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2DA6DAC1-6B24-4562-A681-55116DF1717E}" xr6:coauthVersionLast="47" xr6:coauthVersionMax="47" xr10:uidLastSave="{00000000-0000-0000-0000-000000000000}"/>
  <bookViews>
    <workbookView xWindow="-108" yWindow="-108" windowWidth="23256" windowHeight="12456" tabRatio="830" xr2:uid="{00000000-000D-0000-FFFF-FFFF00000000}"/>
  </bookViews>
  <sheets>
    <sheet name="CoverSheet" sheetId="9" r:id="rId1"/>
    <sheet name="Description" sheetId="10" r:id="rId2"/>
    <sheet name="Table of Contents" sheetId="11" r:id="rId3"/>
    <sheet name="Inputs - s53ZD" sheetId="2" r:id="rId4"/>
    <sheet name="Calculations" sheetId="24" r:id="rId5"/>
    <sheet name="Output (capex proj)" sheetId="21" r:id="rId6"/>
    <sheet name="Output (opex proj)" sheetId="2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'Inputs - s53ZD'!#REF!</definedName>
    <definedName name="_xlnm.Print_Area" localSheetId="4">Calculations!$A$1:$S$23</definedName>
    <definedName name="_xlnm.Print_Area" localSheetId="0">CoverSheet!$A$1:$D$16</definedName>
    <definedName name="_xlnm.Print_Area" localSheetId="1">Description!$A$1:$D$45</definedName>
    <definedName name="_xlnm.Print_Area" localSheetId="3">'Inputs - s53ZD'!$A$1:$P$118</definedName>
    <definedName name="_xlnm.Print_Area" localSheetId="5">'Output (capex proj)'!$A$1:$S$10</definedName>
    <definedName name="_xlnm.Print_Area" localSheetId="6">'Output (opex proj)'!$A$1:$S$10</definedName>
    <definedName name="_xlnm.Print_Area" localSheetId="2">'Table of Contents'!$A$1:$D$13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7" i="2" l="1"/>
  <c r="L117" i="2"/>
  <c r="K117" i="2"/>
  <c r="J117" i="2"/>
  <c r="I117" i="2"/>
  <c r="H117" i="2"/>
  <c r="G117" i="2"/>
  <c r="F117" i="2"/>
  <c r="E117" i="2"/>
  <c r="D117" i="2"/>
  <c r="M116" i="2"/>
  <c r="L116" i="2"/>
  <c r="K116" i="2"/>
  <c r="J116" i="2"/>
  <c r="I116" i="2"/>
  <c r="H116" i="2"/>
  <c r="G116" i="2"/>
  <c r="F116" i="2"/>
  <c r="E116" i="2"/>
  <c r="D116" i="2"/>
  <c r="M115" i="2"/>
  <c r="L115" i="2"/>
  <c r="K115" i="2"/>
  <c r="J115" i="2"/>
  <c r="I115" i="2"/>
  <c r="H115" i="2"/>
  <c r="G115" i="2"/>
  <c r="F115" i="2"/>
  <c r="E115" i="2"/>
  <c r="D115" i="2"/>
  <c r="M114" i="2"/>
  <c r="L114" i="2"/>
  <c r="K114" i="2"/>
  <c r="J114" i="2"/>
  <c r="I114" i="2"/>
  <c r="H114" i="2"/>
  <c r="G114" i="2"/>
  <c r="F114" i="2"/>
  <c r="E114" i="2"/>
  <c r="R15" i="24" s="1"/>
  <c r="D114" i="2"/>
  <c r="R14" i="24" s="1"/>
  <c r="M113" i="2"/>
  <c r="L113" i="2"/>
  <c r="K113" i="2"/>
  <c r="J113" i="2"/>
  <c r="I113" i="2"/>
  <c r="H113" i="2"/>
  <c r="G113" i="2"/>
  <c r="R17" i="24" s="1"/>
  <c r="F113" i="2"/>
  <c r="R16" i="24" s="1"/>
  <c r="E113" i="2"/>
  <c r="D113" i="2"/>
  <c r="M112" i="2"/>
  <c r="L112" i="2"/>
  <c r="K112" i="2"/>
  <c r="J112" i="2"/>
  <c r="I112" i="2"/>
  <c r="R6" i="24" s="1"/>
  <c r="H112" i="2"/>
  <c r="R18" i="24" s="1"/>
  <c r="G112" i="2"/>
  <c r="F112" i="2"/>
  <c r="E112" i="2"/>
  <c r="D112" i="2"/>
  <c r="M111" i="2"/>
  <c r="L111" i="2"/>
  <c r="K111" i="2"/>
  <c r="R8" i="24" s="1"/>
  <c r="J111" i="2"/>
  <c r="R7" i="24" s="1"/>
  <c r="I111" i="2"/>
  <c r="H111" i="2"/>
  <c r="G111" i="2"/>
  <c r="F111" i="2"/>
  <c r="E111" i="2"/>
  <c r="D111" i="2"/>
  <c r="M110" i="2"/>
  <c r="L110" i="2"/>
  <c r="K110" i="2"/>
  <c r="J110" i="2"/>
  <c r="I110" i="2"/>
  <c r="H110" i="2"/>
  <c r="G110" i="2"/>
  <c r="F110" i="2"/>
  <c r="E110" i="2"/>
  <c r="D110" i="2"/>
  <c r="M109" i="2"/>
  <c r="L109" i="2"/>
  <c r="K109" i="2"/>
  <c r="J109" i="2"/>
  <c r="I109" i="2"/>
  <c r="H109" i="2"/>
  <c r="G109" i="2"/>
  <c r="F109" i="2"/>
  <c r="E109" i="2"/>
  <c r="D109" i="2"/>
  <c r="M108" i="2"/>
  <c r="L108" i="2"/>
  <c r="K108" i="2"/>
  <c r="J108" i="2"/>
  <c r="I108" i="2"/>
  <c r="H108" i="2"/>
  <c r="G108" i="2"/>
  <c r="F108" i="2"/>
  <c r="E108" i="2"/>
  <c r="D108" i="2"/>
  <c r="M107" i="2"/>
  <c r="L107" i="2"/>
  <c r="K107" i="2"/>
  <c r="J107" i="2"/>
  <c r="Q7" i="24" s="1"/>
  <c r="I107" i="2"/>
  <c r="H107" i="2"/>
  <c r="G107" i="2"/>
  <c r="F107" i="2"/>
  <c r="E107" i="2"/>
  <c r="D107" i="2"/>
  <c r="M106" i="2"/>
  <c r="Q10" i="24" s="1"/>
  <c r="L106" i="2"/>
  <c r="Q9" i="24" s="1"/>
  <c r="K106" i="2"/>
  <c r="J106" i="2"/>
  <c r="I106" i="2"/>
  <c r="H106" i="2"/>
  <c r="G106" i="2"/>
  <c r="F106" i="2"/>
  <c r="E106" i="2"/>
  <c r="Q15" i="24" s="1"/>
  <c r="D106" i="2"/>
  <c r="Q14" i="24" s="1"/>
  <c r="M105" i="2"/>
  <c r="L105" i="2"/>
  <c r="K105" i="2"/>
  <c r="J105" i="2"/>
  <c r="I105" i="2"/>
  <c r="H105" i="2"/>
  <c r="G105" i="2"/>
  <c r="Q17" i="24" s="1"/>
  <c r="F105" i="2"/>
  <c r="Q16" i="24" s="1"/>
  <c r="E105" i="2"/>
  <c r="D105" i="2"/>
  <c r="M104" i="2"/>
  <c r="L104" i="2"/>
  <c r="K104" i="2"/>
  <c r="Q8" i="24" s="1"/>
  <c r="J104" i="2"/>
  <c r="I104" i="2"/>
  <c r="Q6" i="24" s="1"/>
  <c r="H104" i="2"/>
  <c r="Q18" i="24" s="1"/>
  <c r="G104" i="2"/>
  <c r="F104" i="2"/>
  <c r="E104" i="2"/>
  <c r="D104" i="2"/>
  <c r="M103" i="2"/>
  <c r="L103" i="2"/>
  <c r="K103" i="2"/>
  <c r="J103" i="2"/>
  <c r="I103" i="2"/>
  <c r="H103" i="2"/>
  <c r="G103" i="2"/>
  <c r="F103" i="2"/>
  <c r="E103" i="2"/>
  <c r="D103" i="2"/>
  <c r="M102" i="2"/>
  <c r="L102" i="2"/>
  <c r="K102" i="2"/>
  <c r="J102" i="2"/>
  <c r="I102" i="2"/>
  <c r="H102" i="2"/>
  <c r="G102" i="2"/>
  <c r="F102" i="2"/>
  <c r="E102" i="2"/>
  <c r="D102" i="2"/>
  <c r="M101" i="2"/>
  <c r="L101" i="2"/>
  <c r="K101" i="2"/>
  <c r="J101" i="2"/>
  <c r="I101" i="2"/>
  <c r="H101" i="2"/>
  <c r="G101" i="2"/>
  <c r="F101" i="2"/>
  <c r="E101" i="2"/>
  <c r="D101" i="2"/>
  <c r="M100" i="2"/>
  <c r="L100" i="2"/>
  <c r="K100" i="2"/>
  <c r="J100" i="2"/>
  <c r="I100" i="2"/>
  <c r="H100" i="2"/>
  <c r="P18" i="24" s="1"/>
  <c r="G100" i="2"/>
  <c r="F100" i="2"/>
  <c r="E100" i="2"/>
  <c r="D100" i="2"/>
  <c r="M99" i="2"/>
  <c r="L99" i="2"/>
  <c r="K99" i="2"/>
  <c r="J99" i="2"/>
  <c r="P7" i="24" s="1"/>
  <c r="I99" i="2"/>
  <c r="H99" i="2"/>
  <c r="G99" i="2"/>
  <c r="F99" i="2"/>
  <c r="E99" i="2"/>
  <c r="D99" i="2"/>
  <c r="M98" i="2"/>
  <c r="L98" i="2"/>
  <c r="P9" i="24" s="1"/>
  <c r="K98" i="2"/>
  <c r="J98" i="2"/>
  <c r="I98" i="2"/>
  <c r="H98" i="2"/>
  <c r="G98" i="2"/>
  <c r="F98" i="2"/>
  <c r="E98" i="2"/>
  <c r="D98" i="2"/>
  <c r="P14" i="24" s="1"/>
  <c r="M97" i="2"/>
  <c r="L97" i="2"/>
  <c r="K97" i="2"/>
  <c r="J97" i="2"/>
  <c r="I97" i="2"/>
  <c r="H97" i="2"/>
  <c r="G97" i="2"/>
  <c r="F97" i="2"/>
  <c r="P16" i="24" s="1"/>
  <c r="E97" i="2"/>
  <c r="D97" i="2"/>
  <c r="M96" i="2"/>
  <c r="L96" i="2"/>
  <c r="K96" i="2"/>
  <c r="J96" i="2"/>
  <c r="I96" i="2"/>
  <c r="H96" i="2"/>
  <c r="G96" i="2"/>
  <c r="F96" i="2"/>
  <c r="E96" i="2"/>
  <c r="D96" i="2"/>
  <c r="M95" i="2"/>
  <c r="L95" i="2"/>
  <c r="K95" i="2"/>
  <c r="J95" i="2"/>
  <c r="I95" i="2"/>
  <c r="H95" i="2"/>
  <c r="G95" i="2"/>
  <c r="F95" i="2"/>
  <c r="E95" i="2"/>
  <c r="D95" i="2"/>
  <c r="M94" i="2"/>
  <c r="L94" i="2"/>
  <c r="K94" i="2"/>
  <c r="J94" i="2"/>
  <c r="I94" i="2"/>
  <c r="H94" i="2"/>
  <c r="G94" i="2"/>
  <c r="F94" i="2"/>
  <c r="E94" i="2"/>
  <c r="D94" i="2"/>
  <c r="M93" i="2"/>
  <c r="O10" i="24" s="1"/>
  <c r="L93" i="2"/>
  <c r="K93" i="2"/>
  <c r="J93" i="2"/>
  <c r="I93" i="2"/>
  <c r="H93" i="2"/>
  <c r="G93" i="2"/>
  <c r="F93" i="2"/>
  <c r="O16" i="24" s="1"/>
  <c r="E93" i="2"/>
  <c r="O15" i="24" s="1"/>
  <c r="D93" i="2"/>
  <c r="M92" i="2"/>
  <c r="L92" i="2"/>
  <c r="K92" i="2"/>
  <c r="J92" i="2"/>
  <c r="I92" i="2"/>
  <c r="H92" i="2"/>
  <c r="O18" i="24" s="1"/>
  <c r="G92" i="2"/>
  <c r="F92" i="2"/>
  <c r="E92" i="2"/>
  <c r="D92" i="2"/>
  <c r="M91" i="2"/>
  <c r="L91" i="2"/>
  <c r="K91" i="2"/>
  <c r="J91" i="2"/>
  <c r="O7" i="24" s="1"/>
  <c r="I91" i="2"/>
  <c r="O6" i="24" s="1"/>
  <c r="H91" i="2"/>
  <c r="G91" i="2"/>
  <c r="F91" i="2"/>
  <c r="E91" i="2"/>
  <c r="D91" i="2"/>
  <c r="M90" i="2"/>
  <c r="L90" i="2"/>
  <c r="O9" i="24" s="1"/>
  <c r="K90" i="2"/>
  <c r="O8" i="24" s="1"/>
  <c r="J90" i="2"/>
  <c r="I90" i="2"/>
  <c r="H90" i="2"/>
  <c r="G90" i="2"/>
  <c r="F90" i="2"/>
  <c r="E90" i="2"/>
  <c r="D90" i="2"/>
  <c r="O14" i="24" s="1"/>
  <c r="M89" i="2"/>
  <c r="L89" i="2"/>
  <c r="K89" i="2"/>
  <c r="J89" i="2"/>
  <c r="I89" i="2"/>
  <c r="H89" i="2"/>
  <c r="G89" i="2"/>
  <c r="F89" i="2"/>
  <c r="E89" i="2"/>
  <c r="D89" i="2"/>
  <c r="M88" i="2"/>
  <c r="L88" i="2"/>
  <c r="K88" i="2"/>
  <c r="J88" i="2"/>
  <c r="I88" i="2"/>
  <c r="H88" i="2"/>
  <c r="G88" i="2"/>
  <c r="F88" i="2"/>
  <c r="E88" i="2"/>
  <c r="D88" i="2"/>
  <c r="M87" i="2"/>
  <c r="L87" i="2"/>
  <c r="K87" i="2"/>
  <c r="J87" i="2"/>
  <c r="I87" i="2"/>
  <c r="H87" i="2"/>
  <c r="G87" i="2"/>
  <c r="F87" i="2"/>
  <c r="E87" i="2"/>
  <c r="D87" i="2"/>
  <c r="M86" i="2"/>
  <c r="L86" i="2"/>
  <c r="K86" i="2"/>
  <c r="J86" i="2"/>
  <c r="I86" i="2"/>
  <c r="H86" i="2"/>
  <c r="G86" i="2"/>
  <c r="F86" i="2"/>
  <c r="E86" i="2"/>
  <c r="D86" i="2"/>
  <c r="M85" i="2"/>
  <c r="L85" i="2"/>
  <c r="K85" i="2"/>
  <c r="J85" i="2"/>
  <c r="I85" i="2"/>
  <c r="H85" i="2"/>
  <c r="G85" i="2"/>
  <c r="F85" i="2"/>
  <c r="E85" i="2"/>
  <c r="D85" i="2"/>
  <c r="M84" i="2"/>
  <c r="L84" i="2"/>
  <c r="K84" i="2"/>
  <c r="J84" i="2"/>
  <c r="I84" i="2"/>
  <c r="H84" i="2"/>
  <c r="G84" i="2"/>
  <c r="F84" i="2"/>
  <c r="E84" i="2"/>
  <c r="D84" i="2"/>
  <c r="M83" i="2"/>
  <c r="L83" i="2"/>
  <c r="K83" i="2"/>
  <c r="J83" i="2"/>
  <c r="I83" i="2"/>
  <c r="H83" i="2"/>
  <c r="G83" i="2"/>
  <c r="F83" i="2"/>
  <c r="E83" i="2"/>
  <c r="D83" i="2"/>
  <c r="M82" i="2"/>
  <c r="L82" i="2"/>
  <c r="K82" i="2"/>
  <c r="J82" i="2"/>
  <c r="I82" i="2"/>
  <c r="H82" i="2"/>
  <c r="G82" i="2"/>
  <c r="F82" i="2"/>
  <c r="E82" i="2"/>
  <c r="D82" i="2"/>
  <c r="M81" i="2"/>
  <c r="L81" i="2"/>
  <c r="K81" i="2"/>
  <c r="J81" i="2"/>
  <c r="I81" i="2"/>
  <c r="H81" i="2"/>
  <c r="G81" i="2"/>
  <c r="F81" i="2"/>
  <c r="E81" i="2"/>
  <c r="D81" i="2"/>
  <c r="M80" i="2"/>
  <c r="L80" i="2"/>
  <c r="K80" i="2"/>
  <c r="J80" i="2"/>
  <c r="I80" i="2"/>
  <c r="H80" i="2"/>
  <c r="G80" i="2"/>
  <c r="F80" i="2"/>
  <c r="E80" i="2"/>
  <c r="D80" i="2"/>
  <c r="M79" i="2"/>
  <c r="L79" i="2"/>
  <c r="K79" i="2"/>
  <c r="M8" i="24" s="1"/>
  <c r="J79" i="2"/>
  <c r="M7" i="24" s="1"/>
  <c r="I79" i="2"/>
  <c r="H79" i="2"/>
  <c r="G79" i="2"/>
  <c r="F79" i="2"/>
  <c r="E79" i="2"/>
  <c r="D79" i="2"/>
  <c r="M78" i="2"/>
  <c r="M10" i="24" s="1"/>
  <c r="L78" i="2"/>
  <c r="M9" i="24" s="1"/>
  <c r="K78" i="2"/>
  <c r="J78" i="2"/>
  <c r="I78" i="2"/>
  <c r="H78" i="2"/>
  <c r="G78" i="2"/>
  <c r="F78" i="2"/>
  <c r="E78" i="2"/>
  <c r="M15" i="24" s="1"/>
  <c r="D78" i="2"/>
  <c r="M14" i="24" s="1"/>
  <c r="M77" i="2"/>
  <c r="L77" i="2"/>
  <c r="K77" i="2"/>
  <c r="J77" i="2"/>
  <c r="I77" i="2"/>
  <c r="H77" i="2"/>
  <c r="G77" i="2"/>
  <c r="M17" i="24" s="1"/>
  <c r="F77" i="2"/>
  <c r="M16" i="24" s="1"/>
  <c r="E77" i="2"/>
  <c r="D77" i="2"/>
  <c r="M76" i="2"/>
  <c r="L76" i="2"/>
  <c r="K76" i="2"/>
  <c r="J76" i="2"/>
  <c r="I76" i="2"/>
  <c r="M6" i="24" s="1"/>
  <c r="H76" i="2"/>
  <c r="M18" i="24" s="1"/>
  <c r="G76" i="2"/>
  <c r="F76" i="2"/>
  <c r="E76" i="2"/>
  <c r="D76" i="2"/>
  <c r="M75" i="2"/>
  <c r="L75" i="2"/>
  <c r="K75" i="2"/>
  <c r="J75" i="2"/>
  <c r="I75" i="2"/>
  <c r="H75" i="2"/>
  <c r="G75" i="2"/>
  <c r="F75" i="2"/>
  <c r="E75" i="2"/>
  <c r="D75" i="2"/>
  <c r="M74" i="2"/>
  <c r="L74" i="2"/>
  <c r="K74" i="2"/>
  <c r="J74" i="2"/>
  <c r="I74" i="2"/>
  <c r="H74" i="2"/>
  <c r="G74" i="2"/>
  <c r="F74" i="2"/>
  <c r="E74" i="2"/>
  <c r="D74" i="2"/>
  <c r="M73" i="2"/>
  <c r="L73" i="2"/>
  <c r="K73" i="2"/>
  <c r="J73" i="2"/>
  <c r="I73" i="2"/>
  <c r="H73" i="2"/>
  <c r="G73" i="2"/>
  <c r="F73" i="2"/>
  <c r="E73" i="2"/>
  <c r="D73" i="2"/>
  <c r="M72" i="2"/>
  <c r="L72" i="2"/>
  <c r="K72" i="2"/>
  <c r="J72" i="2"/>
  <c r="I72" i="2"/>
  <c r="H72" i="2"/>
  <c r="L18" i="24" s="1"/>
  <c r="G72" i="2"/>
  <c r="F72" i="2"/>
  <c r="E72" i="2"/>
  <c r="D72" i="2"/>
  <c r="M71" i="2"/>
  <c r="L71" i="2"/>
  <c r="K71" i="2"/>
  <c r="J71" i="2"/>
  <c r="L7" i="24" s="1"/>
  <c r="I71" i="2"/>
  <c r="H71" i="2"/>
  <c r="G71" i="2"/>
  <c r="F71" i="2"/>
  <c r="E71" i="2"/>
  <c r="D71" i="2"/>
  <c r="M70" i="2"/>
  <c r="L10" i="24" s="1"/>
  <c r="L70" i="2"/>
  <c r="L9" i="24" s="1"/>
  <c r="K70" i="2"/>
  <c r="J70" i="2"/>
  <c r="I70" i="2"/>
  <c r="H70" i="2"/>
  <c r="G70" i="2"/>
  <c r="F70" i="2"/>
  <c r="E70" i="2"/>
  <c r="L15" i="24" s="1"/>
  <c r="D70" i="2"/>
  <c r="L14" i="24" s="1"/>
  <c r="M69" i="2"/>
  <c r="L69" i="2"/>
  <c r="K69" i="2"/>
  <c r="J69" i="2"/>
  <c r="I69" i="2"/>
  <c r="H69" i="2"/>
  <c r="G69" i="2"/>
  <c r="L17" i="24" s="1"/>
  <c r="F69" i="2"/>
  <c r="L16" i="24" s="1"/>
  <c r="E69" i="2"/>
  <c r="D69" i="2"/>
  <c r="M68" i="2"/>
  <c r="L68" i="2"/>
  <c r="K68" i="2"/>
  <c r="J68" i="2"/>
  <c r="I68" i="2"/>
  <c r="H68" i="2"/>
  <c r="G68" i="2"/>
  <c r="F68" i="2"/>
  <c r="E68" i="2"/>
  <c r="D68" i="2"/>
  <c r="M67" i="2"/>
  <c r="L67" i="2"/>
  <c r="K67" i="2"/>
  <c r="J67" i="2"/>
  <c r="I67" i="2"/>
  <c r="H67" i="2"/>
  <c r="G67" i="2"/>
  <c r="F67" i="2"/>
  <c r="E67" i="2"/>
  <c r="D67" i="2"/>
  <c r="M66" i="2"/>
  <c r="L66" i="2"/>
  <c r="K66" i="2"/>
  <c r="J66" i="2"/>
  <c r="I66" i="2"/>
  <c r="H66" i="2"/>
  <c r="G66" i="2"/>
  <c r="F66" i="2"/>
  <c r="E66" i="2"/>
  <c r="D66" i="2"/>
  <c r="M65" i="2"/>
  <c r="L65" i="2"/>
  <c r="K65" i="2"/>
  <c r="J65" i="2"/>
  <c r="I65" i="2"/>
  <c r="K6" i="24" s="1"/>
  <c r="H65" i="2"/>
  <c r="G65" i="2"/>
  <c r="F65" i="2"/>
  <c r="K16" i="24" s="1"/>
  <c r="E65" i="2"/>
  <c r="D65" i="2"/>
  <c r="M64" i="2"/>
  <c r="L64" i="2"/>
  <c r="K64" i="2"/>
  <c r="K8" i="24" s="1"/>
  <c r="J64" i="2"/>
  <c r="I64" i="2"/>
  <c r="H64" i="2"/>
  <c r="K18" i="24" s="1"/>
  <c r="G64" i="2"/>
  <c r="F64" i="2"/>
  <c r="E64" i="2"/>
  <c r="D64" i="2"/>
  <c r="M63" i="2"/>
  <c r="K10" i="24" s="1"/>
  <c r="L63" i="2"/>
  <c r="K63" i="2"/>
  <c r="J63" i="2"/>
  <c r="I63" i="2"/>
  <c r="H63" i="2"/>
  <c r="G63" i="2"/>
  <c r="F63" i="2"/>
  <c r="E63" i="2"/>
  <c r="K15" i="24" s="1"/>
  <c r="D63" i="2"/>
  <c r="M62" i="2"/>
  <c r="L62" i="2"/>
  <c r="K9" i="24" s="1"/>
  <c r="K62" i="2"/>
  <c r="J62" i="2"/>
  <c r="I62" i="2"/>
  <c r="H62" i="2"/>
  <c r="G62" i="2"/>
  <c r="F62" i="2"/>
  <c r="E62" i="2"/>
  <c r="D62" i="2"/>
  <c r="K14" i="24" s="1"/>
  <c r="M47" i="2"/>
  <c r="L47" i="2"/>
  <c r="K47" i="2"/>
  <c r="J47" i="2"/>
  <c r="I47" i="2"/>
  <c r="H47" i="2"/>
  <c r="G47" i="2"/>
  <c r="F47" i="2"/>
  <c r="E47" i="2"/>
  <c r="D47" i="2"/>
  <c r="M46" i="2"/>
  <c r="L46" i="2"/>
  <c r="K46" i="2"/>
  <c r="J46" i="2"/>
  <c r="I46" i="2"/>
  <c r="H46" i="2"/>
  <c r="G46" i="2"/>
  <c r="F46" i="2"/>
  <c r="E46" i="2"/>
  <c r="D46" i="2"/>
  <c r="M45" i="2"/>
  <c r="L45" i="2"/>
  <c r="K45" i="2"/>
  <c r="J45" i="2"/>
  <c r="I45" i="2"/>
  <c r="H45" i="2"/>
  <c r="G45" i="2"/>
  <c r="F45" i="2"/>
  <c r="E45" i="2"/>
  <c r="D45" i="2"/>
  <c r="M44" i="2"/>
  <c r="L44" i="2"/>
  <c r="K44" i="2"/>
  <c r="J44" i="2"/>
  <c r="I44" i="2"/>
  <c r="H44" i="2"/>
  <c r="G44" i="2"/>
  <c r="F44" i="2"/>
  <c r="E44" i="2"/>
  <c r="D44" i="2"/>
  <c r="M43" i="2"/>
  <c r="L43" i="2"/>
  <c r="K43" i="2"/>
  <c r="J43" i="2"/>
  <c r="I43" i="2"/>
  <c r="H43" i="2"/>
  <c r="G43" i="2"/>
  <c r="F43" i="2"/>
  <c r="E43" i="2"/>
  <c r="H15" i="24" s="1"/>
  <c r="D43" i="2"/>
  <c r="M42" i="2"/>
  <c r="L42" i="2"/>
  <c r="K42" i="2"/>
  <c r="J42" i="2"/>
  <c r="I42" i="2"/>
  <c r="H42" i="2"/>
  <c r="G42" i="2"/>
  <c r="F42" i="2"/>
  <c r="E42" i="2"/>
  <c r="D42" i="2"/>
  <c r="M41" i="2"/>
  <c r="L41" i="2"/>
  <c r="K41" i="2"/>
  <c r="J41" i="2"/>
  <c r="I41" i="2"/>
  <c r="H41" i="2"/>
  <c r="G41" i="2"/>
  <c r="F41" i="2"/>
  <c r="E41" i="2"/>
  <c r="D41" i="2"/>
  <c r="M40" i="2"/>
  <c r="L40" i="2"/>
  <c r="K40" i="2"/>
  <c r="J40" i="2"/>
  <c r="I40" i="2"/>
  <c r="H40" i="2"/>
  <c r="G40" i="2"/>
  <c r="F40" i="2"/>
  <c r="E40" i="2"/>
  <c r="D40" i="2"/>
  <c r="M39" i="2"/>
  <c r="L39" i="2"/>
  <c r="K39" i="2"/>
  <c r="J39" i="2"/>
  <c r="I39" i="2"/>
  <c r="H39" i="2"/>
  <c r="G39" i="2"/>
  <c r="F39" i="2"/>
  <c r="E39" i="2"/>
  <c r="D39" i="2"/>
  <c r="M38" i="2"/>
  <c r="L38" i="2"/>
  <c r="K38" i="2"/>
  <c r="J38" i="2"/>
  <c r="I38" i="2"/>
  <c r="H38" i="2"/>
  <c r="G38" i="2"/>
  <c r="F38" i="2"/>
  <c r="E38" i="2"/>
  <c r="D38" i="2"/>
  <c r="M37" i="2"/>
  <c r="L37" i="2"/>
  <c r="K37" i="2"/>
  <c r="J37" i="2"/>
  <c r="G7" i="24" s="1"/>
  <c r="I37" i="2"/>
  <c r="H37" i="2"/>
  <c r="G37" i="2"/>
  <c r="F37" i="2"/>
  <c r="E37" i="2"/>
  <c r="D37" i="2"/>
  <c r="M36" i="2"/>
  <c r="L36" i="2"/>
  <c r="G9" i="24" s="1"/>
  <c r="K36" i="2"/>
  <c r="J36" i="2"/>
  <c r="I36" i="2"/>
  <c r="H36" i="2"/>
  <c r="G36" i="2"/>
  <c r="F36" i="2"/>
  <c r="E36" i="2"/>
  <c r="G15" i="24" s="1"/>
  <c r="D36" i="2"/>
  <c r="G14" i="24" s="1"/>
  <c r="M35" i="2"/>
  <c r="L35" i="2"/>
  <c r="K35" i="2"/>
  <c r="J35" i="2"/>
  <c r="I35" i="2"/>
  <c r="H35" i="2"/>
  <c r="G35" i="2"/>
  <c r="F35" i="2"/>
  <c r="G16" i="24" s="1"/>
  <c r="E35" i="2"/>
  <c r="D35" i="2"/>
  <c r="M34" i="2"/>
  <c r="L34" i="2"/>
  <c r="K34" i="2"/>
  <c r="J34" i="2"/>
  <c r="I34" i="2"/>
  <c r="G6" i="24" s="1"/>
  <c r="H34" i="2"/>
  <c r="G18" i="24" s="1"/>
  <c r="G34" i="2"/>
  <c r="F34" i="2"/>
  <c r="E34" i="2"/>
  <c r="D34" i="2"/>
  <c r="M26" i="2"/>
  <c r="L26" i="2"/>
  <c r="K26" i="2"/>
  <c r="J26" i="2"/>
  <c r="I26" i="2"/>
  <c r="H26" i="2"/>
  <c r="G26" i="2"/>
  <c r="F26" i="2"/>
  <c r="E26" i="2"/>
  <c r="D26" i="2"/>
  <c r="M25" i="2"/>
  <c r="L25" i="2"/>
  <c r="K25" i="2"/>
  <c r="J25" i="2"/>
  <c r="I25" i="2"/>
  <c r="H25" i="2"/>
  <c r="G25" i="2"/>
  <c r="F25" i="2"/>
  <c r="E25" i="2"/>
  <c r="D25" i="2"/>
  <c r="M24" i="2"/>
  <c r="L24" i="2"/>
  <c r="K24" i="2"/>
  <c r="J24" i="2"/>
  <c r="I24" i="2"/>
  <c r="H24" i="2"/>
  <c r="G24" i="2"/>
  <c r="F24" i="2"/>
  <c r="E24" i="2"/>
  <c r="D24" i="2"/>
  <c r="M23" i="2"/>
  <c r="L23" i="2"/>
  <c r="K23" i="2"/>
  <c r="J23" i="2"/>
  <c r="I23" i="2"/>
  <c r="E6" i="24" s="1"/>
  <c r="H23" i="2"/>
  <c r="G23" i="2"/>
  <c r="F23" i="2"/>
  <c r="E23" i="2"/>
  <c r="D23" i="2"/>
  <c r="M22" i="2"/>
  <c r="L22" i="2"/>
  <c r="E9" i="24" s="1"/>
  <c r="K22" i="2"/>
  <c r="E8" i="24" s="1"/>
  <c r="J22" i="2"/>
  <c r="I22" i="2"/>
  <c r="H22" i="2"/>
  <c r="G22" i="2"/>
  <c r="F22" i="2"/>
  <c r="E22" i="2"/>
  <c r="D22" i="2"/>
  <c r="E14" i="24" s="1"/>
  <c r="M21" i="2"/>
  <c r="E10" i="24" s="1"/>
  <c r="L21" i="2"/>
  <c r="K21" i="2"/>
  <c r="J21" i="2"/>
  <c r="I21" i="2"/>
  <c r="H21" i="2"/>
  <c r="G21" i="2"/>
  <c r="F21" i="2"/>
  <c r="E16" i="24" s="1"/>
  <c r="E21" i="2"/>
  <c r="E15" i="24" s="1"/>
  <c r="D21" i="2"/>
  <c r="M20" i="2"/>
  <c r="L20" i="2"/>
  <c r="K20" i="2"/>
  <c r="J20" i="2"/>
  <c r="I20" i="2"/>
  <c r="H20" i="2"/>
  <c r="E18" i="24" s="1"/>
  <c r="G20" i="2"/>
  <c r="E17" i="24" s="1"/>
  <c r="F20" i="2"/>
  <c r="E20" i="2"/>
  <c r="D20" i="2"/>
  <c r="M19" i="2"/>
  <c r="L19" i="2"/>
  <c r="K19" i="2"/>
  <c r="J19" i="2"/>
  <c r="I19" i="2"/>
  <c r="H19" i="2"/>
  <c r="G19" i="2"/>
  <c r="F19" i="2"/>
  <c r="E19" i="2"/>
  <c r="D19" i="2"/>
  <c r="M18" i="2"/>
  <c r="L18" i="2"/>
  <c r="K18" i="2"/>
  <c r="J18" i="2"/>
  <c r="I18" i="2"/>
  <c r="H18" i="2"/>
  <c r="G18" i="2"/>
  <c r="F18" i="2"/>
  <c r="E18" i="2"/>
  <c r="D18" i="2"/>
  <c r="M17" i="2"/>
  <c r="L17" i="2"/>
  <c r="K17" i="2"/>
  <c r="J17" i="2"/>
  <c r="I17" i="2"/>
  <c r="H17" i="2"/>
  <c r="G17" i="2"/>
  <c r="F17" i="2"/>
  <c r="E17" i="2"/>
  <c r="D17" i="2"/>
  <c r="M16" i="2"/>
  <c r="L16" i="2"/>
  <c r="K16" i="2"/>
  <c r="J16" i="2"/>
  <c r="I16" i="2"/>
  <c r="H16" i="2"/>
  <c r="D18" i="24" s="1"/>
  <c r="G16" i="2"/>
  <c r="F16" i="2"/>
  <c r="E16" i="2"/>
  <c r="D16" i="2"/>
  <c r="M15" i="2"/>
  <c r="L15" i="2"/>
  <c r="K15" i="2"/>
  <c r="J15" i="2"/>
  <c r="D7" i="24" s="1"/>
  <c r="I15" i="2"/>
  <c r="H15" i="2"/>
  <c r="G15" i="2"/>
  <c r="F15" i="2"/>
  <c r="E15" i="2"/>
  <c r="D15" i="2"/>
  <c r="M14" i="2"/>
  <c r="L14" i="2"/>
  <c r="D9" i="24" s="1"/>
  <c r="K14" i="2"/>
  <c r="J14" i="2"/>
  <c r="I14" i="2"/>
  <c r="H14" i="2"/>
  <c r="G14" i="2"/>
  <c r="F14" i="2"/>
  <c r="E14" i="2"/>
  <c r="D14" i="2"/>
  <c r="D14" i="24" s="1"/>
  <c r="M13" i="2"/>
  <c r="L13" i="2"/>
  <c r="K13" i="2"/>
  <c r="J13" i="2"/>
  <c r="I13" i="2"/>
  <c r="H13" i="2"/>
  <c r="G13" i="2"/>
  <c r="F13" i="2"/>
  <c r="D16" i="24" s="1"/>
  <c r="E13" i="2"/>
  <c r="D13" i="2"/>
  <c r="F14" i="24"/>
  <c r="H14" i="24"/>
  <c r="I14" i="24"/>
  <c r="J14" i="24"/>
  <c r="N14" i="24"/>
  <c r="D15" i="24"/>
  <c r="F15" i="24"/>
  <c r="I15" i="24"/>
  <c r="J15" i="24"/>
  <c r="N15" i="24"/>
  <c r="P15" i="24"/>
  <c r="F16" i="24"/>
  <c r="H16" i="24"/>
  <c r="I16" i="24"/>
  <c r="J16" i="24"/>
  <c r="N16" i="24"/>
  <c r="D17" i="24"/>
  <c r="F17" i="24"/>
  <c r="G17" i="24"/>
  <c r="H17" i="24"/>
  <c r="I17" i="24"/>
  <c r="J17" i="24"/>
  <c r="K17" i="24"/>
  <c r="N17" i="24"/>
  <c r="O17" i="24"/>
  <c r="P17" i="24"/>
  <c r="F18" i="24"/>
  <c r="H18" i="24"/>
  <c r="I18" i="24"/>
  <c r="J18" i="24"/>
  <c r="N18" i="24"/>
  <c r="C18" i="24"/>
  <c r="C17" i="24"/>
  <c r="C16" i="24"/>
  <c r="C15" i="24"/>
  <c r="C14" i="24"/>
  <c r="F6" i="24"/>
  <c r="H6" i="24"/>
  <c r="I6" i="24"/>
  <c r="J6" i="24"/>
  <c r="L6" i="24"/>
  <c r="N6" i="24"/>
  <c r="P6" i="24"/>
  <c r="E7" i="24"/>
  <c r="F7" i="24"/>
  <c r="H7" i="24"/>
  <c r="I7" i="24"/>
  <c r="J7" i="24"/>
  <c r="K7" i="24"/>
  <c r="N7" i="24"/>
  <c r="F8" i="24"/>
  <c r="G8" i="24"/>
  <c r="H8" i="24"/>
  <c r="I8" i="24"/>
  <c r="J8" i="24"/>
  <c r="L8" i="24"/>
  <c r="N8" i="24"/>
  <c r="P8" i="24"/>
  <c r="F9" i="24"/>
  <c r="H9" i="24"/>
  <c r="I9" i="24"/>
  <c r="J9" i="24"/>
  <c r="N9" i="24"/>
  <c r="R9" i="24"/>
  <c r="F10" i="24"/>
  <c r="G10" i="24"/>
  <c r="H10" i="24"/>
  <c r="I10" i="24"/>
  <c r="J10" i="24"/>
  <c r="N10" i="24"/>
  <c r="P10" i="24"/>
  <c r="R10" i="24"/>
  <c r="D10" i="24"/>
  <c r="D8" i="24"/>
  <c r="D6" i="24"/>
  <c r="C10" i="24"/>
  <c r="C9" i="24"/>
  <c r="C8" i="24"/>
  <c r="C7" i="24"/>
  <c r="C6" i="24"/>
  <c r="D8" i="22" l="1"/>
  <c r="D8" i="21"/>
  <c r="E6" i="21"/>
  <c r="D7" i="21"/>
  <c r="D7" i="22"/>
  <c r="E5" i="21"/>
  <c r="E5" i="22"/>
  <c r="D5" i="21"/>
  <c r="D5" i="22"/>
  <c r="E7" i="21"/>
  <c r="E7" i="22"/>
  <c r="D6" i="21"/>
  <c r="D6" i="22"/>
  <c r="G9" i="21"/>
  <c r="G9" i="22"/>
  <c r="G6" i="21"/>
  <c r="G6" i="22"/>
  <c r="G5" i="22"/>
  <c r="G5" i="21"/>
  <c r="E9" i="21"/>
  <c r="E9" i="22"/>
  <c r="G8" i="22"/>
  <c r="G8" i="21"/>
  <c r="D9" i="22"/>
  <c r="D9" i="21"/>
  <c r="E8" i="21"/>
  <c r="E8" i="22"/>
  <c r="G7" i="21"/>
  <c r="G7" i="22"/>
  <c r="A6" i="22"/>
  <c r="A7" i="22"/>
  <c r="A8" i="22"/>
  <c r="A9" i="22"/>
  <c r="A5" i="22"/>
  <c r="A9" i="21"/>
  <c r="A6" i="21"/>
  <c r="A7" i="21"/>
  <c r="A8" i="21"/>
  <c r="A5" i="21"/>
  <c r="R9" i="21"/>
  <c r="Q9" i="21"/>
  <c r="P9" i="21"/>
  <c r="O9" i="21"/>
  <c r="N9" i="21"/>
  <c r="M9" i="21"/>
  <c r="L9" i="21"/>
  <c r="K9" i="21"/>
  <c r="J9" i="21"/>
  <c r="I9" i="21"/>
  <c r="H9" i="21"/>
  <c r="F9" i="21"/>
  <c r="R8" i="21"/>
  <c r="Q8" i="21"/>
  <c r="P8" i="21"/>
  <c r="O8" i="21"/>
  <c r="N8" i="21"/>
  <c r="M8" i="21"/>
  <c r="L8" i="21"/>
  <c r="K8" i="21"/>
  <c r="J8" i="21"/>
  <c r="I8" i="21"/>
  <c r="H8" i="21"/>
  <c r="F8" i="21"/>
  <c r="R7" i="21"/>
  <c r="Q7" i="21"/>
  <c r="P7" i="21"/>
  <c r="O7" i="21"/>
  <c r="N7" i="21"/>
  <c r="M7" i="21"/>
  <c r="L7" i="21"/>
  <c r="K7" i="21"/>
  <c r="J7" i="21"/>
  <c r="I7" i="21"/>
  <c r="H7" i="21"/>
  <c r="F7" i="21"/>
  <c r="R6" i="21"/>
  <c r="Q6" i="21"/>
  <c r="P6" i="21"/>
  <c r="O6" i="21"/>
  <c r="N6" i="21"/>
  <c r="M6" i="21"/>
  <c r="L6" i="21"/>
  <c r="K6" i="21"/>
  <c r="J6" i="21"/>
  <c r="I6" i="21"/>
  <c r="H6" i="21"/>
  <c r="F6" i="21"/>
  <c r="R5" i="21"/>
  <c r="Q5" i="21"/>
  <c r="P5" i="21"/>
  <c r="O5" i="21"/>
  <c r="N5" i="21"/>
  <c r="M5" i="21"/>
  <c r="L5" i="21"/>
  <c r="K5" i="21"/>
  <c r="J5" i="21"/>
  <c r="I5" i="21"/>
  <c r="H5" i="21"/>
  <c r="F5" i="21"/>
  <c r="C9" i="21"/>
  <c r="C8" i="21"/>
  <c r="C7" i="21"/>
  <c r="C6" i="21"/>
  <c r="C5" i="21"/>
  <c r="R9" i="22"/>
  <c r="Q9" i="22"/>
  <c r="P9" i="22"/>
  <c r="O9" i="22"/>
  <c r="N9" i="22"/>
  <c r="M9" i="22"/>
  <c r="L9" i="22"/>
  <c r="K9" i="22"/>
  <c r="J9" i="22"/>
  <c r="I9" i="22"/>
  <c r="H9" i="22"/>
  <c r="F9" i="22"/>
  <c r="R8" i="22"/>
  <c r="Q8" i="22"/>
  <c r="P8" i="22"/>
  <c r="O8" i="22"/>
  <c r="N8" i="22"/>
  <c r="M8" i="22"/>
  <c r="L8" i="22"/>
  <c r="K8" i="22"/>
  <c r="J8" i="22"/>
  <c r="I8" i="22"/>
  <c r="H8" i="22"/>
  <c r="F8" i="22"/>
  <c r="R7" i="22"/>
  <c r="Q7" i="22"/>
  <c r="P7" i="22"/>
  <c r="O7" i="22"/>
  <c r="N7" i="22"/>
  <c r="M7" i="22"/>
  <c r="L7" i="22"/>
  <c r="K7" i="22"/>
  <c r="J7" i="22"/>
  <c r="I7" i="22"/>
  <c r="H7" i="22"/>
  <c r="F7" i="22"/>
  <c r="R6" i="22"/>
  <c r="Q6" i="22"/>
  <c r="P6" i="22"/>
  <c r="O6" i="22"/>
  <c r="N6" i="22"/>
  <c r="M6" i="22"/>
  <c r="L6" i="22"/>
  <c r="K6" i="22"/>
  <c r="J6" i="22"/>
  <c r="I6" i="22"/>
  <c r="H6" i="22"/>
  <c r="F6" i="22"/>
  <c r="E6" i="22"/>
  <c r="C9" i="22"/>
  <c r="C8" i="22"/>
  <c r="C7" i="22"/>
  <c r="C6" i="22"/>
  <c r="R5" i="22"/>
  <c r="Q5" i="22"/>
  <c r="P5" i="22"/>
  <c r="O5" i="22"/>
  <c r="N5" i="22"/>
  <c r="M5" i="22"/>
  <c r="L5" i="22"/>
  <c r="K5" i="22"/>
  <c r="J5" i="22"/>
  <c r="I5" i="22"/>
  <c r="H5" i="22"/>
  <c r="F5" i="22"/>
  <c r="C5" i="22"/>
</calcChain>
</file>

<file path=xl/sharedStrings.xml><?xml version="1.0" encoding="utf-8"?>
<sst xmlns="http://schemas.openxmlformats.org/spreadsheetml/2006/main" count="483" uniqueCount="116">
  <si>
    <t>Description</t>
  </si>
  <si>
    <t>Table of Contents</t>
  </si>
  <si>
    <t>Sheet Name</t>
  </si>
  <si>
    <t>Link</t>
  </si>
  <si>
    <t>N/A</t>
  </si>
  <si>
    <t>Electricity Distribution Business</t>
  </si>
  <si>
    <t>Notes</t>
  </si>
  <si>
    <t>Model suite</t>
  </si>
  <si>
    <t xml:space="preserve">Annual quantities relate to years ending on 31 March. </t>
  </si>
  <si>
    <t>EDB</t>
  </si>
  <si>
    <t>Network</t>
  </si>
  <si>
    <t>Non-network</t>
  </si>
  <si>
    <t>Non-network assets</t>
  </si>
  <si>
    <t>Asset replacement and renewal</t>
  </si>
  <si>
    <t>System growth</t>
  </si>
  <si>
    <t>Alpine Energy</t>
  </si>
  <si>
    <t>Network Tasman</t>
  </si>
  <si>
    <t>Top Energy</t>
  </si>
  <si>
    <t>OtagoNet</t>
  </si>
  <si>
    <t>Powerco</t>
  </si>
  <si>
    <t>Wellington Electricity</t>
  </si>
  <si>
    <t>Aurora Energy</t>
  </si>
  <si>
    <t>Electricity Invercargill</t>
  </si>
  <si>
    <t>Horizon Energy</t>
  </si>
  <si>
    <t>Nelson Electricity</t>
  </si>
  <si>
    <t>Orion NZ</t>
  </si>
  <si>
    <t>The Lines Company</t>
  </si>
  <si>
    <t>Unison Networks</t>
  </si>
  <si>
    <t>Vector Lines</t>
  </si>
  <si>
    <t>EA Networks</t>
  </si>
  <si>
    <t>Inputs - s53ZD</t>
  </si>
  <si>
    <t>Calculations</t>
  </si>
  <si>
    <t>Adj capex category</t>
  </si>
  <si>
    <t>Adj opex category</t>
  </si>
  <si>
    <t>Consumer connection</t>
  </si>
  <si>
    <t>Asset relocations</t>
  </si>
  <si>
    <t>Total reliability, safety and environment</t>
  </si>
  <si>
    <t>Operating lease model</t>
  </si>
  <si>
    <t>Aggregate IFRS 16 capitalisation quantities</t>
  </si>
  <si>
    <t>Output (capex proj)</t>
  </si>
  <si>
    <t>Output (opex proj)</t>
  </si>
  <si>
    <t>General description</t>
  </si>
  <si>
    <t>Output to Opex projections model</t>
  </si>
  <si>
    <t>Output to Capex projections model</t>
  </si>
  <si>
    <t>Sum of Adj payments 2030</t>
  </si>
  <si>
    <t>Sum of Adj payments 2029</t>
  </si>
  <si>
    <t>Sum of Adj payments 2028</t>
  </si>
  <si>
    <t>Sum of Adj payments 2027</t>
  </si>
  <si>
    <t>Sum of Adj payments 2026</t>
  </si>
  <si>
    <t>Firstlight Network</t>
  </si>
  <si>
    <t>Forecast operating lease payments, 2026</t>
  </si>
  <si>
    <t>Forecast operating lease payments, 2027</t>
  </si>
  <si>
    <t>Forecast operating lease payments, 2028</t>
  </si>
  <si>
    <t>Forecast operating lease payments, 2029</t>
  </si>
  <si>
    <t>Forecast operating lease payments, 2030</t>
  </si>
  <si>
    <t>Price-Quality Regulation 1 April 2025 DPP Reset</t>
  </si>
  <si>
    <t>Sum of Adj commissioning value 2026</t>
  </si>
  <si>
    <t>Sum of Adj commissioning value 2027</t>
  </si>
  <si>
    <t>Sum of Adj commissioning value 2028</t>
  </si>
  <si>
    <t>Sum of Adj commissioning value 2029</t>
  </si>
  <si>
    <t>Sum of Adj commissioning value 2030</t>
  </si>
  <si>
    <t xml:space="preserve">Right-of-use assets commissioned - for exclusion (nominal) ($000) </t>
  </si>
  <si>
    <t>1.  Amount to be added to opex allowances to simulate no IFRS 16 accounting regulation.</t>
  </si>
  <si>
    <t>2.  Amount to be subtracted from capex allowances to simulate no IFRS 16 accounting regulation.</t>
  </si>
  <si>
    <t>Operating lease payments - for inclusion (nominal) ($000m)</t>
  </si>
  <si>
    <t>Forecast right-of-use assets commissioned, 2026</t>
  </si>
  <si>
    <t>Forecast right-of-use assets commissioned, 2027</t>
  </si>
  <si>
    <t>Forecast right-of-use assets commissioned, 2028</t>
  </si>
  <si>
    <t>Forecast right-of-use assets commissioned, 2029</t>
  </si>
  <si>
    <t>Forecast right-of-use assets commissioned, 2030</t>
  </si>
  <si>
    <t>This Excel workbook is one of a suite of models for modelling for the EDB DPP4 draft decision.</t>
  </si>
  <si>
    <t>IFRS 16 is an accounting standard which states that operating leases should be capitalised as right-of-use assets, whereas they were previously treated as operating expenditure</t>
  </si>
  <si>
    <t>In 2019 we decided that while we would generally adopt IFRS 16 consistent with GAAP, for the purpose of IRIS, we would continue to treat operating lease payments as opex (Commerce Commission, "Treatment of operating leases", 13 November 2019)</t>
  </si>
  <si>
    <t>Throughout our recent review of the Input Methodologies (IMs), we decided to maintain this approach (Commerce Commission, "Financing and incentivising efficient expenditure during the energy transition topic paper", Topic 5g, 13 December 2023)</t>
  </si>
  <si>
    <t>This model aims to provide the necessary inputs into our opex projections and capex projections models to give effect to our treatment of operating leases for the incremental rolling incentive scheme (IRIS)</t>
  </si>
  <si>
    <t>This model takes information provided to us by EDBs under a s53ZD request, and produces a set of values to feed into our opex projections and capex projections models</t>
  </si>
  <si>
    <t>High level calculation steps</t>
  </si>
  <si>
    <t>Information on operating lease payments and right-of-use assets capitalised has been provided at a category / individual lease level. For the purpose of setting a series of allowances to be used for IRIS, it is sufficient for these to be reported at an aggregate level</t>
  </si>
  <si>
    <t>The key calculations involve summing these amounts, by year and EDB</t>
  </si>
  <si>
    <t>Inputs</t>
  </si>
  <si>
    <t>All data used in the model are entered in the 'Inputs - s53ZD' sheet. The source of these inputs are responses to our s53ZD request</t>
  </si>
  <si>
    <t>All data used in the model are entered in the 'Inputs - s53ZD' sheet. The source of these inputs are responses to our s53ZD request+19</t>
  </si>
  <si>
    <t>Outputs</t>
  </si>
  <si>
    <t>Outputs are contained in the 'Output (capex proj)' and 'Output (opex proj)' sheets. They are used for the following.</t>
  </si>
  <si>
    <t>Calculating a series of capex allowances to be used when calculating IRIS amounts</t>
  </si>
  <si>
    <t>Calculating a series of opex allowances to be used when calculating IRIS amounts</t>
  </si>
  <si>
    <t xml:space="preserve">Financial quantities in this model are expressed in NZD'000. </t>
  </si>
  <si>
    <t>A lighter font is used for cells containing a formula linking to another sheet. A red font is applied to input cells.</t>
  </si>
  <si>
    <t>Wherever two horizontally adjacent cells contain numerical formulas which differ, a red vertical border has been placed between the cells to indicate that the cell formulas are different.</t>
  </si>
  <si>
    <t>Inputs— responses to section 53ZD information request</t>
  </si>
  <si>
    <t>The model calculates results for each distributor in the 'Calculations' sheet</t>
  </si>
  <si>
    <t>Changes to the model since the last published version (27 November 2019)</t>
  </si>
  <si>
    <t>DPP3 was set when IFRS 16 was still in the process of being adopted by some EDBs, and the treatment of opex and capex in ID and AMP data could differ from one year to the next</t>
  </si>
  <si>
    <t>This would impact how opex and capex allowances would be set, so it was important to ensure a consistent treatment for all data used in setting these allowances</t>
  </si>
  <si>
    <t>Now that IFRS 16 has been fully implemented, and all of the data used for setting opex and capex allowances reflects the new treatment of operating leases, many of the prior calculations performed have become redundant</t>
  </si>
  <si>
    <t>As such, the following sheets have been removed:</t>
  </si>
  <si>
    <t>• Raw output</t>
  </si>
  <si>
    <t>• Inputs - General</t>
  </si>
  <si>
    <t>• Output (fin mod)</t>
  </si>
  <si>
    <t>• Lists</t>
  </si>
  <si>
    <t>Furthermore, many of the calculations in the 'Calculations' sheet have been removed, and replaced by a simple summation of operating lease payments made or right-of-use assets commissioned for each EDB, in each year of DPP4</t>
  </si>
  <si>
    <t>Hard-coded as nil when no operating leases to sum</t>
  </si>
  <si>
    <r>
      <t>Operating lease payments ($000)</t>
    </r>
    <r>
      <rPr>
        <vertAlign val="superscript"/>
        <sz val="16"/>
        <rFont val="Calibri"/>
        <family val="2"/>
        <scheme val="minor"/>
      </rPr>
      <t>1</t>
    </r>
  </si>
  <si>
    <r>
      <t>Right-of-use assets commissioned ($000)</t>
    </r>
    <r>
      <rPr>
        <vertAlign val="superscript"/>
        <sz val="16"/>
        <rFont val="Calibri"/>
        <family val="2"/>
        <scheme val="minor"/>
      </rPr>
      <t>2</t>
    </r>
  </si>
  <si>
    <t>Sums the forecast operating lease payments for each category to arrive at an aggregate amount, and converts $ to $000</t>
  </si>
  <si>
    <t>Sums the forecast right-of-use assets commissioned for each category to arrive at an aggregate amount, and converts $ to $000</t>
  </si>
  <si>
    <t>Published 29 May 2024 v1</t>
  </si>
  <si>
    <r>
      <t>Follow the link 'Model map – EDB</t>
    </r>
    <r>
      <rPr>
        <sz val="11"/>
        <rFont val="Calibri"/>
        <family val="2"/>
        <scheme val="minor"/>
      </rPr>
      <t xml:space="preserve"> DPP draft </t>
    </r>
    <r>
      <rPr>
        <sz val="11"/>
        <color theme="1"/>
        <rFont val="Calibri"/>
        <family val="2"/>
        <scheme val="minor"/>
      </rPr>
      <t>determin</t>
    </r>
    <r>
      <rPr>
        <sz val="11"/>
        <rFont val="Calibri"/>
        <family val="2"/>
      </rPr>
      <t xml:space="preserve">ation </t>
    </r>
    <r>
      <rPr>
        <sz val="11"/>
        <color theme="1"/>
        <rFont val="Calibri"/>
        <family val="2"/>
        <scheme val="minor"/>
      </rPr>
      <t>–</t>
    </r>
    <r>
      <rPr>
        <sz val="11"/>
        <rFont val="Calibri"/>
        <family val="2"/>
        <scheme val="minor"/>
      </rPr>
      <t xml:space="preserve"> 29 May 2024</t>
    </r>
    <r>
      <rPr>
        <sz val="11"/>
        <color theme="1"/>
        <rFont val="Calibri"/>
        <family val="2"/>
        <scheme val="minor"/>
      </rPr>
      <t>' on the Commission's EDB 2025-2030 default price-quality path determination web page for a graphical depiction of interconnections between the models and data sources.</t>
    </r>
  </si>
  <si>
    <t>The model has been simplified since the last version was published alongside the EDB DPP3 final decision (27 November 2019)</t>
  </si>
  <si>
    <t>Inputs — responses to section 53ZD requests</t>
  </si>
  <si>
    <t>Operating lease payments</t>
  </si>
  <si>
    <t>Right-of-use assets commissioned</t>
  </si>
  <si>
    <t>Right-of-use assets commissioned - for exclusion</t>
  </si>
  <si>
    <t>Operating lease payments - for inclusion</t>
  </si>
  <si>
    <t>This model should not be used for purposes other than those stated under 'general description' above.</t>
  </si>
  <si>
    <t>May 2024 draft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</si>
</sst>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0.0000%_);_(* \(#,##0.0000%\);_(* &quot;–&quot;???_);_(* @_)"/>
    <numFmt numFmtId="181" formatCode="_(* #,##0.000_);_(* \(#,##0.000\);_(* &quot;–&quot;???_);_(* @_)"/>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b/>
      <sz val="12"/>
      <color theme="1"/>
      <name val="Calibri"/>
      <family val="2"/>
      <scheme val="minor"/>
    </font>
    <font>
      <sz val="11"/>
      <name val="Calibri"/>
      <family val="2"/>
    </font>
    <font>
      <sz val="11"/>
      <color theme="1"/>
      <name val="Calibri"/>
      <family val="2"/>
    </font>
    <font>
      <i/>
      <sz val="10"/>
      <name val="Calibri"/>
      <family val="4"/>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8"/>
      <name val="Calibri"/>
      <family val="2"/>
      <scheme val="minor"/>
    </font>
    <font>
      <vertAlign val="superscript"/>
      <sz val="16"/>
      <name val="Calibri"/>
      <family val="2"/>
      <scheme val="minor"/>
    </font>
    <font>
      <b/>
      <sz val="20"/>
      <name val="Calibri"/>
      <family val="2"/>
      <scheme val="minor"/>
    </font>
    <font>
      <i/>
      <sz val="11"/>
      <color theme="1"/>
      <name val="Calibri"/>
      <family val="2"/>
      <scheme val="minor"/>
    </font>
    <font>
      <b/>
      <sz val="10"/>
      <name val="Calibri"/>
      <family val="2"/>
      <scheme val="minor"/>
    </font>
    <font>
      <b/>
      <sz val="18"/>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D3E2DF"/>
        <bgColor indexed="64"/>
      </patternFill>
    </fill>
    <fill>
      <patternFill patternType="solid">
        <fgColor rgb="FF80AAA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n">
        <color rgb="FFB0A978"/>
      </bottom>
      <diagonal/>
    </border>
    <border>
      <left/>
      <right/>
      <top style="thin">
        <color theme="8"/>
      </top>
      <bottom style="thin">
        <color theme="8"/>
      </bottom>
      <diagonal/>
    </border>
    <border>
      <left/>
      <right/>
      <top/>
      <bottom style="thin">
        <color theme="8"/>
      </bottom>
      <diagonal/>
    </border>
    <border>
      <left/>
      <right/>
      <top style="thin">
        <color theme="7"/>
      </top>
      <bottom style="thin">
        <color theme="7"/>
      </bottom>
      <diagonal/>
    </border>
    <border>
      <left/>
      <right/>
      <top/>
      <bottom style="medium">
        <color indexed="8"/>
      </bottom>
      <diagonal/>
    </border>
    <border>
      <left/>
      <right/>
      <top style="medium">
        <color indexed="8"/>
      </top>
      <bottom style="thin">
        <color indexed="64"/>
      </bottom>
      <diagonal/>
    </border>
    <border>
      <left/>
      <right/>
      <top style="thin">
        <color indexed="64"/>
      </top>
      <bottom style="thin">
        <color indexed="64"/>
      </bottom>
      <diagonal/>
    </border>
    <border>
      <left style="thin">
        <color theme="9"/>
      </left>
      <right/>
      <top style="thin">
        <color rgb="FFB0A978"/>
      </top>
      <bottom style="thin">
        <color rgb="FFB0A978"/>
      </bottom>
      <diagonal/>
    </border>
    <border>
      <left/>
      <right/>
      <top style="thin">
        <color rgb="FFB0A978"/>
      </top>
      <bottom/>
      <diagonal/>
    </border>
    <border>
      <left/>
      <right/>
      <top style="thin">
        <color theme="8"/>
      </top>
      <bottom/>
      <diagonal/>
    </border>
  </borders>
  <cellStyleXfs count="67">
    <xf numFmtId="0" fontId="0" fillId="0" borderId="0"/>
    <xf numFmtId="167" fontId="1" fillId="0" borderId="0" applyFont="0" applyFill="0" applyBorder="0" applyAlignment="0" applyProtection="0"/>
    <xf numFmtId="179" fontId="1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6"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5" fillId="0" borderId="11" applyNumberFormat="0" applyAlignment="0">
      <protection locked="0"/>
    </xf>
    <xf numFmtId="0" fontId="1" fillId="0" borderId="11"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19" fillId="0" borderId="0" applyFont="0" applyFill="0" applyBorder="0" applyAlignment="0" applyProtection="0">
      <alignment horizontal="left"/>
      <protection locked="0"/>
    </xf>
    <xf numFmtId="165" fontId="1" fillId="34" borderId="12" applyNumberFormat="0" applyFont="0" applyFill="0" applyAlignment="0" applyProtection="0"/>
    <xf numFmtId="176" fontId="13" fillId="32" borderId="0" applyFont="0" applyBorder="0"/>
    <xf numFmtId="175" fontId="19" fillId="0" borderId="0" applyFont="0" applyFill="0" applyBorder="0" applyAlignment="0" applyProtection="0">
      <protection locked="0"/>
    </xf>
    <xf numFmtId="174" fontId="13" fillId="0" borderId="0" applyFont="0" applyFill="0" applyBorder="0" applyAlignment="0" applyProtection="0">
      <alignment horizontal="center" vertical="top" wrapText="1"/>
    </xf>
    <xf numFmtId="173" fontId="27" fillId="0" borderId="11" applyNumberFormat="0" applyAlignment="0"/>
    <xf numFmtId="0" fontId="17" fillId="0" borderId="11" applyNumberFormat="0">
      <alignment horizontal="centerContinuous" wrapText="1"/>
    </xf>
    <xf numFmtId="172" fontId="19" fillId="0" borderId="0" applyFont="0" applyFill="0" applyBorder="0" applyAlignment="0" applyProtection="0">
      <alignment wrapText="1"/>
    </xf>
    <xf numFmtId="171" fontId="19" fillId="0" borderId="0" applyFont="0" applyFill="0" applyBorder="0" applyAlignment="0" applyProtection="0"/>
    <xf numFmtId="170" fontId="19" fillId="0" borderId="0" applyFont="0" applyFill="0" applyBorder="0" applyAlignment="0" applyProtection="0">
      <protection locked="0"/>
    </xf>
    <xf numFmtId="168" fontId="20" fillId="0" borderId="0" applyFont="0" applyFill="0" applyBorder="0" applyAlignment="0" applyProtection="0">
      <alignment horizontal="left"/>
      <protection locked="0"/>
    </xf>
    <xf numFmtId="169" fontId="19" fillId="0" borderId="0" applyFont="0" applyFill="0" applyBorder="0" applyAlignment="0" applyProtection="0">
      <protection locked="0"/>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22" fillId="0" borderId="0" applyNumberFormat="0" applyFill="0" applyBorder="0" applyAlignment="0" applyProtection="0"/>
    <xf numFmtId="180" fontId="1" fillId="32" borderId="0" applyFont="0" applyBorder="0"/>
    <xf numFmtId="181" fontId="1" fillId="0" borderId="0" applyFont="0" applyFill="0" applyBorder="0" applyAlignment="0" applyProtection="0"/>
    <xf numFmtId="0" fontId="13" fillId="35" borderId="11" applyNumberFormat="0" applyAlignment="0" applyProtection="0"/>
    <xf numFmtId="49" fontId="21" fillId="0" borderId="0" applyFill="0" applyProtection="0">
      <alignment horizontal="left" indent="1"/>
    </xf>
    <xf numFmtId="0" fontId="1" fillId="34" borderId="16" applyNumberFormat="0" applyFill="0" applyAlignment="0"/>
  </cellStyleXfs>
  <cellXfs count="91">
    <xf numFmtId="0" fontId="0" fillId="0" borderId="0" xfId="0"/>
    <xf numFmtId="0" fontId="12" fillId="32" borderId="8" xfId="0" applyFont="1" applyFill="1" applyBorder="1"/>
    <xf numFmtId="168" fontId="0" fillId="0" borderId="0" xfId="56" applyFont="1" applyBorder="1" applyAlignment="1" applyProtection="1"/>
    <xf numFmtId="0" fontId="0" fillId="0" borderId="10" xfId="0" applyBorder="1"/>
    <xf numFmtId="0" fontId="0" fillId="0" borderId="9" xfId="0" applyBorder="1"/>
    <xf numFmtId="0" fontId="23" fillId="32" borderId="8" xfId="0" applyFont="1" applyFill="1" applyBorder="1"/>
    <xf numFmtId="49" fontId="26" fillId="0" borderId="8" xfId="5" applyFill="1" applyBorder="1" applyAlignment="1">
      <alignment horizontal="centerContinuous"/>
    </xf>
    <xf numFmtId="0" fontId="0" fillId="0" borderId="7" xfId="0" applyBorder="1"/>
    <xf numFmtId="0" fontId="0" fillId="0" borderId="6" xfId="0" applyBorder="1"/>
    <xf numFmtId="0" fontId="0" fillId="38" borderId="0" xfId="0" applyFill="1"/>
    <xf numFmtId="0" fontId="0" fillId="32" borderId="0" xfId="0" applyFill="1"/>
    <xf numFmtId="0" fontId="0" fillId="32" borderId="14" xfId="0" applyFill="1" applyBorder="1"/>
    <xf numFmtId="49" fontId="13" fillId="32" borderId="14" xfId="7" applyFont="1" applyFill="1" applyBorder="1" applyAlignment="1">
      <alignment horizontal="left"/>
    </xf>
    <xf numFmtId="0" fontId="0" fillId="39" borderId="0" xfId="0" applyFill="1"/>
    <xf numFmtId="0" fontId="13" fillId="39" borderId="0" xfId="0" applyFont="1" applyFill="1"/>
    <xf numFmtId="49" fontId="15" fillId="32" borderId="15" xfId="7" applyFill="1" applyBorder="1" applyAlignment="1">
      <alignment horizontal="left"/>
    </xf>
    <xf numFmtId="15" fontId="32" fillId="0" borderId="8" xfId="0" applyNumberFormat="1" applyFont="1" applyBorder="1" applyAlignment="1">
      <alignment horizontal="centerContinuous"/>
    </xf>
    <xf numFmtId="0" fontId="0" fillId="0" borderId="0" xfId="0" applyAlignment="1">
      <alignment horizontal="left" vertical="top"/>
    </xf>
    <xf numFmtId="0" fontId="0" fillId="0" borderId="0" xfId="0" applyAlignment="1">
      <alignment vertical="center" wrapText="1"/>
    </xf>
    <xf numFmtId="168" fontId="0" fillId="0" borderId="0" xfId="56" applyFont="1" applyBorder="1" applyAlignment="1" applyProtection="1">
      <alignment vertical="center" wrapText="1"/>
    </xf>
    <xf numFmtId="0" fontId="17" fillId="0" borderId="0" xfId="52" applyBorder="1">
      <alignment horizontal="centerContinuous" wrapText="1"/>
    </xf>
    <xf numFmtId="179" fontId="27" fillId="32" borderId="0" xfId="51" applyNumberFormat="1" applyFill="1" applyBorder="1"/>
    <xf numFmtId="0" fontId="17" fillId="32" borderId="13" xfId="52" applyFill="1" applyBorder="1">
      <alignment horizontal="centerContinuous" wrapText="1"/>
    </xf>
    <xf numFmtId="179" fontId="27" fillId="39" borderId="0" xfId="51" applyNumberFormat="1" applyFill="1" applyBorder="1"/>
    <xf numFmtId="0" fontId="12" fillId="32" borderId="0" xfId="0" applyFont="1" applyFill="1" applyBorder="1"/>
    <xf numFmtId="0" fontId="12" fillId="32" borderId="0" xfId="0" applyFont="1" applyFill="1" applyBorder="1" applyAlignment="1">
      <alignment horizontal="centerContinuous"/>
    </xf>
    <xf numFmtId="0" fontId="0" fillId="0" borderId="0" xfId="0" applyBorder="1"/>
    <xf numFmtId="49" fontId="26" fillId="0" borderId="0" xfId="5" applyBorder="1"/>
    <xf numFmtId="49" fontId="26" fillId="0" borderId="0" xfId="5" applyBorder="1" applyAlignment="1">
      <alignment horizontal="left" vertical="top"/>
    </xf>
    <xf numFmtId="0" fontId="0" fillId="0" borderId="0" xfId="0" applyBorder="1" applyAlignment="1">
      <alignment vertical="center" wrapText="1"/>
    </xf>
    <xf numFmtId="0" fontId="19" fillId="41" borderId="0" xfId="7" applyNumberFormat="1" applyFont="1" applyFill="1" applyBorder="1" applyAlignment="1"/>
    <xf numFmtId="0" fontId="19" fillId="41" borderId="0" xfId="7" applyNumberFormat="1" applyFont="1" applyFill="1" applyBorder="1" applyAlignment="1">
      <alignment horizontal="left" vertical="top"/>
    </xf>
    <xf numFmtId="0" fontId="19" fillId="41" borderId="0" xfId="7" applyNumberFormat="1" applyFont="1" applyFill="1" applyBorder="1" applyAlignment="1">
      <alignment vertical="center" wrapText="1"/>
    </xf>
    <xf numFmtId="0" fontId="0" fillId="41" borderId="0" xfId="0" applyFill="1" applyBorder="1"/>
    <xf numFmtId="0" fontId="0" fillId="0" borderId="0" xfId="0" applyBorder="1" applyAlignment="1">
      <alignment horizontal="left" vertical="top"/>
    </xf>
    <xf numFmtId="0" fontId="33" fillId="42" borderId="0" xfId="0" applyFont="1" applyFill="1" applyBorder="1"/>
    <xf numFmtId="49" fontId="14" fillId="42" borderId="0" xfId="6" applyFill="1" applyBorder="1" applyAlignment="1">
      <alignment horizontal="left" vertical="top"/>
    </xf>
    <xf numFmtId="0" fontId="0" fillId="42" borderId="0" xfId="0" applyFill="1" applyBorder="1" applyAlignment="1">
      <alignment vertical="center" wrapText="1"/>
    </xf>
    <xf numFmtId="0" fontId="0" fillId="42" borderId="0" xfId="0" applyFill="1" applyBorder="1"/>
    <xf numFmtId="49" fontId="13" fillId="0" borderId="0" xfId="6" applyFont="1" applyFill="1" applyBorder="1" applyAlignment="1">
      <alignment horizontal="left" vertical="center" wrapText="1"/>
    </xf>
    <xf numFmtId="0" fontId="0" fillId="0" borderId="0" xfId="0" applyBorder="1" applyAlignment="1">
      <alignment horizontal="left" vertical="top" wrapText="1"/>
    </xf>
    <xf numFmtId="0" fontId="0" fillId="0" borderId="17" xfId="0" applyBorder="1"/>
    <xf numFmtId="0" fontId="18" fillId="35" borderId="18" xfId="0" applyFont="1" applyFill="1" applyBorder="1"/>
    <xf numFmtId="49" fontId="0" fillId="36" borderId="9" xfId="0" applyNumberFormat="1" applyFill="1" applyBorder="1"/>
    <xf numFmtId="49" fontId="0" fillId="36" borderId="19" xfId="0" applyNumberFormat="1" applyFill="1" applyBorder="1"/>
    <xf numFmtId="0" fontId="24" fillId="36" borderId="19" xfId="58" applyFill="1" applyBorder="1" applyAlignment="1" applyProtection="1"/>
    <xf numFmtId="49" fontId="0" fillId="37" borderId="9" xfId="0" applyNumberFormat="1" applyFill="1" applyBorder="1"/>
    <xf numFmtId="0" fontId="24" fillId="37" borderId="9" xfId="58" applyFill="1" applyBorder="1" applyAlignment="1" applyProtection="1"/>
    <xf numFmtId="49" fontId="0" fillId="37" borderId="0" xfId="0" applyNumberFormat="1" applyFill="1" applyBorder="1"/>
    <xf numFmtId="0" fontId="24" fillId="37" borderId="0" xfId="58" applyFill="1" applyBorder="1" applyAlignment="1" applyProtection="1">
      <alignment horizontal="left" indent="1"/>
    </xf>
    <xf numFmtId="49" fontId="0" fillId="37" borderId="6" xfId="0" applyNumberFormat="1" applyFill="1" applyBorder="1"/>
    <xf numFmtId="0" fontId="24" fillId="37" borderId="6" xfId="58" applyFill="1" applyBorder="1" applyAlignment="1" applyProtection="1">
      <alignment horizontal="left" indent="1"/>
    </xf>
    <xf numFmtId="0" fontId="24" fillId="36" borderId="9" xfId="58" applyFill="1" applyBorder="1" applyAlignment="1" applyProtection="1"/>
    <xf numFmtId="49" fontId="0" fillId="36" borderId="6" xfId="0" applyNumberFormat="1" applyFill="1" applyBorder="1"/>
    <xf numFmtId="0" fontId="24" fillId="36" borderId="6" xfId="58" applyFill="1" applyBorder="1" applyAlignment="1" applyProtection="1">
      <alignment horizontal="left" indent="1"/>
    </xf>
    <xf numFmtId="49" fontId="30" fillId="39" borderId="0" xfId="5" applyFont="1" applyFill="1" applyBorder="1"/>
    <xf numFmtId="0" fontId="13" fillId="39" borderId="0" xfId="0" applyFont="1" applyFill="1" applyBorder="1"/>
    <xf numFmtId="0" fontId="0" fillId="0" borderId="13" xfId="0" applyBorder="1"/>
    <xf numFmtId="0" fontId="17" fillId="0" borderId="20" xfId="52" applyBorder="1">
      <alignment horizontal="centerContinuous" wrapText="1"/>
    </xf>
    <xf numFmtId="0" fontId="17" fillId="0" borderId="11" xfId="52" applyBorder="1">
      <alignment horizontal="centerContinuous" wrapText="1"/>
    </xf>
    <xf numFmtId="49" fontId="13" fillId="32" borderId="20" xfId="56" applyNumberFormat="1" applyFont="1" applyFill="1" applyBorder="1" applyAlignment="1" applyProtection="1"/>
    <xf numFmtId="168" fontId="13" fillId="32" borderId="11" xfId="56" applyFont="1" applyFill="1" applyBorder="1" applyAlignment="1" applyProtection="1"/>
    <xf numFmtId="179" fontId="13" fillId="32" borderId="11" xfId="2" applyFont="1" applyFill="1" applyBorder="1"/>
    <xf numFmtId="0" fontId="31" fillId="0" borderId="0" xfId="0" applyFont="1" applyBorder="1"/>
    <xf numFmtId="179" fontId="0" fillId="0" borderId="0" xfId="0" applyNumberFormat="1" applyBorder="1"/>
    <xf numFmtId="0" fontId="0" fillId="0" borderId="21" xfId="0" applyBorder="1"/>
    <xf numFmtId="0" fontId="13" fillId="32" borderId="0" xfId="0" applyFont="1" applyFill="1" applyBorder="1"/>
    <xf numFmtId="49" fontId="15" fillId="32" borderId="0" xfId="7" applyFill="1" applyBorder="1"/>
    <xf numFmtId="0" fontId="0" fillId="32" borderId="0" xfId="0" applyFill="1" applyBorder="1"/>
    <xf numFmtId="0" fontId="0" fillId="32" borderId="13" xfId="0" applyFill="1" applyBorder="1"/>
    <xf numFmtId="0" fontId="17" fillId="32" borderId="11" xfId="52" applyFill="1" applyBorder="1" applyAlignment="1">
      <alignment horizontal="center" vertical="center" wrapText="1"/>
    </xf>
    <xf numFmtId="49" fontId="15" fillId="39" borderId="0" xfId="7" applyFill="1" applyBorder="1"/>
    <xf numFmtId="0" fontId="0" fillId="39" borderId="0" xfId="0" applyFill="1" applyBorder="1"/>
    <xf numFmtId="0" fontId="0" fillId="39" borderId="21" xfId="0" applyFill="1" applyBorder="1"/>
    <xf numFmtId="49" fontId="13" fillId="40" borderId="13" xfId="7" applyFont="1" applyFill="1" applyBorder="1"/>
    <xf numFmtId="0" fontId="0" fillId="40" borderId="13" xfId="0" applyFill="1" applyBorder="1"/>
    <xf numFmtId="49" fontId="13" fillId="32" borderId="11" xfId="51" applyNumberFormat="1" applyFont="1" applyFill="1" applyBorder="1"/>
    <xf numFmtId="49" fontId="27" fillId="32" borderId="11" xfId="51" applyNumberFormat="1" applyFill="1" applyBorder="1"/>
    <xf numFmtId="179" fontId="27" fillId="32" borderId="11" xfId="51" applyNumberFormat="1" applyFill="1" applyBorder="1"/>
    <xf numFmtId="49" fontId="15" fillId="32" borderId="21" xfId="7" applyFill="1" applyBorder="1"/>
    <xf numFmtId="0" fontId="0" fillId="32" borderId="21" xfId="0" applyFill="1" applyBorder="1"/>
    <xf numFmtId="0" fontId="15" fillId="32" borderId="21" xfId="7" applyNumberFormat="1" applyFill="1" applyBorder="1"/>
    <xf numFmtId="0" fontId="2" fillId="32" borderId="0" xfId="0" applyFont="1" applyFill="1" applyBorder="1"/>
    <xf numFmtId="49" fontId="21" fillId="32" borderId="0" xfId="65" applyFill="1" applyBorder="1" applyProtection="1">
      <alignment horizontal="left" indent="1"/>
    </xf>
    <xf numFmtId="179" fontId="0" fillId="32" borderId="0" xfId="0" applyNumberFormat="1" applyFill="1" applyBorder="1"/>
    <xf numFmtId="49" fontId="15" fillId="39" borderId="0" xfId="7" applyFill="1" applyBorder="1" applyAlignment="1">
      <alignment horizontal="left"/>
    </xf>
    <xf numFmtId="0" fontId="0" fillId="39" borderId="13" xfId="0" applyFill="1" applyBorder="1"/>
    <xf numFmtId="0" fontId="17" fillId="32" borderId="11" xfId="52" applyFill="1" applyBorder="1">
      <alignment horizontal="centerContinuous" wrapText="1"/>
    </xf>
    <xf numFmtId="0" fontId="0" fillId="32" borderId="22" xfId="0" applyFill="1" applyBorder="1"/>
    <xf numFmtId="49" fontId="0" fillId="32" borderId="0" xfId="0" applyNumberFormat="1" applyFill="1" applyBorder="1"/>
    <xf numFmtId="49" fontId="0" fillId="32" borderId="22" xfId="0" applyNumberFormat="1" applyFill="1" applyBorder="1"/>
  </cellXfs>
  <cellStyles count="67">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0]" xfId="2" builtinId="6" customBuiltin="1"/>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3" xfId="65" xr:uid="{9EA0B1FA-BB76-4B50-A9D9-96E13C099AF5}"/>
    <cellStyle name="Followed Hyperlink" xfId="61" builtinId="9"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Input" xfId="13" builtinId="20" customBuiltin="1"/>
    <cellStyle name="Label" xfId="52" xr:uid="{00000000-0005-0000-0000-00002B000000}"/>
    <cellStyle name="Link" xfId="51" xr:uid="{00000000-0005-0000-0000-00002C000000}"/>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66" xr:uid="{C4FDC885-C84C-477A-8672-1138285CC7AA}"/>
    <cellStyle name="Percent" xfId="59" builtinId="5" hidden="1" customBuiltin="1"/>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Text" xfId="56" xr:uid="{00000000-0005-0000-0000-000038000000}"/>
    <cellStyle name="Title" xfId="5" builtinId="15" customBuiltin="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B0A978"/>
      <color rgb="FF645F3A"/>
      <color rgb="FFC9C4A3"/>
      <color rgb="FFC00000"/>
      <color rgb="FFEAE8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57150</xdr:rowOff>
    </xdr:from>
    <xdr:to>
      <xdr:col>1</xdr:col>
      <xdr:colOff>815956</xdr:colOff>
      <xdr:row>1</xdr:row>
      <xdr:rowOff>767969</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2339956" cy="710819"/>
        </a:xfrm>
        <a:prstGeom prst="rect">
          <a:avLst/>
        </a:prstGeom>
      </xdr:spPr>
    </xdr:pic>
    <xdr:clientData/>
  </xdr:twoCellAnchor>
  <xdr:twoCellAnchor editAs="oneCell">
    <xdr:from>
      <xdr:col>0</xdr:col>
      <xdr:colOff>0</xdr:colOff>
      <xdr:row>1</xdr:row>
      <xdr:rowOff>1971675</xdr:rowOff>
    </xdr:from>
    <xdr:to>
      <xdr:col>3</xdr:col>
      <xdr:colOff>2147561</xdr:colOff>
      <xdr:row>14</xdr:row>
      <xdr:rowOff>1435</xdr:rowOff>
    </xdr:to>
    <xdr:pic>
      <xdr:nvPicPr>
        <xdr:cNvPr id="5" name="Picture 4">
          <a:extLst>
            <a:ext uri="{FF2B5EF4-FFF2-40B4-BE49-F238E27FC236}">
              <a16:creationId xmlns:a16="http://schemas.microsoft.com/office/drawing/2014/main" id="{CD9CD1B1-5F4C-4D71-83CD-2BE2F4C6EA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62175"/>
          <a:ext cx="8976986" cy="343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Aurora%20Energy%20operating%20leases.xlsx" TargetMode="External"/><Relationship Id="rId1" Type="http://schemas.openxmlformats.org/officeDocument/2006/relationships/externalLinkPath" Target="Operating%20leases%2053zd/Aurora%20Energy%20operating%20leases.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Unison%20Networks%20operating%20leases.xlsx" TargetMode="External"/><Relationship Id="rId1" Type="http://schemas.openxmlformats.org/officeDocument/2006/relationships/externalLinkPath" Target="Operating%20leases%2053zd/Unison%20Networks%20operating%20leases.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Vector%20operating%20leases.xlsx" TargetMode="External"/><Relationship Id="rId1" Type="http://schemas.openxmlformats.org/officeDocument/2006/relationships/externalLinkPath" Target="Operating%20leases%2053zd/Vector%20operating%20leases.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Wellington%20Electricity%20operating%20leases.xlsx" TargetMode="External"/><Relationship Id="rId1" Type="http://schemas.openxmlformats.org/officeDocument/2006/relationships/externalLinkPath" Target="Operating%20leases%2053zd/Wellington%20Electricity%20operating%20leas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EA%20Networks%20operating%20leases.xlsx" TargetMode="External"/><Relationship Id="rId1" Type="http://schemas.openxmlformats.org/officeDocument/2006/relationships/externalLinkPath" Target="Operating%20leases%2053zd/EA%20Networks%20operating%20lease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Firstlight%20Network%20operating%20leases.xlsx" TargetMode="External"/><Relationship Id="rId1" Type="http://schemas.openxmlformats.org/officeDocument/2006/relationships/externalLinkPath" Target="Operating%20leases%2053zd/Firstlight%20Network%20operating%20leases.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Horizon%20Energy%20operating%20leases.xlsx" TargetMode="External"/><Relationship Id="rId1" Type="http://schemas.openxmlformats.org/officeDocument/2006/relationships/externalLinkPath" Target="Operating%20leases%2053zd/Horizon%20Energy%20operating%20lease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Orion%20NZ%20operating%20leases.xlsx" TargetMode="External"/><Relationship Id="rId1" Type="http://schemas.openxmlformats.org/officeDocument/2006/relationships/externalLinkPath" Target="Operating%20leases%2053zd/Orion%20NZ%20operating%20leases.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OtagoNet%20operating%20leases.xlsx" TargetMode="External"/><Relationship Id="rId1" Type="http://schemas.openxmlformats.org/officeDocument/2006/relationships/externalLinkPath" Target="Operating%20leases%2053zd/OtagoNet%20operating%20leases.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Powerco%20operating%20leases.xlsx" TargetMode="External"/><Relationship Id="rId1" Type="http://schemas.openxmlformats.org/officeDocument/2006/relationships/externalLinkPath" Target="Operating%20leases%2053zd/Powerco%20operating%20leases.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The%20Lines%20Company%20operating%20leases.xlsx" TargetMode="External"/><Relationship Id="rId1" Type="http://schemas.openxmlformats.org/officeDocument/2006/relationships/externalLinkPath" Target="Operating%20leases%2053zd/The%20Lines%20Company%20operating%20leases.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M:\2024%20EDB%20reset\Base%20Models%20May%202024%20-%20Publication\Operating%20leases%2053zd\Top%20Energy%20operating%20leases.xlsx" TargetMode="External"/><Relationship Id="rId1" Type="http://schemas.openxmlformats.org/officeDocument/2006/relationships/externalLinkPath" Target="Operating%20leases%2053zd/Top%20Energy%20operating%20lea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K5">
            <v>60700</v>
          </cell>
          <cell r="L5">
            <v>60700</v>
          </cell>
          <cell r="M5">
            <v>60700</v>
          </cell>
          <cell r="N5">
            <v>60700</v>
          </cell>
          <cell r="O5">
            <v>60700</v>
          </cell>
        </row>
        <row r="6">
          <cell r="C6" t="str">
            <v>Non-network assets</v>
          </cell>
          <cell r="N6" t="str">
            <v xml:space="preserve">  </v>
          </cell>
        </row>
        <row r="7">
          <cell r="C7" t="str">
            <v>Non-network assets</v>
          </cell>
          <cell r="K7">
            <v>109000</v>
          </cell>
        </row>
        <row r="8">
          <cell r="C8" t="str">
            <v>Non-network assets</v>
          </cell>
          <cell r="G8">
            <v>240907.69676854199</v>
          </cell>
          <cell r="L8">
            <v>126181.125</v>
          </cell>
          <cell r="M8">
            <v>126181.125</v>
          </cell>
        </row>
        <row r="9">
          <cell r="C9" t="str">
            <v>Non-network assets</v>
          </cell>
          <cell r="I9">
            <v>265600.73568731756</v>
          </cell>
          <cell r="N9">
            <v>139114.6903125</v>
          </cell>
          <cell r="O9">
            <v>139114.6903125</v>
          </cell>
        </row>
        <row r="10">
          <cell r="C10" t="str">
            <v>Non-network assets</v>
          </cell>
        </row>
        <row r="11">
          <cell r="C11" t="str">
            <v>Non-network assets</v>
          </cell>
          <cell r="K11">
            <v>346284.96</v>
          </cell>
        </row>
        <row r="12">
          <cell r="C12" t="str">
            <v>Non-network assets</v>
          </cell>
          <cell r="G12">
            <v>728900.93612220814</v>
          </cell>
          <cell r="L12">
            <v>381779.16840000008</v>
          </cell>
          <cell r="M12">
            <v>381779.16840000008</v>
          </cell>
        </row>
        <row r="13">
          <cell r="C13" t="str">
            <v>Non-network assets</v>
          </cell>
          <cell r="I13">
            <v>954610.67084535025</v>
          </cell>
          <cell r="N13">
            <v>500000</v>
          </cell>
          <cell r="O13">
            <v>500000</v>
          </cell>
        </row>
        <row r="14">
          <cell r="C14" t="str">
            <v>Non-network assets</v>
          </cell>
        </row>
        <row r="15">
          <cell r="C15" t="str">
            <v>Non-network assets</v>
          </cell>
          <cell r="K15">
            <v>36933.794100000006</v>
          </cell>
        </row>
        <row r="16">
          <cell r="C16" t="str">
            <v>Non-network assets</v>
          </cell>
          <cell r="G16">
            <v>77742.553687676438</v>
          </cell>
          <cell r="L16">
            <v>40719.507995250016</v>
          </cell>
          <cell r="M16">
            <v>40719.507995250016</v>
          </cell>
        </row>
        <row r="17">
          <cell r="C17" t="str">
            <v>Non-network assets</v>
          </cell>
          <cell r="I17">
            <v>85711.165440663288</v>
          </cell>
          <cell r="N17">
            <v>44893.257564763146</v>
          </cell>
          <cell r="O17">
            <v>44893.257564763146</v>
          </cell>
        </row>
        <row r="18">
          <cell r="C18" t="str">
            <v>Non-network assets</v>
          </cell>
        </row>
        <row r="19">
          <cell r="C19" t="str">
            <v>Non-network assets</v>
          </cell>
          <cell r="K19">
            <v>125177.6295</v>
          </cell>
          <cell r="L19">
            <v>125177.6295</v>
          </cell>
          <cell r="M19">
            <v>125177.6295</v>
          </cell>
          <cell r="N19">
            <v>125177.6295</v>
          </cell>
          <cell r="O19">
            <v>104314.69125</v>
          </cell>
        </row>
        <row r="20">
          <cell r="C20" t="str">
            <v>Non-network assets</v>
          </cell>
        </row>
        <row r="21">
          <cell r="C21" t="str">
            <v>Non-network assets</v>
          </cell>
          <cell r="K21">
            <v>40282.307099999998</v>
          </cell>
        </row>
        <row r="22">
          <cell r="C22" t="str">
            <v>Non-network assets</v>
          </cell>
          <cell r="G22">
            <v>84747.543786628637</v>
          </cell>
          <cell r="L22">
            <v>40970.463179624996</v>
          </cell>
          <cell r="M22">
            <v>40970.463179624996</v>
          </cell>
          <cell r="N22">
            <v>37009.369648125001</v>
          </cell>
        </row>
        <row r="23">
          <cell r="C23" t="str">
            <v>Non-network assets</v>
          </cell>
          <cell r="K23">
            <v>8012.82</v>
          </cell>
          <cell r="L23">
            <v>8012.82</v>
          </cell>
        </row>
        <row r="24">
          <cell r="C24" t="str">
            <v>Non-network assets</v>
          </cell>
          <cell r="H24">
            <v>53904.405757435052</v>
          </cell>
          <cell r="M24">
            <v>8261.2174200000009</v>
          </cell>
          <cell r="N24">
            <v>6624.0000000000009</v>
          </cell>
          <cell r="O24">
            <v>6624.0000000000009</v>
          </cell>
        </row>
        <row r="25">
          <cell r="C25" t="str">
            <v>Non-network assets</v>
          </cell>
          <cell r="K25">
            <v>4222</v>
          </cell>
          <cell r="L25">
            <v>4222</v>
          </cell>
          <cell r="M25">
            <v>4222</v>
          </cell>
          <cell r="N25">
            <v>4222</v>
          </cell>
          <cell r="O25">
            <v>4222</v>
          </cell>
        </row>
        <row r="26">
          <cell r="C26" t="str">
            <v>Non-network assets</v>
          </cell>
          <cell r="K26">
            <v>12600</v>
          </cell>
          <cell r="L26">
            <v>12600</v>
          </cell>
        </row>
        <row r="27">
          <cell r="C27" t="str">
            <v>Non-network assets</v>
          </cell>
          <cell r="H27">
            <v>74240.293956305701</v>
          </cell>
          <cell r="M27">
            <v>13641.6</v>
          </cell>
          <cell r="N27">
            <v>14162.400000000001</v>
          </cell>
          <cell r="O27">
            <v>14162.400000000001</v>
          </cell>
        </row>
        <row r="28">
          <cell r="C28" t="str">
            <v>Non-network assets</v>
          </cell>
        </row>
        <row r="29">
          <cell r="C29" t="str">
            <v>Non-network assets</v>
          </cell>
          <cell r="K29">
            <v>6624.0000000000009</v>
          </cell>
          <cell r="L29">
            <v>6624.0000000000009</v>
          </cell>
          <cell r="M29">
            <v>6624.0000000000009</v>
          </cell>
          <cell r="N29">
            <v>6624.0000000000009</v>
          </cell>
          <cell r="O29">
            <v>6624.0000000000009</v>
          </cell>
        </row>
        <row r="30">
          <cell r="C30" t="str">
            <v>Non-network assets</v>
          </cell>
          <cell r="K30">
            <v>14000.48</v>
          </cell>
          <cell r="L30">
            <v>14000.48</v>
          </cell>
        </row>
        <row r="31">
          <cell r="C31" t="str">
            <v>Non-network assets</v>
          </cell>
          <cell r="I31">
            <v>44835.23413709287</v>
          </cell>
          <cell r="M31">
            <v>14000.48</v>
          </cell>
          <cell r="N31">
            <v>15512.53184</v>
          </cell>
          <cell r="O31">
            <v>16016.549120000001</v>
          </cell>
        </row>
        <row r="32">
          <cell r="C32" t="str">
            <v>Non-network assets</v>
          </cell>
        </row>
        <row r="33">
          <cell r="C33" t="str">
            <v>Non-network assets</v>
          </cell>
          <cell r="K33">
            <v>6498.9179999999997</v>
          </cell>
          <cell r="L33">
            <v>6498.9179999999997</v>
          </cell>
          <cell r="M33">
            <v>6498.9179999999997</v>
          </cell>
          <cell r="N33">
            <v>6498.9179999999997</v>
          </cell>
          <cell r="O33">
            <v>6498.9179999999997</v>
          </cell>
        </row>
        <row r="34">
          <cell r="C34" t="str">
            <v>Non-network assets</v>
          </cell>
          <cell r="K34">
            <v>6000</v>
          </cell>
          <cell r="L34">
            <v>6000</v>
          </cell>
          <cell r="M34">
            <v>6000</v>
          </cell>
          <cell r="N34">
            <v>6000</v>
          </cell>
          <cell r="O34">
            <v>6000</v>
          </cell>
        </row>
        <row r="35">
          <cell r="C35" t="str">
            <v>Non-network assets</v>
          </cell>
          <cell r="K35">
            <v>209464.56</v>
          </cell>
          <cell r="L35">
            <v>209464.56</v>
          </cell>
          <cell r="M35">
            <v>209464.56</v>
          </cell>
        </row>
        <row r="36">
          <cell r="C36" t="str">
            <v>Non-network assets</v>
          </cell>
          <cell r="I36">
            <v>1069817.1958846196</v>
          </cell>
          <cell r="N36">
            <v>239627.45664000002</v>
          </cell>
          <cell r="O36">
            <v>239627.45664000002</v>
          </cell>
        </row>
        <row r="37">
          <cell r="C37" t="str">
            <v>Non-network assets</v>
          </cell>
          <cell r="K37">
            <v>11278.32</v>
          </cell>
          <cell r="L37">
            <v>11278.32</v>
          </cell>
          <cell r="M37">
            <v>11278.32</v>
          </cell>
        </row>
        <row r="38">
          <cell r="C38" t="str">
            <v>Non-network assets</v>
          </cell>
          <cell r="K38">
            <v>11217.24</v>
          </cell>
          <cell r="L38">
            <v>11217.24</v>
          </cell>
          <cell r="M38">
            <v>11217.24</v>
          </cell>
        </row>
        <row r="39">
          <cell r="C39" t="str">
            <v>Non-network assets</v>
          </cell>
          <cell r="K39">
            <v>8658.7199999999993</v>
          </cell>
          <cell r="L39">
            <v>8658.7199999999993</v>
          </cell>
          <cell r="M39">
            <v>8658.7199999999993</v>
          </cell>
        </row>
        <row r="40">
          <cell r="C40" t="str">
            <v>Non-network assets</v>
          </cell>
          <cell r="K40">
            <v>9996.84</v>
          </cell>
          <cell r="L40">
            <v>9996.84</v>
          </cell>
          <cell r="M40">
            <v>9996.84</v>
          </cell>
        </row>
        <row r="41">
          <cell r="C41" t="str">
            <v>Non-network assets</v>
          </cell>
          <cell r="K41">
            <v>12482.880000000001</v>
          </cell>
          <cell r="L41">
            <v>12482.880000000001</v>
          </cell>
          <cell r="M41">
            <v>12482.880000000001</v>
          </cell>
        </row>
        <row r="42">
          <cell r="C42" t="str">
            <v>Non-network assets</v>
          </cell>
          <cell r="K42">
            <v>12430.439999999999</v>
          </cell>
          <cell r="L42">
            <v>12430.439999999999</v>
          </cell>
          <cell r="M42">
            <v>12430.439999999999</v>
          </cell>
        </row>
        <row r="43">
          <cell r="C43" t="str">
            <v>Non-network assets</v>
          </cell>
          <cell r="K43">
            <v>20829.239999999998</v>
          </cell>
          <cell r="L43">
            <v>20829.239999999998</v>
          </cell>
          <cell r="M43">
            <v>20829.239999999998</v>
          </cell>
        </row>
        <row r="44">
          <cell r="C44" t="str">
            <v>Non-network assets</v>
          </cell>
          <cell r="K44">
            <v>13759.800000000001</v>
          </cell>
          <cell r="L44">
            <v>13759.800000000001</v>
          </cell>
          <cell r="M44">
            <v>13759.800000000001</v>
          </cell>
        </row>
        <row r="45">
          <cell r="C45" t="str">
            <v>Non-network assets</v>
          </cell>
          <cell r="K45">
            <v>91938.239999999991</v>
          </cell>
          <cell r="L45">
            <v>91938.239999999991</v>
          </cell>
          <cell r="M45">
            <v>91938.239999999991</v>
          </cell>
        </row>
        <row r="46">
          <cell r="C46" t="str">
            <v>Non-network assets</v>
          </cell>
          <cell r="K46">
            <v>76988.160000000003</v>
          </cell>
          <cell r="L46">
            <v>76988.160000000003</v>
          </cell>
          <cell r="M46">
            <v>76988.160000000003</v>
          </cell>
        </row>
        <row r="47">
          <cell r="C47" t="str">
            <v>Non-network assets</v>
          </cell>
          <cell r="K47">
            <v>8602.56</v>
          </cell>
          <cell r="L47">
            <v>8602.56</v>
          </cell>
          <cell r="M47">
            <v>8602.56</v>
          </cell>
        </row>
        <row r="48">
          <cell r="C48" t="str">
            <v>Non-network assets</v>
          </cell>
          <cell r="K48">
            <v>14503.079999999998</v>
          </cell>
          <cell r="L48">
            <v>14503.079999999998</v>
          </cell>
          <cell r="M48">
            <v>14503.079999999998</v>
          </cell>
        </row>
        <row r="49">
          <cell r="C49" t="str">
            <v>Non-network assets</v>
          </cell>
          <cell r="K49">
            <v>33977.159999999996</v>
          </cell>
          <cell r="L49">
            <v>33977.159999999996</v>
          </cell>
          <cell r="M49">
            <v>33977.159999999996</v>
          </cell>
        </row>
        <row r="50">
          <cell r="C50" t="str">
            <v>Non-network assets</v>
          </cell>
          <cell r="K50">
            <v>14887.68</v>
          </cell>
          <cell r="L50">
            <v>14887.68</v>
          </cell>
          <cell r="M50">
            <v>14887.68</v>
          </cell>
        </row>
        <row r="51">
          <cell r="C51" t="str">
            <v>Non-network assets</v>
          </cell>
          <cell r="I51">
            <v>419630.00578335737</v>
          </cell>
          <cell r="N51">
            <v>160129.46399999998</v>
          </cell>
          <cell r="O51">
            <v>160129.46399999998</v>
          </cell>
        </row>
        <row r="52">
          <cell r="C52" t="str">
            <v>Non-network assets</v>
          </cell>
          <cell r="I52">
            <v>317803.04910333635</v>
          </cell>
          <cell r="N52">
            <v>121272.624</v>
          </cell>
          <cell r="O52">
            <v>121272.624</v>
          </cell>
        </row>
        <row r="53">
          <cell r="C53" t="str">
            <v>Non-network assets</v>
          </cell>
          <cell r="I53">
            <v>24797.94432339352</v>
          </cell>
          <cell r="N53">
            <v>9462.8160000000007</v>
          </cell>
          <cell r="O53">
            <v>9462.8160000000007</v>
          </cell>
        </row>
        <row r="54">
          <cell r="C54" t="str">
            <v>Non-network assets</v>
          </cell>
          <cell r="I54">
            <v>81471.250960034246</v>
          </cell>
          <cell r="N54">
            <v>31089.168000000001</v>
          </cell>
          <cell r="O54">
            <v>31089.168000000001</v>
          </cell>
        </row>
        <row r="55">
          <cell r="C55" t="str">
            <v>Non-network assets</v>
          </cell>
          <cell r="I55">
            <v>97943.370571903404</v>
          </cell>
          <cell r="N55">
            <v>37374.875999999997</v>
          </cell>
          <cell r="O55">
            <v>37374.875999999997</v>
          </cell>
        </row>
        <row r="56">
          <cell r="C56" t="str">
            <v>Non-network assets</v>
          </cell>
          <cell r="I56">
            <v>42915.580913646554</v>
          </cell>
          <cell r="N56">
            <v>16376.448000000002</v>
          </cell>
          <cell r="O56">
            <v>16376.448000000002</v>
          </cell>
        </row>
        <row r="58">
          <cell r="F58">
            <v>0</v>
          </cell>
          <cell r="G58">
            <v>1132298.7303650551</v>
          </cell>
          <cell r="H58">
            <v>128144.69971374076</v>
          </cell>
          <cell r="I58">
            <v>3405136.2036507153</v>
          </cell>
          <cell r="J58">
            <v>0</v>
          </cell>
          <cell r="K58">
            <v>1327351.8286999997</v>
          </cell>
          <cell r="L58">
            <v>1384501.032074875</v>
          </cell>
          <cell r="M58">
            <v>1385791.0294948749</v>
          </cell>
          <cell r="N58">
            <v>1581871.6495053885</v>
          </cell>
          <cell r="O58">
            <v>1524503.3588872633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v>0</v>
          </cell>
          <cell r="G5">
            <v>0</v>
          </cell>
          <cell r="H5">
            <v>0</v>
          </cell>
          <cell r="I5">
            <v>0</v>
          </cell>
          <cell r="J5">
            <v>0</v>
          </cell>
          <cell r="K5">
            <v>874095.36479999998</v>
          </cell>
          <cell r="L5">
            <v>891577.27209600003</v>
          </cell>
          <cell r="M5">
            <v>909408.81753792008</v>
          </cell>
          <cell r="N5">
            <v>927596.99388867849</v>
          </cell>
          <cell r="O5">
            <v>946148.93376645213</v>
          </cell>
        </row>
        <row r="6">
          <cell r="C6" t="str">
            <v>Non-network assets</v>
          </cell>
          <cell r="F6">
            <v>0</v>
          </cell>
          <cell r="G6">
            <v>2019907.1887489464</v>
          </cell>
          <cell r="H6">
            <v>0</v>
          </cell>
          <cell r="I6">
            <v>0</v>
          </cell>
          <cell r="J6">
            <v>0</v>
          </cell>
          <cell r="L6">
            <v>300000</v>
          </cell>
          <cell r="M6">
            <v>306000</v>
          </cell>
          <cell r="N6">
            <v>312120</v>
          </cell>
          <cell r="O6">
            <v>318362.40000000002</v>
          </cell>
        </row>
        <row r="7">
          <cell r="C7" t="str">
            <v>Non-network assets</v>
          </cell>
          <cell r="K7">
            <v>306247.65600000002</v>
          </cell>
          <cell r="L7">
            <v>312372.60912000004</v>
          </cell>
          <cell r="M7">
            <v>318620.06130240002</v>
          </cell>
          <cell r="N7">
            <v>324992.46252844803</v>
          </cell>
          <cell r="O7">
            <v>331492.31177901698</v>
          </cell>
        </row>
        <row r="8">
          <cell r="C8" t="str">
            <v>Non-network assets</v>
          </cell>
          <cell r="K8">
            <v>15155.16</v>
          </cell>
          <cell r="L8">
            <v>15458.263199999999</v>
          </cell>
          <cell r="M8">
            <v>15767.428464000001</v>
          </cell>
          <cell r="N8">
            <v>16082.777033280001</v>
          </cell>
          <cell r="O8">
            <v>16404.4325739456</v>
          </cell>
        </row>
        <row r="9">
          <cell r="C9" t="str">
            <v>Non-network assets</v>
          </cell>
          <cell r="K9">
            <v>101076</v>
          </cell>
          <cell r="L9">
            <v>103097.52</v>
          </cell>
          <cell r="M9">
            <v>105159.47040000001</v>
          </cell>
          <cell r="N9">
            <v>107262.65980800001</v>
          </cell>
          <cell r="O9">
            <v>109407.91300416001</v>
          </cell>
        </row>
        <row r="10">
          <cell r="C10" t="str">
            <v>Non-network assets</v>
          </cell>
          <cell r="K10">
            <v>163071.3168</v>
          </cell>
          <cell r="L10">
            <v>166332.743136</v>
          </cell>
          <cell r="M10">
            <v>169659.39799872</v>
          </cell>
          <cell r="N10">
            <v>173052.5859586944</v>
          </cell>
          <cell r="O10">
            <v>176513.6376778683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F5" t="str">
            <v>($)</v>
          </cell>
          <cell r="G5" t="str">
            <v>($)</v>
          </cell>
          <cell r="H5" t="str">
            <v>($)</v>
          </cell>
          <cell r="I5" t="str">
            <v>($)</v>
          </cell>
          <cell r="J5" t="str">
            <v>($)</v>
          </cell>
          <cell r="K5" t="str">
            <v>($)</v>
          </cell>
          <cell r="L5" t="str">
            <v>($)</v>
          </cell>
          <cell r="M5" t="str">
            <v>($)</v>
          </cell>
          <cell r="N5" t="str">
            <v>($)</v>
          </cell>
          <cell r="O5" t="str">
            <v>($)</v>
          </cell>
        </row>
        <row r="6">
          <cell r="C6" t="str">
            <v>Non-network assets</v>
          </cell>
          <cell r="F6">
            <v>1927.8314947869544</v>
          </cell>
          <cell r="G6">
            <v>1966.3881246826934</v>
          </cell>
          <cell r="H6">
            <v>2005.7158871763475</v>
          </cell>
          <cell r="I6">
            <v>2045.8302049198744</v>
          </cell>
          <cell r="J6">
            <v>2086.746809018272</v>
          </cell>
          <cell r="K6">
            <v>14261.409439199999</v>
          </cell>
          <cell r="L6">
            <v>14546.637627983999</v>
          </cell>
          <cell r="M6">
            <v>14841.934371832074</v>
          </cell>
          <cell r="N6">
            <v>15138.773059268717</v>
          </cell>
          <cell r="O6">
            <v>15441.548520454091</v>
          </cell>
        </row>
        <row r="7">
          <cell r="C7" t="str">
            <v>Non-network assets</v>
          </cell>
          <cell r="F7">
            <v>0</v>
          </cell>
          <cell r="G7">
            <v>0</v>
          </cell>
          <cell r="H7">
            <v>0</v>
          </cell>
          <cell r="I7">
            <v>0</v>
          </cell>
          <cell r="J7">
            <v>0</v>
          </cell>
          <cell r="K7">
            <v>2804.6317391999996</v>
          </cell>
          <cell r="L7">
            <v>2860.7243739839996</v>
          </cell>
          <cell r="M7">
            <v>2918.797078775875</v>
          </cell>
          <cell r="N7">
            <v>2977.1730203513926</v>
          </cell>
          <cell r="O7">
            <v>3036.7164807584204</v>
          </cell>
        </row>
        <row r="8">
          <cell r="C8" t="str">
            <v>Non-network assets</v>
          </cell>
          <cell r="F8">
            <v>0</v>
          </cell>
          <cell r="G8">
            <v>0</v>
          </cell>
          <cell r="H8">
            <v>0</v>
          </cell>
          <cell r="I8">
            <v>0</v>
          </cell>
          <cell r="J8">
            <v>0</v>
          </cell>
          <cell r="K8">
            <v>269334.38289945375</v>
          </cell>
          <cell r="L8">
            <v>0</v>
          </cell>
          <cell r="M8">
            <v>0</v>
          </cell>
          <cell r="N8">
            <v>0</v>
          </cell>
          <cell r="O8">
            <v>0</v>
          </cell>
        </row>
        <row r="9">
          <cell r="C9" t="str">
            <v>Non-network assets</v>
          </cell>
          <cell r="F9">
            <v>0</v>
          </cell>
          <cell r="G9">
            <v>0</v>
          </cell>
          <cell r="H9">
            <v>0</v>
          </cell>
          <cell r="I9">
            <v>0</v>
          </cell>
          <cell r="J9">
            <v>0</v>
          </cell>
          <cell r="K9">
            <v>53574.940919999994</v>
          </cell>
          <cell r="L9">
            <v>0</v>
          </cell>
          <cell r="M9">
            <v>0</v>
          </cell>
          <cell r="N9">
            <v>0</v>
          </cell>
          <cell r="O9">
            <v>0</v>
          </cell>
        </row>
        <row r="10">
          <cell r="C10" t="str">
            <v>Non-network assets</v>
          </cell>
          <cell r="F10">
            <v>0</v>
          </cell>
          <cell r="G10">
            <v>0</v>
          </cell>
          <cell r="H10">
            <v>0</v>
          </cell>
          <cell r="I10">
            <v>0</v>
          </cell>
          <cell r="J10">
            <v>0</v>
          </cell>
          <cell r="K10">
            <v>16553.760000000002</v>
          </cell>
          <cell r="L10">
            <v>0</v>
          </cell>
          <cell r="M10">
            <v>0</v>
          </cell>
          <cell r="N10">
            <v>0</v>
          </cell>
          <cell r="O10">
            <v>0</v>
          </cell>
        </row>
        <row r="11">
          <cell r="C11" t="str">
            <v>System growth</v>
          </cell>
          <cell r="F11">
            <v>0</v>
          </cell>
          <cell r="G11">
            <v>0</v>
          </cell>
          <cell r="H11">
            <v>0</v>
          </cell>
          <cell r="I11">
            <v>0</v>
          </cell>
          <cell r="J11">
            <v>0</v>
          </cell>
          <cell r="K11">
            <v>269399.36448000005</v>
          </cell>
          <cell r="L11">
            <v>274787.35176960006</v>
          </cell>
          <cell r="M11">
            <v>280365.53501052293</v>
          </cell>
          <cell r="N11">
            <v>285972.84571073338</v>
          </cell>
          <cell r="O11">
            <v>291692.30262494803</v>
          </cell>
        </row>
        <row r="12">
          <cell r="C12" t="str">
            <v>System growth</v>
          </cell>
          <cell r="F12">
            <v>0</v>
          </cell>
          <cell r="G12">
            <v>0</v>
          </cell>
          <cell r="H12">
            <v>0</v>
          </cell>
          <cell r="I12">
            <v>0</v>
          </cell>
          <cell r="J12">
            <v>0</v>
          </cell>
          <cell r="K12">
            <v>75225.427379999994</v>
          </cell>
          <cell r="L12">
            <v>76729.935927599989</v>
          </cell>
          <cell r="M12">
            <v>78287.553626930268</v>
          </cell>
          <cell r="N12">
            <v>79853.304699468878</v>
          </cell>
          <cell r="O12">
            <v>81450.370793458264</v>
          </cell>
        </row>
        <row r="13">
          <cell r="C13" t="str">
            <v>System growth</v>
          </cell>
          <cell r="F13">
            <v>0</v>
          </cell>
          <cell r="G13">
            <v>0</v>
          </cell>
          <cell r="H13">
            <v>0</v>
          </cell>
          <cell r="I13">
            <v>0</v>
          </cell>
          <cell r="J13">
            <v>0</v>
          </cell>
          <cell r="K13">
            <v>102363.39408664801</v>
          </cell>
          <cell r="L13">
            <v>104410.66196838097</v>
          </cell>
          <cell r="M13">
            <v>106530.1984063391</v>
          </cell>
          <cell r="N13">
            <v>108660.80237446589</v>
          </cell>
          <cell r="O13">
            <v>110834.0184219552</v>
          </cell>
        </row>
        <row r="16">
          <cell r="C16" t="str">
            <v>Non-network assets</v>
          </cell>
          <cell r="F16">
            <v>0</v>
          </cell>
          <cell r="G16">
            <v>0</v>
          </cell>
          <cell r="H16">
            <v>0</v>
          </cell>
          <cell r="I16">
            <v>0</v>
          </cell>
          <cell r="J16">
            <v>0</v>
          </cell>
          <cell r="K16">
            <v>169699.94622669418</v>
          </cell>
          <cell r="L16">
            <v>174790.94461349503</v>
          </cell>
          <cell r="M16">
            <v>180034.67295189988</v>
          </cell>
          <cell r="N16">
            <v>185435.71314045685</v>
          </cell>
          <cell r="O16">
            <v>0</v>
          </cell>
        </row>
        <row r="17">
          <cell r="C17" t="str">
            <v>Non-network assets</v>
          </cell>
          <cell r="F17">
            <v>0</v>
          </cell>
          <cell r="G17">
            <v>0</v>
          </cell>
          <cell r="H17">
            <v>0</v>
          </cell>
          <cell r="I17">
            <v>0</v>
          </cell>
          <cell r="J17">
            <v>1224703.2051186361</v>
          </cell>
          <cell r="K17">
            <v>0</v>
          </cell>
          <cell r="L17">
            <v>0</v>
          </cell>
          <cell r="M17">
            <v>0</v>
          </cell>
          <cell r="N17">
            <v>0</v>
          </cell>
          <cell r="O17">
            <v>189144.42740326602</v>
          </cell>
        </row>
        <row r="18">
          <cell r="C18" t="str">
            <v>Non-network assets</v>
          </cell>
          <cell r="F18">
            <v>0</v>
          </cell>
          <cell r="G18">
            <v>0</v>
          </cell>
          <cell r="H18">
            <v>0</v>
          </cell>
          <cell r="I18">
            <v>0</v>
          </cell>
          <cell r="J18">
            <v>0</v>
          </cell>
          <cell r="K18">
            <v>56198.934000000001</v>
          </cell>
          <cell r="L18">
            <v>0</v>
          </cell>
          <cell r="M18">
            <v>0</v>
          </cell>
          <cell r="N18">
            <v>0</v>
          </cell>
          <cell r="O18">
            <v>0</v>
          </cell>
        </row>
        <row r="19">
          <cell r="C19" t="str">
            <v>Non-network assets</v>
          </cell>
          <cell r="F19">
            <v>0</v>
          </cell>
          <cell r="G19">
            <v>0</v>
          </cell>
          <cell r="H19">
            <v>0</v>
          </cell>
          <cell r="I19">
            <v>0</v>
          </cell>
          <cell r="J19">
            <v>0</v>
          </cell>
          <cell r="K19">
            <v>101049.274490328</v>
          </cell>
          <cell r="L19">
            <v>101049.274490328</v>
          </cell>
          <cell r="M19">
            <v>0</v>
          </cell>
          <cell r="N19">
            <v>0</v>
          </cell>
          <cell r="O19">
            <v>0</v>
          </cell>
        </row>
        <row r="20">
          <cell r="C20" t="str">
            <v>Non-network assets</v>
          </cell>
          <cell r="F20">
            <v>2217199.0691976743</v>
          </cell>
          <cell r="G20">
            <v>0</v>
          </cell>
          <cell r="H20">
            <v>0</v>
          </cell>
          <cell r="I20">
            <v>0</v>
          </cell>
          <cell r="J20">
            <v>0</v>
          </cell>
          <cell r="K20">
            <v>171238.12093440001</v>
          </cell>
          <cell r="L20">
            <v>468605.04273540521</v>
          </cell>
          <cell r="M20">
            <v>468605.04273540521</v>
          </cell>
          <cell r="N20">
            <v>362386.58038740524</v>
          </cell>
          <cell r="O20">
            <v>297366.92180100526</v>
          </cell>
        </row>
        <row r="21">
          <cell r="C21" t="str">
            <v>Non-network assets</v>
          </cell>
          <cell r="F21">
            <v>0</v>
          </cell>
          <cell r="G21">
            <v>181884.59156130525</v>
          </cell>
          <cell r="H21">
            <v>0</v>
          </cell>
          <cell r="I21">
            <v>0</v>
          </cell>
          <cell r="J21">
            <v>0</v>
          </cell>
          <cell r="K21">
            <v>0</v>
          </cell>
          <cell r="L21">
            <v>58469.370933600003</v>
          </cell>
          <cell r="M21">
            <v>58469.370933600003</v>
          </cell>
          <cell r="N21">
            <v>58469.370933600003</v>
          </cell>
          <cell r="O21">
            <v>0</v>
          </cell>
        </row>
        <row r="22">
          <cell r="C22" t="str">
            <v>Non-network assets</v>
          </cell>
          <cell r="F22">
            <v>0</v>
          </cell>
          <cell r="G22">
            <v>0</v>
          </cell>
          <cell r="H22">
            <v>460721.11163833819</v>
          </cell>
          <cell r="I22">
            <v>0</v>
          </cell>
          <cell r="J22">
            <v>0</v>
          </cell>
          <cell r="K22">
            <v>0</v>
          </cell>
          <cell r="L22">
            <v>0</v>
          </cell>
          <cell r="M22">
            <v>103100.57476248166</v>
          </cell>
          <cell r="N22">
            <v>103100.57476248166</v>
          </cell>
          <cell r="O22">
            <v>103100.57476248166</v>
          </cell>
        </row>
        <row r="23">
          <cell r="C23" t="str">
            <v>Non-network assets</v>
          </cell>
          <cell r="F23">
            <v>0</v>
          </cell>
          <cell r="G23">
            <v>0</v>
          </cell>
          <cell r="H23">
            <v>0</v>
          </cell>
          <cell r="I23">
            <v>426443.72801111639</v>
          </cell>
          <cell r="J23">
            <v>0</v>
          </cell>
          <cell r="K23">
            <v>0</v>
          </cell>
          <cell r="L23">
            <v>0</v>
          </cell>
          <cell r="M23">
            <v>0</v>
          </cell>
          <cell r="N23">
            <v>110509.6882268592</v>
          </cell>
          <cell r="O23">
            <v>110509.6882268592</v>
          </cell>
        </row>
        <row r="24">
          <cell r="C24" t="str">
            <v>Non-network assets</v>
          </cell>
          <cell r="F24">
            <v>0</v>
          </cell>
          <cell r="G24">
            <v>0</v>
          </cell>
          <cell r="H24">
            <v>0</v>
          </cell>
          <cell r="I24">
            <v>0</v>
          </cell>
          <cell r="J24">
            <v>527761.07678357058</v>
          </cell>
          <cell r="K24">
            <v>0</v>
          </cell>
          <cell r="L24">
            <v>0</v>
          </cell>
          <cell r="M24">
            <v>0</v>
          </cell>
          <cell r="N24">
            <v>0</v>
          </cell>
          <cell r="O24">
            <v>128477.98631260799</v>
          </cell>
        </row>
        <row r="25">
          <cell r="C25" t="str">
            <v>Non-network assets</v>
          </cell>
          <cell r="F25">
            <v>0</v>
          </cell>
          <cell r="G25">
            <v>0</v>
          </cell>
          <cell r="H25">
            <v>0</v>
          </cell>
          <cell r="I25">
            <v>0</v>
          </cell>
          <cell r="J25">
            <v>0</v>
          </cell>
          <cell r="K25">
            <v>39928.238877893389</v>
          </cell>
          <cell r="L25">
            <v>39928.238877893389</v>
          </cell>
          <cell r="M25">
            <v>0</v>
          </cell>
          <cell r="N25">
            <v>0</v>
          </cell>
          <cell r="O25">
            <v>0</v>
          </cell>
        </row>
        <row r="26">
          <cell r="C26" t="str">
            <v>Non-network assets</v>
          </cell>
          <cell r="F26">
            <v>0</v>
          </cell>
          <cell r="G26">
            <v>0</v>
          </cell>
          <cell r="H26">
            <v>132416.91865860406</v>
          </cell>
          <cell r="I26">
            <v>0</v>
          </cell>
          <cell r="J26">
            <v>0</v>
          </cell>
          <cell r="K26">
            <v>0</v>
          </cell>
          <cell r="L26">
            <v>0</v>
          </cell>
          <cell r="M26">
            <v>40738.782127114624</v>
          </cell>
          <cell r="N26">
            <v>40738.782127114624</v>
          </cell>
          <cell r="O26">
            <v>40738.782127114624</v>
          </cell>
        </row>
        <row r="27">
          <cell r="C27" t="str">
            <v>Non-network assets</v>
          </cell>
          <cell r="F27">
            <v>0</v>
          </cell>
          <cell r="G27">
            <v>0</v>
          </cell>
          <cell r="H27">
            <v>0</v>
          </cell>
          <cell r="I27">
            <v>0</v>
          </cell>
          <cell r="J27">
            <v>0</v>
          </cell>
          <cell r="K27">
            <v>18948.167999999998</v>
          </cell>
          <cell r="L27">
            <v>18948.167999999998</v>
          </cell>
          <cell r="M27">
            <v>0</v>
          </cell>
          <cell r="N27">
            <v>0</v>
          </cell>
          <cell r="O27">
            <v>0</v>
          </cell>
        </row>
        <row r="28">
          <cell r="C28" t="str">
            <v>Non-network assets</v>
          </cell>
          <cell r="F28">
            <v>0</v>
          </cell>
          <cell r="G28">
            <v>0</v>
          </cell>
          <cell r="H28">
            <v>129352.40871831206</v>
          </cell>
          <cell r="I28">
            <v>0</v>
          </cell>
          <cell r="J28">
            <v>0</v>
          </cell>
          <cell r="K28">
            <v>0</v>
          </cell>
          <cell r="L28">
            <v>0</v>
          </cell>
          <cell r="M28">
            <v>19725.271971351118</v>
          </cell>
          <cell r="N28">
            <v>19725.271971351118</v>
          </cell>
          <cell r="O28">
            <v>19725.271971351118</v>
          </cell>
        </row>
        <row r="29">
          <cell r="C29" t="str">
            <v>Non-network assets</v>
          </cell>
          <cell r="F29">
            <v>201072.89402250797</v>
          </cell>
          <cell r="G29">
            <v>0</v>
          </cell>
          <cell r="H29">
            <v>0</v>
          </cell>
          <cell r="I29">
            <v>0</v>
          </cell>
          <cell r="J29">
            <v>0</v>
          </cell>
          <cell r="K29">
            <v>29960.354589120005</v>
          </cell>
          <cell r="L29">
            <v>29960.354589120005</v>
          </cell>
          <cell r="M29">
            <v>29960.354589120005</v>
          </cell>
          <cell r="N29">
            <v>29960.354589120005</v>
          </cell>
          <cell r="O29">
            <v>29960.354589120005</v>
          </cell>
        </row>
        <row r="30">
          <cell r="C30" t="str">
            <v>Non-network assets</v>
          </cell>
          <cell r="F30">
            <v>0</v>
          </cell>
          <cell r="G30">
            <v>0</v>
          </cell>
          <cell r="H30">
            <v>0</v>
          </cell>
          <cell r="I30">
            <v>0</v>
          </cell>
          <cell r="J30">
            <v>0</v>
          </cell>
          <cell r="K30">
            <v>3064689.8756517787</v>
          </cell>
          <cell r="L30">
            <v>3156630.5719213313</v>
          </cell>
          <cell r="M30">
            <v>3251329.4890789716</v>
          </cell>
          <cell r="N30">
            <v>3348869.3737513409</v>
          </cell>
          <cell r="O30">
            <v>3449335.4549638806</v>
          </cell>
        </row>
        <row r="31">
          <cell r="C31" t="str">
            <v>Non-network assets</v>
          </cell>
          <cell r="F31">
            <v>0</v>
          </cell>
          <cell r="G31">
            <v>0</v>
          </cell>
          <cell r="H31">
            <v>0</v>
          </cell>
          <cell r="I31">
            <v>0</v>
          </cell>
          <cell r="J31">
            <v>0</v>
          </cell>
          <cell r="K31">
            <v>422877.50855299999</v>
          </cell>
          <cell r="L31">
            <v>228923.066333</v>
          </cell>
          <cell r="M31">
            <v>0</v>
          </cell>
          <cell r="N31">
            <v>0</v>
          </cell>
          <cell r="O31">
            <v>0</v>
          </cell>
        </row>
        <row r="32">
          <cell r="C32" t="str">
            <v>Non-network assets</v>
          </cell>
          <cell r="F32">
            <v>0</v>
          </cell>
          <cell r="G32">
            <v>0</v>
          </cell>
          <cell r="H32">
            <v>0</v>
          </cell>
          <cell r="I32">
            <v>0</v>
          </cell>
          <cell r="J32">
            <v>0</v>
          </cell>
          <cell r="K32">
            <v>12920</v>
          </cell>
          <cell r="L32">
            <v>12920</v>
          </cell>
          <cell r="M32">
            <v>0</v>
          </cell>
          <cell r="N32">
            <v>0</v>
          </cell>
          <cell r="O32">
            <v>0</v>
          </cell>
        </row>
        <row r="33">
          <cell r="C33" t="str">
            <v>Non-network assets</v>
          </cell>
          <cell r="F33">
            <v>0</v>
          </cell>
          <cell r="G33">
            <v>0</v>
          </cell>
          <cell r="H33">
            <v>0</v>
          </cell>
          <cell r="I33">
            <v>0</v>
          </cell>
          <cell r="J33">
            <v>0</v>
          </cell>
          <cell r="K33">
            <v>10590.63637968</v>
          </cell>
          <cell r="L33">
            <v>10590.63637968</v>
          </cell>
          <cell r="M33">
            <v>10590.63637968</v>
          </cell>
          <cell r="N33">
            <v>10590.63637968</v>
          </cell>
          <cell r="O33">
            <v>0</v>
          </cell>
        </row>
        <row r="34">
          <cell r="C34" t="str">
            <v>Non-network assets</v>
          </cell>
          <cell r="F34">
            <v>363297.55455624801</v>
          </cell>
          <cell r="G34">
            <v>0</v>
          </cell>
          <cell r="H34">
            <v>0</v>
          </cell>
          <cell r="I34">
            <v>0</v>
          </cell>
          <cell r="J34">
            <v>0</v>
          </cell>
          <cell r="K34">
            <v>79161.337393833586</v>
          </cell>
          <cell r="L34">
            <v>96383.869297833589</v>
          </cell>
          <cell r="M34">
            <v>96383.869297833589</v>
          </cell>
          <cell r="N34">
            <v>26753.553072000002</v>
          </cell>
          <cell r="O34">
            <v>26753.553072000002</v>
          </cell>
        </row>
        <row r="35">
          <cell r="C35" t="str">
            <v>Non-network assets</v>
          </cell>
          <cell r="F35">
            <v>0</v>
          </cell>
          <cell r="G35">
            <v>0</v>
          </cell>
          <cell r="H35">
            <v>46990.790583628273</v>
          </cell>
          <cell r="I35">
            <v>0</v>
          </cell>
          <cell r="J35">
            <v>0</v>
          </cell>
          <cell r="K35">
            <v>0</v>
          </cell>
          <cell r="L35">
            <v>0</v>
          </cell>
          <cell r="M35">
            <v>13449.8762028</v>
          </cell>
          <cell r="N35">
            <v>13449.8762028</v>
          </cell>
          <cell r="O35">
            <v>13449.8762028</v>
          </cell>
        </row>
        <row r="36">
          <cell r="C36" t="str">
            <v>Non-network assets</v>
          </cell>
          <cell r="F36">
            <v>0</v>
          </cell>
          <cell r="G36">
            <v>0</v>
          </cell>
          <cell r="H36">
            <v>0</v>
          </cell>
          <cell r="I36">
            <v>230441.0849269407</v>
          </cell>
          <cell r="J36">
            <v>0</v>
          </cell>
          <cell r="K36">
            <v>0</v>
          </cell>
          <cell r="L36">
            <v>0</v>
          </cell>
          <cell r="M36">
            <v>0</v>
          </cell>
          <cell r="N36">
            <v>72443.381001357266</v>
          </cell>
          <cell r="O36">
            <v>72443.381001357266</v>
          </cell>
        </row>
        <row r="37">
          <cell r="C37" t="str">
            <v>Non-network assets</v>
          </cell>
          <cell r="F37">
            <v>0</v>
          </cell>
          <cell r="G37">
            <v>0</v>
          </cell>
          <cell r="H37">
            <v>0</v>
          </cell>
          <cell r="I37">
            <v>0</v>
          </cell>
          <cell r="J37">
            <v>71532.446522586732</v>
          </cell>
          <cell r="K37">
            <v>0</v>
          </cell>
          <cell r="L37">
            <v>0</v>
          </cell>
          <cell r="M37">
            <v>0</v>
          </cell>
          <cell r="N37">
            <v>0</v>
          </cell>
          <cell r="O37">
            <v>11018.498089419072</v>
          </cell>
        </row>
        <row r="38">
          <cell r="C38" t="str">
            <v>Non-network assets</v>
          </cell>
          <cell r="F38">
            <v>0</v>
          </cell>
          <cell r="G38">
            <v>0</v>
          </cell>
          <cell r="H38">
            <v>0</v>
          </cell>
          <cell r="I38">
            <v>0</v>
          </cell>
          <cell r="J38">
            <v>0</v>
          </cell>
          <cell r="K38">
            <v>1186266.4099999999</v>
          </cell>
          <cell r="L38">
            <v>1227785.72</v>
          </cell>
          <cell r="M38">
            <v>1270758.2</v>
          </cell>
          <cell r="N38">
            <v>1315234.71</v>
          </cell>
          <cell r="O38">
            <v>1361268.01</v>
          </cell>
        </row>
        <row r="39">
          <cell r="C39" t="str">
            <v>Non-network assets</v>
          </cell>
          <cell r="F39">
            <v>3005770.3657813868</v>
          </cell>
          <cell r="G39">
            <v>60115.407315627737</v>
          </cell>
          <cell r="H39">
            <v>61317.715461940294</v>
          </cell>
          <cell r="I39">
            <v>62544.0697711791</v>
          </cell>
          <cell r="J39">
            <v>63794.951166602681</v>
          </cell>
          <cell r="K39">
            <v>464333.67161639995</v>
          </cell>
          <cell r="L39">
            <v>473620.34504872793</v>
          </cell>
          <cell r="M39">
            <v>483234.8380532171</v>
          </cell>
          <cell r="N39">
            <v>492899.53481428145</v>
          </cell>
          <cell r="O39">
            <v>502757.52551056707</v>
          </cell>
        </row>
        <row r="40">
          <cell r="C40" t="str">
            <v>System growth</v>
          </cell>
          <cell r="F40">
            <v>0</v>
          </cell>
          <cell r="G40">
            <v>0</v>
          </cell>
          <cell r="H40">
            <v>0</v>
          </cell>
          <cell r="I40">
            <v>0</v>
          </cell>
          <cell r="J40">
            <v>0</v>
          </cell>
          <cell r="K40">
            <v>912744.23794200015</v>
          </cell>
          <cell r="L40">
            <v>930999.12270084012</v>
          </cell>
          <cell r="M40">
            <v>949898.40489166719</v>
          </cell>
          <cell r="N40">
            <v>968896.37298950052</v>
          </cell>
          <cell r="O40">
            <v>988274.30044929055</v>
          </cell>
        </row>
        <row r="41">
          <cell r="C41" t="str">
            <v>System growth</v>
          </cell>
          <cell r="F41">
            <v>0</v>
          </cell>
          <cell r="G41">
            <v>0</v>
          </cell>
          <cell r="H41">
            <v>0</v>
          </cell>
          <cell r="I41">
            <v>0</v>
          </cell>
          <cell r="J41">
            <v>0</v>
          </cell>
          <cell r="K41">
            <v>1391992.5126964774</v>
          </cell>
          <cell r="L41">
            <v>1419832.362950407</v>
          </cell>
          <cell r="M41">
            <v>1448654.9599183002</v>
          </cell>
          <cell r="N41">
            <v>1477628.0591166662</v>
          </cell>
          <cell r="O41">
            <v>1507180.6202989996</v>
          </cell>
        </row>
        <row r="42">
          <cell r="C42" t="str">
            <v>System growth</v>
          </cell>
          <cell r="F42">
            <v>23297454.67819998</v>
          </cell>
          <cell r="G42">
            <v>0</v>
          </cell>
          <cell r="H42">
            <v>0</v>
          </cell>
          <cell r="I42">
            <v>0</v>
          </cell>
          <cell r="J42">
            <v>0</v>
          </cell>
          <cell r="K42">
            <v>1164872.733909999</v>
          </cell>
          <cell r="L42">
            <v>1188170.188588199</v>
          </cell>
          <cell r="M42">
            <v>1212290.0434165394</v>
          </cell>
          <cell r="N42">
            <v>1236535.8442848702</v>
          </cell>
          <cell r="O42">
            <v>1261266.5611705675</v>
          </cell>
        </row>
        <row r="43">
          <cell r="C43" t="str">
            <v>System growth</v>
          </cell>
          <cell r="F43">
            <v>0</v>
          </cell>
          <cell r="G43">
            <v>17155050.059470449</v>
          </cell>
          <cell r="H43">
            <v>0</v>
          </cell>
          <cell r="I43">
            <v>0</v>
          </cell>
          <cell r="J43">
            <v>0</v>
          </cell>
          <cell r="K43">
            <v>0</v>
          </cell>
          <cell r="L43">
            <v>857752.50297352253</v>
          </cell>
          <cell r="M43">
            <v>875164.87878388504</v>
          </cell>
          <cell r="N43">
            <v>892668.17635956279</v>
          </cell>
          <cell r="O43">
            <v>910521.53988675401</v>
          </cell>
        </row>
        <row r="44">
          <cell r="C44" t="str">
            <v>System growth</v>
          </cell>
          <cell r="F44">
            <v>0</v>
          </cell>
          <cell r="G44">
            <v>0</v>
          </cell>
          <cell r="H44">
            <v>14997695.562844552</v>
          </cell>
          <cell r="I44">
            <v>0</v>
          </cell>
          <cell r="J44">
            <v>0</v>
          </cell>
          <cell r="K44">
            <v>0</v>
          </cell>
          <cell r="L44">
            <v>0</v>
          </cell>
          <cell r="M44">
            <v>749884.77814222767</v>
          </cell>
          <cell r="N44">
            <v>764882.47370507219</v>
          </cell>
          <cell r="O44">
            <v>780180.12317917368</v>
          </cell>
        </row>
        <row r="45">
          <cell r="C45" t="str">
            <v>System growth</v>
          </cell>
          <cell r="F45">
            <v>0</v>
          </cell>
          <cell r="G45">
            <v>0</v>
          </cell>
          <cell r="H45">
            <v>0</v>
          </cell>
          <cell r="I45">
            <v>16804129.28506846</v>
          </cell>
          <cell r="J45">
            <v>0</v>
          </cell>
          <cell r="K45">
            <v>0</v>
          </cell>
          <cell r="L45">
            <v>0</v>
          </cell>
          <cell r="M45">
            <v>0</v>
          </cell>
          <cell r="N45">
            <v>840206.46425342304</v>
          </cell>
          <cell r="O45">
            <v>857010.59353849152</v>
          </cell>
        </row>
        <row r="46">
          <cell r="C46" t="str">
            <v>System growth</v>
          </cell>
          <cell r="F46">
            <v>0</v>
          </cell>
          <cell r="G46">
            <v>0</v>
          </cell>
          <cell r="H46">
            <v>0</v>
          </cell>
          <cell r="I46">
            <v>0</v>
          </cell>
          <cell r="J46">
            <v>9804289.8158700038</v>
          </cell>
          <cell r="K46">
            <v>0</v>
          </cell>
          <cell r="L46">
            <v>0</v>
          </cell>
          <cell r="M46">
            <v>0</v>
          </cell>
          <cell r="N46">
            <v>0</v>
          </cell>
          <cell r="O46">
            <v>490214.49079350021</v>
          </cell>
        </row>
        <row r="48">
          <cell r="F48">
            <v>29086722.393252585</v>
          </cell>
          <cell r="G48">
            <v>17399016.446472064</v>
          </cell>
          <cell r="H48">
            <v>15830500.223792551</v>
          </cell>
          <cell r="I48">
            <v>17525603.997982617</v>
          </cell>
          <cell r="J48">
            <v>11694168.242270418</v>
          </cell>
          <cell r="K48">
            <v>10100989.272206105</v>
          </cell>
          <cell r="L48">
            <v>10968695.092100931</v>
          </cell>
          <cell r="M48">
            <v>11745218.062730493</v>
          </cell>
          <cell r="N48">
            <v>12863987.690933231</v>
          </cell>
          <cell r="O48">
            <v>13653153.492192179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v>-7.2759576141834259E-12</v>
          </cell>
          <cell r="G5">
            <v>-7.2759576141834259E-12</v>
          </cell>
          <cell r="H5">
            <v>-7.2759576141834259E-12</v>
          </cell>
          <cell r="I5">
            <v>-7.2759576141834259E-12</v>
          </cell>
          <cell r="J5">
            <v>-7.2759576141834259E-12</v>
          </cell>
          <cell r="K5">
            <v>1909.1999999999998</v>
          </cell>
          <cell r="L5">
            <v>1966.4759999999999</v>
          </cell>
          <cell r="M5">
            <v>2025.4702799999998</v>
          </cell>
          <cell r="N5">
            <v>2086.2343883999997</v>
          </cell>
          <cell r="O5">
            <v>2148.8214200519997</v>
          </cell>
        </row>
        <row r="6">
          <cell r="C6" t="str">
            <v>Non-network assets</v>
          </cell>
          <cell r="F6">
            <v>-7.2759576141834259E-12</v>
          </cell>
          <cell r="G6">
            <v>-7.2759576141834259E-12</v>
          </cell>
          <cell r="H6">
            <v>-7.2759576141834259E-12</v>
          </cell>
          <cell r="I6">
            <v>-7.2759576141834259E-12</v>
          </cell>
          <cell r="J6">
            <v>-7.2759576141834259E-12</v>
          </cell>
          <cell r="K6">
            <v>746.76</v>
          </cell>
          <cell r="L6">
            <v>769.16279999999995</v>
          </cell>
          <cell r="M6">
            <v>792.23768399999994</v>
          </cell>
          <cell r="N6">
            <v>816.00481451999997</v>
          </cell>
          <cell r="O6">
            <v>840.48495895559995</v>
          </cell>
        </row>
        <row r="7">
          <cell r="C7" t="str">
            <v>Non-network assets</v>
          </cell>
          <cell r="F7">
            <v>-7.2759576141834259E-12</v>
          </cell>
          <cell r="G7">
            <v>-7.2759576141834259E-12</v>
          </cell>
          <cell r="H7">
            <v>-7.2759576141834259E-12</v>
          </cell>
          <cell r="I7">
            <v>-7.2759576141834259E-12</v>
          </cell>
          <cell r="J7">
            <v>-7.2759576141834259E-12</v>
          </cell>
          <cell r="K7">
            <v>0</v>
          </cell>
          <cell r="L7">
            <v>0</v>
          </cell>
          <cell r="M7">
            <v>0</v>
          </cell>
          <cell r="N7">
            <v>0</v>
          </cell>
          <cell r="O7">
            <v>0</v>
          </cell>
        </row>
        <row r="8">
          <cell r="C8" t="str">
            <v>Non-network assets</v>
          </cell>
          <cell r="F8">
            <v>0</v>
          </cell>
          <cell r="G8">
            <v>0</v>
          </cell>
          <cell r="H8">
            <v>32808.101105239599</v>
          </cell>
          <cell r="I8">
            <v>0</v>
          </cell>
          <cell r="J8">
            <v>0</v>
          </cell>
          <cell r="K8">
            <v>0</v>
          </cell>
          <cell r="L8">
            <v>0</v>
          </cell>
          <cell r="M8">
            <v>6240</v>
          </cell>
          <cell r="N8">
            <v>6240</v>
          </cell>
          <cell r="O8">
            <v>6240</v>
          </cell>
        </row>
        <row r="9">
          <cell r="C9" t="str">
            <v>Non-network assets</v>
          </cell>
          <cell r="F9">
            <v>0</v>
          </cell>
          <cell r="G9">
            <v>0</v>
          </cell>
          <cell r="H9">
            <v>0</v>
          </cell>
          <cell r="I9">
            <v>0</v>
          </cell>
          <cell r="J9">
            <v>0</v>
          </cell>
          <cell r="K9">
            <v>500.04</v>
          </cell>
          <cell r="L9">
            <v>0</v>
          </cell>
          <cell r="M9">
            <v>0</v>
          </cell>
          <cell r="N9">
            <v>0</v>
          </cell>
          <cell r="O9">
            <v>0</v>
          </cell>
        </row>
        <row r="10">
          <cell r="C10" t="str">
            <v>Non-network assets</v>
          </cell>
          <cell r="F10">
            <v>3500.6355337223863</v>
          </cell>
          <cell r="G10">
            <v>0</v>
          </cell>
          <cell r="H10">
            <v>0</v>
          </cell>
          <cell r="I10">
            <v>0</v>
          </cell>
          <cell r="J10">
            <v>0</v>
          </cell>
          <cell r="K10">
            <v>614.98612766705207</v>
          </cell>
          <cell r="L10">
            <v>614.98612766705207</v>
          </cell>
          <cell r="M10">
            <v>614.98612766705207</v>
          </cell>
          <cell r="N10">
            <v>614.98612766705207</v>
          </cell>
          <cell r="O10">
            <v>614.98612766705207</v>
          </cell>
        </row>
        <row r="11">
          <cell r="C11" t="str">
            <v>Non-network assets</v>
          </cell>
          <cell r="F11">
            <v>0</v>
          </cell>
          <cell r="G11">
            <v>0</v>
          </cell>
          <cell r="H11">
            <v>0</v>
          </cell>
          <cell r="I11">
            <v>0</v>
          </cell>
          <cell r="J11">
            <v>0</v>
          </cell>
          <cell r="K11">
            <v>0</v>
          </cell>
          <cell r="L11">
            <v>0</v>
          </cell>
          <cell r="M11">
            <v>0</v>
          </cell>
          <cell r="N11">
            <v>0</v>
          </cell>
          <cell r="O11">
            <v>0</v>
          </cell>
        </row>
        <row r="12">
          <cell r="C12" t="str">
            <v>Non-network assets</v>
          </cell>
          <cell r="F12">
            <v>0</v>
          </cell>
          <cell r="G12">
            <v>0</v>
          </cell>
          <cell r="H12">
            <v>0</v>
          </cell>
          <cell r="I12">
            <v>0</v>
          </cell>
          <cell r="J12">
            <v>0</v>
          </cell>
          <cell r="K12">
            <v>3689.6215962746096</v>
          </cell>
          <cell r="L12">
            <v>3689.6215962746096</v>
          </cell>
          <cell r="M12">
            <v>3689.6215962746096</v>
          </cell>
          <cell r="N12">
            <v>0</v>
          </cell>
          <cell r="O12">
            <v>0</v>
          </cell>
        </row>
        <row r="13">
          <cell r="C13" t="str">
            <v>Non-network assets</v>
          </cell>
          <cell r="F13">
            <v>0</v>
          </cell>
          <cell r="G13">
            <v>0</v>
          </cell>
          <cell r="H13">
            <v>0</v>
          </cell>
          <cell r="I13">
            <v>11365.888626126904</v>
          </cell>
          <cell r="J13">
            <v>0</v>
          </cell>
          <cell r="K13">
            <v>0</v>
          </cell>
          <cell r="L13">
            <v>0</v>
          </cell>
          <cell r="M13">
            <v>0</v>
          </cell>
          <cell r="N13">
            <v>3376.5264299999994</v>
          </cell>
          <cell r="O13">
            <v>3376.5264299999994</v>
          </cell>
        </row>
        <row r="14">
          <cell r="C14" t="str">
            <v>Non-network assets</v>
          </cell>
          <cell r="F14">
            <v>0</v>
          </cell>
          <cell r="G14">
            <v>0</v>
          </cell>
          <cell r="H14">
            <v>0</v>
          </cell>
          <cell r="I14">
            <v>0</v>
          </cell>
          <cell r="J14">
            <v>0</v>
          </cell>
          <cell r="K14">
            <v>7800</v>
          </cell>
          <cell r="L14">
            <v>8034</v>
          </cell>
          <cell r="M14">
            <v>8275.02</v>
          </cell>
          <cell r="N14">
            <v>8523.2705999999998</v>
          </cell>
          <cell r="O14">
            <v>8778.9687180000001</v>
          </cell>
        </row>
        <row r="15">
          <cell r="C15" t="str">
            <v>Non-network assets</v>
          </cell>
          <cell r="F15">
            <v>0</v>
          </cell>
          <cell r="G15">
            <v>0</v>
          </cell>
          <cell r="H15">
            <v>0</v>
          </cell>
          <cell r="I15">
            <v>0</v>
          </cell>
          <cell r="J15">
            <v>0</v>
          </cell>
          <cell r="K15">
            <v>2520</v>
          </cell>
          <cell r="L15">
            <v>2595.6</v>
          </cell>
          <cell r="M15">
            <v>2673.4679999999998</v>
          </cell>
          <cell r="N15">
            <v>2753.6720399999999</v>
          </cell>
          <cell r="O15">
            <v>2836.2822011999997</v>
          </cell>
        </row>
        <row r="16">
          <cell r="C16" t="str">
            <v>Non-network assets</v>
          </cell>
          <cell r="F16">
            <v>0</v>
          </cell>
          <cell r="G16">
            <v>0</v>
          </cell>
          <cell r="H16">
            <v>0</v>
          </cell>
          <cell r="I16">
            <v>0</v>
          </cell>
          <cell r="J16">
            <v>0</v>
          </cell>
          <cell r="K16">
            <v>1050</v>
          </cell>
          <cell r="L16">
            <v>1081.5</v>
          </cell>
          <cell r="M16">
            <v>1113.9449999999999</v>
          </cell>
          <cell r="N16">
            <v>1147.3633499999999</v>
          </cell>
          <cell r="O16">
            <v>1181.7842504999999</v>
          </cell>
        </row>
        <row r="17">
          <cell r="C17" t="str">
            <v>Non-network assets</v>
          </cell>
          <cell r="F17">
            <v>0</v>
          </cell>
          <cell r="G17">
            <v>-9.0949470177292824E-13</v>
          </cell>
          <cell r="H17">
            <v>-9.0949470177292824E-13</v>
          </cell>
          <cell r="I17">
            <v>-9.0949470177292824E-13</v>
          </cell>
          <cell r="J17">
            <v>-9.0949470177292824E-13</v>
          </cell>
          <cell r="K17">
            <v>999.96</v>
          </cell>
          <cell r="L17">
            <v>999.96</v>
          </cell>
          <cell r="M17">
            <v>1000</v>
          </cell>
          <cell r="N17">
            <v>0</v>
          </cell>
          <cell r="O17">
            <v>0</v>
          </cell>
        </row>
        <row r="18">
          <cell r="C18" t="str">
            <v>Non-network assets</v>
          </cell>
          <cell r="F18">
            <v>0</v>
          </cell>
          <cell r="G18">
            <v>0</v>
          </cell>
          <cell r="H18">
            <v>0</v>
          </cell>
          <cell r="I18">
            <v>8000.0344499078865</v>
          </cell>
          <cell r="J18">
            <v>-9.0949470177292824E-13</v>
          </cell>
          <cell r="K18">
            <v>0</v>
          </cell>
          <cell r="L18">
            <v>0</v>
          </cell>
          <cell r="M18">
            <v>0</v>
          </cell>
          <cell r="N18">
            <v>1092.6832909200002</v>
          </cell>
          <cell r="O18">
            <v>1092.6832909200002</v>
          </cell>
        </row>
        <row r="19">
          <cell r="C19" t="str">
            <v>Non-network assets</v>
          </cell>
          <cell r="F19">
            <v>0</v>
          </cell>
          <cell r="G19">
            <v>-9.0949470177292824E-13</v>
          </cell>
          <cell r="H19">
            <v>-9.0949470177292824E-13</v>
          </cell>
          <cell r="I19">
            <v>-9.0949470177292824E-13</v>
          </cell>
          <cell r="J19">
            <v>-9.0949470177292824E-13</v>
          </cell>
          <cell r="K19">
            <v>1027.08</v>
          </cell>
          <cell r="L19">
            <v>1057.8924</v>
          </cell>
          <cell r="M19">
            <v>1089.6291719999999</v>
          </cell>
          <cell r="N19">
            <v>1122.3180471599999</v>
          </cell>
          <cell r="O19">
            <v>1155.9875885747999</v>
          </cell>
        </row>
        <row r="20">
          <cell r="C20" t="str">
            <v>Non-network assets</v>
          </cell>
          <cell r="F20">
            <v>0</v>
          </cell>
          <cell r="G20">
            <v>0</v>
          </cell>
          <cell r="H20">
            <v>0</v>
          </cell>
          <cell r="I20">
            <v>0</v>
          </cell>
          <cell r="J20">
            <v>0</v>
          </cell>
          <cell r="K20">
            <v>1140</v>
          </cell>
          <cell r="L20">
            <v>0</v>
          </cell>
          <cell r="M20">
            <v>0</v>
          </cell>
          <cell r="N20">
            <v>0</v>
          </cell>
          <cell r="O20">
            <v>0</v>
          </cell>
        </row>
        <row r="21">
          <cell r="C21" t="str">
            <v>Non-network assets</v>
          </cell>
          <cell r="F21">
            <v>0</v>
          </cell>
          <cell r="G21">
            <v>6700.2170443198702</v>
          </cell>
          <cell r="H21">
            <v>0</v>
          </cell>
          <cell r="I21">
            <v>0</v>
          </cell>
          <cell r="J21">
            <v>0</v>
          </cell>
          <cell r="K21">
            <v>0</v>
          </cell>
          <cell r="L21">
            <v>1174.2</v>
          </cell>
          <cell r="M21">
            <v>1174.2</v>
          </cell>
          <cell r="N21">
            <v>1174.2</v>
          </cell>
          <cell r="O21">
            <v>1174.2</v>
          </cell>
        </row>
        <row r="22">
          <cell r="C22" t="str">
            <v>Non-network assets</v>
          </cell>
          <cell r="F22">
            <v>0</v>
          </cell>
          <cell r="G22">
            <v>0</v>
          </cell>
          <cell r="H22">
            <v>0</v>
          </cell>
          <cell r="I22">
            <v>0</v>
          </cell>
          <cell r="J22">
            <v>0</v>
          </cell>
          <cell r="K22">
            <v>1057.8924</v>
          </cell>
          <cell r="L22">
            <v>1089.6291719999999</v>
          </cell>
          <cell r="M22">
            <v>1122.3180471599999</v>
          </cell>
          <cell r="N22">
            <v>1155.9875885747999</v>
          </cell>
          <cell r="O22">
            <v>1190.667216232044</v>
          </cell>
        </row>
        <row r="23">
          <cell r="C23" t="str">
            <v>Non-network assets</v>
          </cell>
          <cell r="F23">
            <v>0</v>
          </cell>
          <cell r="G23">
            <v>0</v>
          </cell>
          <cell r="H23">
            <v>0</v>
          </cell>
          <cell r="I23">
            <v>0</v>
          </cell>
          <cell r="J23">
            <v>0</v>
          </cell>
          <cell r="K23">
            <v>4223.0523000000003</v>
          </cell>
          <cell r="L23">
            <v>4349.7438689999999</v>
          </cell>
          <cell r="M23">
            <v>4480.2361850699999</v>
          </cell>
          <cell r="N23">
            <v>4614.6432706221003</v>
          </cell>
          <cell r="O23">
            <v>4753.0825687407632</v>
          </cell>
        </row>
        <row r="24">
          <cell r="C24" t="str">
            <v>Non-network assets</v>
          </cell>
          <cell r="F24">
            <v>0</v>
          </cell>
          <cell r="G24">
            <v>0</v>
          </cell>
          <cell r="H24">
            <v>0</v>
          </cell>
          <cell r="I24">
            <v>0</v>
          </cell>
          <cell r="J24">
            <v>0</v>
          </cell>
          <cell r="K24">
            <v>4978.3607999999995</v>
          </cell>
          <cell r="L24">
            <v>5127.7116239999996</v>
          </cell>
          <cell r="M24">
            <v>5281.5429727199999</v>
          </cell>
          <cell r="N24">
            <v>5439.9892619016</v>
          </cell>
          <cell r="O24">
            <v>5603.1889397586483</v>
          </cell>
        </row>
        <row r="25">
          <cell r="C25" t="str">
            <v>Non-network assets</v>
          </cell>
          <cell r="F25">
            <v>0</v>
          </cell>
          <cell r="G25">
            <v>0</v>
          </cell>
          <cell r="H25">
            <v>0</v>
          </cell>
          <cell r="I25">
            <v>0</v>
          </cell>
          <cell r="J25">
            <v>0</v>
          </cell>
          <cell r="K25">
            <v>1647.9588000000001</v>
          </cell>
          <cell r="L25">
            <v>1697.3975640000001</v>
          </cell>
          <cell r="M25">
            <v>1748.3194909200001</v>
          </cell>
          <cell r="N25">
            <v>1800.7690756476002</v>
          </cell>
          <cell r="O25">
            <v>1854.7921479170282</v>
          </cell>
        </row>
        <row r="26">
          <cell r="C26" t="str">
            <v>Non-network assets</v>
          </cell>
          <cell r="F26">
            <v>0</v>
          </cell>
          <cell r="G26">
            <v>0</v>
          </cell>
          <cell r="H26">
            <v>0</v>
          </cell>
          <cell r="I26">
            <v>0</v>
          </cell>
          <cell r="J26">
            <v>0</v>
          </cell>
          <cell r="K26">
            <v>1328.7</v>
          </cell>
          <cell r="L26">
            <v>1368.5610000000001</v>
          </cell>
          <cell r="M26">
            <v>1409.6178300000001</v>
          </cell>
          <cell r="N26">
            <v>1451.9063649000002</v>
          </cell>
          <cell r="O26">
            <v>1495.4635558470002</v>
          </cell>
        </row>
        <row r="27">
          <cell r="C27" t="str">
            <v>Non-network assets</v>
          </cell>
          <cell r="F27">
            <v>0</v>
          </cell>
          <cell r="G27">
            <v>-7.2759576141834259E-12</v>
          </cell>
          <cell r="H27">
            <v>-7.2759576141834259E-12</v>
          </cell>
          <cell r="I27">
            <v>-7.2759576141834259E-12</v>
          </cell>
          <cell r="J27">
            <v>-7.2759576141834259E-12</v>
          </cell>
          <cell r="K27">
            <v>7783.32</v>
          </cell>
          <cell r="L27">
            <v>7783.32</v>
          </cell>
          <cell r="M27">
            <v>7783.32</v>
          </cell>
          <cell r="N27">
            <v>0</v>
          </cell>
          <cell r="O27">
            <v>0</v>
          </cell>
        </row>
        <row r="28">
          <cell r="C28" t="str">
            <v>Non-network assets</v>
          </cell>
          <cell r="F28">
            <v>0</v>
          </cell>
          <cell r="G28">
            <v>0</v>
          </cell>
          <cell r="H28">
            <v>0</v>
          </cell>
          <cell r="I28">
            <v>64148.766846118</v>
          </cell>
          <cell r="J28">
            <v>-7.2759576141834259E-12</v>
          </cell>
          <cell r="K28">
            <v>0</v>
          </cell>
          <cell r="L28">
            <v>0</v>
          </cell>
          <cell r="M28">
            <v>0</v>
          </cell>
          <cell r="N28">
            <v>8016.8195999999998</v>
          </cell>
          <cell r="O28">
            <v>8016.8195999999998</v>
          </cell>
        </row>
        <row r="29">
          <cell r="C29" t="str">
            <v>Non-network assets</v>
          </cell>
          <cell r="F29">
            <v>0</v>
          </cell>
          <cell r="G29">
            <v>0</v>
          </cell>
          <cell r="H29">
            <v>0</v>
          </cell>
          <cell r="I29">
            <v>0</v>
          </cell>
          <cell r="J29">
            <v>0</v>
          </cell>
          <cell r="K29">
            <v>1392.6012000000001</v>
          </cell>
          <cell r="L29">
            <v>1434.379236</v>
          </cell>
          <cell r="M29">
            <v>1477.4106130800001</v>
          </cell>
          <cell r="N29">
            <v>1521.7329314724</v>
          </cell>
          <cell r="O29">
            <v>1567.3849194165721</v>
          </cell>
        </row>
        <row r="30">
          <cell r="C30" t="str">
            <v>Non-network assets</v>
          </cell>
          <cell r="F30">
            <v>0</v>
          </cell>
          <cell r="G30">
            <v>0</v>
          </cell>
          <cell r="H30">
            <v>0</v>
          </cell>
          <cell r="I30">
            <v>0</v>
          </cell>
          <cell r="J30">
            <v>0</v>
          </cell>
          <cell r="K30">
            <v>6465.2687999999998</v>
          </cell>
          <cell r="L30">
            <v>6659.2268640000002</v>
          </cell>
          <cell r="M30">
            <v>6859.00366992</v>
          </cell>
          <cell r="N30">
            <v>7064.7737800176001</v>
          </cell>
          <cell r="O30">
            <v>7276.7169934181284</v>
          </cell>
        </row>
        <row r="31">
          <cell r="C31" t="str">
            <v>Non-network assets</v>
          </cell>
          <cell r="F31">
            <v>0</v>
          </cell>
          <cell r="G31">
            <v>0</v>
          </cell>
          <cell r="H31">
            <v>0</v>
          </cell>
          <cell r="I31">
            <v>0</v>
          </cell>
          <cell r="J31">
            <v>0</v>
          </cell>
          <cell r="K31">
            <v>6249.9600000000009</v>
          </cell>
          <cell r="L31">
            <v>6437.4588000000012</v>
          </cell>
          <cell r="M31">
            <v>6437.4588000000012</v>
          </cell>
          <cell r="N31">
            <v>0</v>
          </cell>
          <cell r="O31">
            <v>0</v>
          </cell>
        </row>
        <row r="32">
          <cell r="C32" t="str">
            <v>Non-network assets</v>
          </cell>
          <cell r="F32">
            <v>0</v>
          </cell>
          <cell r="G32">
            <v>0</v>
          </cell>
          <cell r="H32">
            <v>0</v>
          </cell>
          <cell r="I32">
            <v>51457.307488925217</v>
          </cell>
          <cell r="J32">
            <v>0</v>
          </cell>
          <cell r="M32">
            <v>0</v>
          </cell>
          <cell r="N32">
            <v>6437.4588000000012</v>
          </cell>
          <cell r="O32">
            <v>6437.4588000000012</v>
          </cell>
        </row>
        <row r="33">
          <cell r="C33" t="str">
            <v>Non-network assets</v>
          </cell>
          <cell r="F33">
            <v>0</v>
          </cell>
          <cell r="G33">
            <v>0</v>
          </cell>
          <cell r="H33">
            <v>0</v>
          </cell>
          <cell r="I33">
            <v>0</v>
          </cell>
          <cell r="J33">
            <v>0</v>
          </cell>
          <cell r="K33">
            <v>1442.0411999999999</v>
          </cell>
          <cell r="L33">
            <v>1485.3024359999999</v>
          </cell>
          <cell r="M33">
            <v>1529.8615090799999</v>
          </cell>
          <cell r="N33">
            <v>1575.7573543523999</v>
          </cell>
          <cell r="O33">
            <v>1623.0300749829719</v>
          </cell>
        </row>
        <row r="34">
          <cell r="C34" t="str">
            <v>Non-network assets</v>
          </cell>
          <cell r="F34">
            <v>0</v>
          </cell>
          <cell r="G34">
            <v>0</v>
          </cell>
          <cell r="H34">
            <v>0</v>
          </cell>
          <cell r="I34">
            <v>0</v>
          </cell>
          <cell r="J34">
            <v>0</v>
          </cell>
          <cell r="K34">
            <v>1282.8444</v>
          </cell>
          <cell r="L34">
            <v>1321.3297319999999</v>
          </cell>
          <cell r="M34">
            <v>1360.9696239599998</v>
          </cell>
          <cell r="N34">
            <v>1401.7987126787998</v>
          </cell>
          <cell r="O34">
            <v>1443.8526740591637</v>
          </cell>
        </row>
        <row r="35">
          <cell r="C35" t="str">
            <v>Non-network assets</v>
          </cell>
          <cell r="F35">
            <v>0</v>
          </cell>
          <cell r="G35">
            <v>0</v>
          </cell>
          <cell r="H35">
            <v>0</v>
          </cell>
          <cell r="I35">
            <v>0</v>
          </cell>
          <cell r="J35">
            <v>0</v>
          </cell>
          <cell r="K35">
            <v>867.54840000000002</v>
          </cell>
          <cell r="L35">
            <v>893.57485199999996</v>
          </cell>
          <cell r="M35">
            <v>920.38209755999992</v>
          </cell>
          <cell r="N35">
            <v>947.99356048679988</v>
          </cell>
          <cell r="O35">
            <v>976.43336730140391</v>
          </cell>
        </row>
        <row r="36">
          <cell r="C36" t="str">
            <v>Non-network assets</v>
          </cell>
          <cell r="F36">
            <v>-7.2759576141834259E-12</v>
          </cell>
          <cell r="G36">
            <v>-7.2759576141834259E-12</v>
          </cell>
          <cell r="H36">
            <v>-7.2759576141834259E-12</v>
          </cell>
          <cell r="I36">
            <v>-7.2759576141834259E-12</v>
          </cell>
          <cell r="J36">
            <v>-7.2759576141834259E-12</v>
          </cell>
          <cell r="K36">
            <v>11115</v>
          </cell>
          <cell r="L36">
            <v>0</v>
          </cell>
          <cell r="M36">
            <v>0</v>
          </cell>
          <cell r="N36">
            <v>0</v>
          </cell>
          <cell r="O36">
            <v>0</v>
          </cell>
        </row>
        <row r="37">
          <cell r="C37" t="str">
            <v>Non-network assets</v>
          </cell>
          <cell r="F37">
            <v>0</v>
          </cell>
          <cell r="G37">
            <v>95247.455656237304</v>
          </cell>
          <cell r="H37">
            <v>-7.2759576141834259E-12</v>
          </cell>
          <cell r="I37">
            <v>-7.2759576141834259E-12</v>
          </cell>
          <cell r="J37">
            <v>-7.2759576141834259E-12</v>
          </cell>
          <cell r="K37">
            <v>0</v>
          </cell>
          <cell r="L37">
            <v>11448.45</v>
          </cell>
          <cell r="M37">
            <v>11448.45</v>
          </cell>
          <cell r="N37">
            <v>11448.45</v>
          </cell>
          <cell r="O37">
            <v>11448.45</v>
          </cell>
        </row>
        <row r="38">
          <cell r="C38" t="str">
            <v>Non-network assets</v>
          </cell>
          <cell r="F38">
            <v>0</v>
          </cell>
          <cell r="G38">
            <v>0</v>
          </cell>
          <cell r="H38">
            <v>0</v>
          </cell>
          <cell r="I38">
            <v>0</v>
          </cell>
          <cell r="J38">
            <v>0</v>
          </cell>
          <cell r="K38">
            <v>1057.8924</v>
          </cell>
          <cell r="L38">
            <v>1089.6291719999999</v>
          </cell>
          <cell r="M38">
            <v>1122.3180471599999</v>
          </cell>
          <cell r="N38">
            <v>1155.9875885747999</v>
          </cell>
          <cell r="O38">
            <v>1190.667216232044</v>
          </cell>
        </row>
        <row r="39">
          <cell r="C39" t="str">
            <v>Non-network assets</v>
          </cell>
          <cell r="F39">
            <v>0</v>
          </cell>
          <cell r="G39">
            <v>0</v>
          </cell>
          <cell r="H39">
            <v>0</v>
          </cell>
          <cell r="I39">
            <v>0</v>
          </cell>
          <cell r="J39">
            <v>0</v>
          </cell>
          <cell r="K39">
            <v>539.5139999999999</v>
          </cell>
          <cell r="L39">
            <v>555.69941999999992</v>
          </cell>
          <cell r="M39">
            <v>572.37040259999992</v>
          </cell>
          <cell r="N39">
            <v>589.54151467799988</v>
          </cell>
          <cell r="O39">
            <v>607.22776011833992</v>
          </cell>
        </row>
        <row r="40">
          <cell r="C40" t="str">
            <v>Non-network assets</v>
          </cell>
          <cell r="F40">
            <v>-7.2759576141834259E-12</v>
          </cell>
          <cell r="G40">
            <v>-7.2759576141834259E-12</v>
          </cell>
          <cell r="H40">
            <v>-7.2759576141834259E-12</v>
          </cell>
          <cell r="I40">
            <v>-7.2759576141834259E-12</v>
          </cell>
          <cell r="J40">
            <v>-7.2759576141834259E-12</v>
          </cell>
          <cell r="K40">
            <v>1442.0411999999999</v>
          </cell>
          <cell r="L40">
            <v>1485.3024359999999</v>
          </cell>
          <cell r="M40">
            <v>1529.8615090799999</v>
          </cell>
          <cell r="N40">
            <v>1575.7573543523999</v>
          </cell>
          <cell r="O40">
            <v>1623.0300749829719</v>
          </cell>
        </row>
        <row r="41">
          <cell r="C41" t="str">
            <v>Non-network assets</v>
          </cell>
          <cell r="F41">
            <v>-7.2759576141834259E-12</v>
          </cell>
          <cell r="G41">
            <v>-7.2759576141834259E-12</v>
          </cell>
          <cell r="H41">
            <v>-7.2759576141834259E-12</v>
          </cell>
          <cell r="I41">
            <v>-7.2759576141834259E-12</v>
          </cell>
          <cell r="J41">
            <v>-7.2759576141834259E-12</v>
          </cell>
          <cell r="K41">
            <v>2145.5724</v>
          </cell>
          <cell r="L41">
            <v>2209.9395720000002</v>
          </cell>
          <cell r="M41">
            <v>2276.2377591600002</v>
          </cell>
          <cell r="N41">
            <v>2344.5248919348001</v>
          </cell>
          <cell r="O41">
            <v>2414.8606386928441</v>
          </cell>
        </row>
        <row r="42">
          <cell r="C42" t="str">
            <v>Non-network assets</v>
          </cell>
          <cell r="F42">
            <v>-7.2759576141834259E-12</v>
          </cell>
          <cell r="G42">
            <v>-7.2759576141834259E-12</v>
          </cell>
          <cell r="H42">
            <v>-7.2759576141834259E-12</v>
          </cell>
          <cell r="I42">
            <v>-7.2759576141834259E-12</v>
          </cell>
          <cell r="J42">
            <v>-7.2759576141834259E-12</v>
          </cell>
          <cell r="K42">
            <v>884.85239999999999</v>
          </cell>
          <cell r="L42">
            <v>911.39797199999998</v>
          </cell>
          <cell r="M42">
            <v>938.73991116000002</v>
          </cell>
          <cell r="N42">
            <v>966.90210849480002</v>
          </cell>
          <cell r="O42">
            <v>995.90917174964397</v>
          </cell>
        </row>
        <row r="43">
          <cell r="C43" t="str">
            <v>Non-network assets</v>
          </cell>
          <cell r="F43">
            <v>-7.2759576141834259E-12</v>
          </cell>
          <cell r="G43">
            <v>-7.2759576141834259E-12</v>
          </cell>
          <cell r="H43">
            <v>-7.2759576141834259E-12</v>
          </cell>
          <cell r="I43">
            <v>-7.2759576141834259E-12</v>
          </cell>
          <cell r="J43">
            <v>-7.2759576141834259E-12</v>
          </cell>
          <cell r="K43">
            <v>1410.6468</v>
          </cell>
          <cell r="L43">
            <v>1452.9662040000001</v>
          </cell>
          <cell r="M43">
            <v>1496.5551901200001</v>
          </cell>
          <cell r="N43">
            <v>1541.4518458236003</v>
          </cell>
          <cell r="O43">
            <v>1587.6954011983082</v>
          </cell>
        </row>
        <row r="44">
          <cell r="C44" t="str">
            <v>Non-network assets</v>
          </cell>
          <cell r="F44">
            <v>-7.2759576141834259E-12</v>
          </cell>
          <cell r="G44">
            <v>-7.2759576141834259E-12</v>
          </cell>
          <cell r="H44">
            <v>-7.2759576141834259E-12</v>
          </cell>
          <cell r="I44">
            <v>-7.2759576141834259E-12</v>
          </cell>
          <cell r="J44">
            <v>-7.2759576141834259E-12</v>
          </cell>
          <cell r="K44">
            <v>601.80840000000001</v>
          </cell>
          <cell r="L44">
            <v>619.86265200000003</v>
          </cell>
          <cell r="M44">
            <v>638.45853155999998</v>
          </cell>
          <cell r="N44">
            <v>657.61228750679993</v>
          </cell>
          <cell r="O44">
            <v>677.34065613200391</v>
          </cell>
        </row>
        <row r="45">
          <cell r="C45" t="str">
            <v>Non-network assets</v>
          </cell>
          <cell r="F45">
            <v>-7.2759576141834259E-12</v>
          </cell>
          <cell r="G45">
            <v>-7.2759576141834259E-12</v>
          </cell>
          <cell r="H45">
            <v>-7.2759576141834259E-12</v>
          </cell>
          <cell r="I45">
            <v>-7.2759576141834259E-12</v>
          </cell>
          <cell r="J45">
            <v>-7.2759576141834259E-12</v>
          </cell>
          <cell r="K45">
            <v>1081.5</v>
          </cell>
          <cell r="L45">
            <v>1113.9449999999999</v>
          </cell>
          <cell r="M45">
            <v>1147.3633499999999</v>
          </cell>
          <cell r="N45">
            <v>1181.7842504999999</v>
          </cell>
          <cell r="O45">
            <v>1217.2377780149998</v>
          </cell>
        </row>
        <row r="46">
          <cell r="C46" t="str">
            <v>Non-network assets</v>
          </cell>
          <cell r="F46">
            <v>-7.2759576141834259E-12</v>
          </cell>
          <cell r="G46">
            <v>-7.2759576141834259E-12</v>
          </cell>
          <cell r="H46">
            <v>-7.2759576141834259E-12</v>
          </cell>
          <cell r="I46">
            <v>-7.2759576141834259E-12</v>
          </cell>
          <cell r="J46">
            <v>-7.2759576141834259E-12</v>
          </cell>
          <cell r="K46">
            <v>19268.099999999999</v>
          </cell>
          <cell r="L46">
            <v>19846.143</v>
          </cell>
          <cell r="M46">
            <v>20441.527289999998</v>
          </cell>
          <cell r="N46">
            <v>21054.773108699999</v>
          </cell>
          <cell r="O46">
            <v>21686.416301960999</v>
          </cell>
        </row>
        <row r="47">
          <cell r="C47" t="str">
            <v>Non-network assets</v>
          </cell>
          <cell r="F47">
            <v>-7.2759576141834259E-12</v>
          </cell>
          <cell r="G47">
            <v>-7.2759576141834259E-12</v>
          </cell>
          <cell r="H47">
            <v>-7.2759576141834259E-12</v>
          </cell>
          <cell r="I47">
            <v>-7.2759576141834259E-12</v>
          </cell>
          <cell r="J47">
            <v>-7.2759576141834259E-12</v>
          </cell>
          <cell r="K47">
            <v>1410.6468</v>
          </cell>
          <cell r="L47">
            <v>1452.9662040000001</v>
          </cell>
          <cell r="M47">
            <v>1496.5551901200001</v>
          </cell>
          <cell r="N47">
            <v>1541.4518458236003</v>
          </cell>
          <cell r="O47">
            <v>1587.6954011983082</v>
          </cell>
        </row>
        <row r="48">
          <cell r="C48" t="str">
            <v>Non-network assets</v>
          </cell>
          <cell r="F48">
            <v>-7.2759576141834259E-12</v>
          </cell>
          <cell r="G48">
            <v>-7.2759576141834259E-12</v>
          </cell>
          <cell r="H48">
            <v>-7.2759576141834259E-12</v>
          </cell>
          <cell r="I48">
            <v>-7.2759576141834259E-12</v>
          </cell>
          <cell r="J48">
            <v>-7.2759576141834259E-12</v>
          </cell>
          <cell r="K48">
            <v>3749.1588000000002</v>
          </cell>
          <cell r="L48">
            <v>3861.6335640000002</v>
          </cell>
          <cell r="M48">
            <v>3977.4825709200004</v>
          </cell>
          <cell r="N48">
            <v>4096.8070480476008</v>
          </cell>
          <cell r="O48">
            <v>4219.7112594890286</v>
          </cell>
        </row>
        <row r="49">
          <cell r="C49" t="str">
            <v>Non-network assets</v>
          </cell>
          <cell r="F49">
            <v>-7.2759576141834259E-12</v>
          </cell>
          <cell r="G49">
            <v>-7.2759576141834259E-12</v>
          </cell>
          <cell r="H49">
            <v>-7.2759576141834259E-12</v>
          </cell>
          <cell r="I49">
            <v>-7.2759576141834259E-12</v>
          </cell>
          <cell r="J49">
            <v>-7.2759576141834259E-12</v>
          </cell>
          <cell r="K49">
            <v>778.43280000000004</v>
          </cell>
          <cell r="L49">
            <v>801.78578400000004</v>
          </cell>
          <cell r="M49">
            <v>825.83935752000002</v>
          </cell>
          <cell r="N49">
            <v>850.61453824559999</v>
          </cell>
          <cell r="O49">
            <v>876.13297439296798</v>
          </cell>
        </row>
        <row r="50">
          <cell r="C50" t="str">
            <v>Non-network assets</v>
          </cell>
          <cell r="F50">
            <v>-7.2759576141834259E-12</v>
          </cell>
          <cell r="G50">
            <v>-7.2759576141834259E-12</v>
          </cell>
          <cell r="H50">
            <v>-7.2759576141834259E-12</v>
          </cell>
          <cell r="I50">
            <v>-7.2759576141834259E-12</v>
          </cell>
          <cell r="J50">
            <v>-7.2759576141834259E-12</v>
          </cell>
          <cell r="K50">
            <v>4055.6867999999999</v>
          </cell>
          <cell r="L50">
            <v>4177.3574040000003</v>
          </cell>
          <cell r="M50">
            <v>4302.6781261200003</v>
          </cell>
          <cell r="N50">
            <v>4431.7584699036006</v>
          </cell>
          <cell r="O50">
            <v>4564.7112240007082</v>
          </cell>
        </row>
        <row r="51">
          <cell r="C51" t="str">
            <v>Non-network assets</v>
          </cell>
          <cell r="F51">
            <v>-7.2759576141834259E-12</v>
          </cell>
          <cell r="G51">
            <v>-7.2759576141834259E-12</v>
          </cell>
          <cell r="H51">
            <v>-7.2759576141834259E-12</v>
          </cell>
          <cell r="I51">
            <v>-7.2759576141834259E-12</v>
          </cell>
          <cell r="J51">
            <v>-7.2759576141834259E-12</v>
          </cell>
          <cell r="K51">
            <v>2602.3979999999997</v>
          </cell>
          <cell r="L51">
            <v>2680.4699399999995</v>
          </cell>
          <cell r="M51">
            <v>2760.8840381999994</v>
          </cell>
          <cell r="N51">
            <v>2843.7105593459992</v>
          </cell>
          <cell r="O51">
            <v>2929.0218761263791</v>
          </cell>
        </row>
        <row r="52">
          <cell r="C52" t="str">
            <v>Non-network assets</v>
          </cell>
          <cell r="F52">
            <v>0</v>
          </cell>
          <cell r="G52">
            <v>1.1368683772161603E-12</v>
          </cell>
          <cell r="H52">
            <v>1.1368683772161603E-12</v>
          </cell>
          <cell r="I52">
            <v>1.1368683772161603E-12</v>
          </cell>
          <cell r="J52">
            <v>1.1368683772161603E-12</v>
          </cell>
          <cell r="K52">
            <v>2559.7200000000003</v>
          </cell>
          <cell r="L52">
            <v>2559.7200000000003</v>
          </cell>
          <cell r="M52">
            <v>0</v>
          </cell>
          <cell r="N52">
            <v>0</v>
          </cell>
          <cell r="O52">
            <v>0</v>
          </cell>
        </row>
        <row r="53">
          <cell r="C53" t="str">
            <v>Non-network assets</v>
          </cell>
          <cell r="F53">
            <v>0</v>
          </cell>
          <cell r="G53">
            <v>1.1368683772161603E-12</v>
          </cell>
          <cell r="H53">
            <v>22149.984714892904</v>
          </cell>
          <cell r="I53">
            <v>1.1368683772161603E-12</v>
          </cell>
          <cell r="J53">
            <v>1.1368683772161603E-12</v>
          </cell>
          <cell r="K53">
            <v>0</v>
          </cell>
          <cell r="L53">
            <v>0</v>
          </cell>
          <cell r="M53">
            <v>2636.5116000000003</v>
          </cell>
          <cell r="N53">
            <v>2636.5116000000003</v>
          </cell>
          <cell r="O53">
            <v>2636.5116000000003</v>
          </cell>
        </row>
        <row r="54">
          <cell r="C54" t="str">
            <v>Non-network assets</v>
          </cell>
          <cell r="F54">
            <v>-7.2759576141834259E-12</v>
          </cell>
          <cell r="G54">
            <v>-7.2759576141834259E-12</v>
          </cell>
          <cell r="H54">
            <v>-7.2759576141834259E-12</v>
          </cell>
          <cell r="I54">
            <v>-7.2759576141834259E-12</v>
          </cell>
          <cell r="J54">
            <v>-7.2759576141834259E-12</v>
          </cell>
          <cell r="K54">
            <v>689.56439999999998</v>
          </cell>
          <cell r="L54">
            <v>710.25133199999993</v>
          </cell>
          <cell r="M54">
            <v>731.55887195999992</v>
          </cell>
          <cell r="N54">
            <v>753.50563811879988</v>
          </cell>
          <cell r="O54">
            <v>776.11080726236389</v>
          </cell>
        </row>
        <row r="55">
          <cell r="C55" t="str">
            <v>Non-network assets</v>
          </cell>
          <cell r="F55">
            <v>-7.2759576141834259E-12</v>
          </cell>
          <cell r="G55">
            <v>-7.2759576141834259E-12</v>
          </cell>
          <cell r="H55">
            <v>-7.2759576141834259E-12</v>
          </cell>
          <cell r="I55">
            <v>-7.2759576141834259E-12</v>
          </cell>
          <cell r="J55">
            <v>-7.2759576141834259E-12</v>
          </cell>
          <cell r="K55">
            <v>2488.6859999999997</v>
          </cell>
          <cell r="L55">
            <v>2563.3465799999994</v>
          </cell>
          <cell r="M55">
            <v>2640.2469773999992</v>
          </cell>
          <cell r="N55">
            <v>2719.4543867219991</v>
          </cell>
          <cell r="O55">
            <v>2801.0380183236589</v>
          </cell>
        </row>
        <row r="56">
          <cell r="C56" t="str">
            <v>Non-network assets</v>
          </cell>
          <cell r="F56">
            <v>-7.2759576141834259E-12</v>
          </cell>
          <cell r="G56">
            <v>-7.2759576141834259E-12</v>
          </cell>
          <cell r="H56">
            <v>-7.2759576141834259E-12</v>
          </cell>
          <cell r="I56">
            <v>-7.2759576141834259E-12</v>
          </cell>
          <cell r="J56">
            <v>-7.2759576141834259E-12</v>
          </cell>
          <cell r="K56">
            <v>1442.0411999999999</v>
          </cell>
          <cell r="L56">
            <v>1485.3024359999999</v>
          </cell>
          <cell r="M56">
            <v>1529.8615090799999</v>
          </cell>
          <cell r="N56">
            <v>1575.7573543523999</v>
          </cell>
          <cell r="O56">
            <v>1623.0300749829719</v>
          </cell>
        </row>
        <row r="57">
          <cell r="C57" t="str">
            <v>Non-network assets</v>
          </cell>
          <cell r="F57">
            <v>-7.2759576141834259E-12</v>
          </cell>
          <cell r="G57">
            <v>-7.2759576141834259E-12</v>
          </cell>
          <cell r="H57">
            <v>-7.2759576141834259E-12</v>
          </cell>
          <cell r="I57">
            <v>-7.2759576141834259E-12</v>
          </cell>
          <cell r="J57">
            <v>-7.2759576141834259E-12</v>
          </cell>
          <cell r="K57">
            <v>2116.0320000000002</v>
          </cell>
          <cell r="L57">
            <v>2179.51296</v>
          </cell>
          <cell r="M57">
            <v>2244.8983487999999</v>
          </cell>
          <cell r="N57">
            <v>2312.2452992640001</v>
          </cell>
          <cell r="O57">
            <v>2381.6126582419201</v>
          </cell>
        </row>
        <row r="58">
          <cell r="C58" t="str">
            <v>Non-network assets</v>
          </cell>
          <cell r="F58">
            <v>-7.2759576141834259E-12</v>
          </cell>
          <cell r="G58">
            <v>-7.2759576141834259E-12</v>
          </cell>
          <cell r="H58">
            <v>-7.2759576141834259E-12</v>
          </cell>
          <cell r="I58">
            <v>-7.2759576141834259E-12</v>
          </cell>
          <cell r="J58">
            <v>-7.2759576141834259E-12</v>
          </cell>
          <cell r="K58">
            <v>828.12</v>
          </cell>
          <cell r="L58">
            <v>852.96360000000004</v>
          </cell>
          <cell r="M58">
            <v>878.55250799999999</v>
          </cell>
          <cell r="N58">
            <v>904.90908323999997</v>
          </cell>
          <cell r="O58">
            <v>932.05635573719997</v>
          </cell>
        </row>
        <row r="59">
          <cell r="C59" t="str">
            <v>Non-network assets</v>
          </cell>
          <cell r="F59">
            <v>-7.2759576141834259E-12</v>
          </cell>
          <cell r="G59">
            <v>-7.2759576141834259E-12</v>
          </cell>
          <cell r="H59">
            <v>-7.2759576141834259E-12</v>
          </cell>
          <cell r="I59">
            <v>-7.2759576141834259E-12</v>
          </cell>
          <cell r="J59">
            <v>-7.2759576141834259E-12</v>
          </cell>
          <cell r="K59">
            <v>828.12</v>
          </cell>
          <cell r="L59">
            <v>852.96360000000004</v>
          </cell>
          <cell r="M59">
            <v>878.55250799999999</v>
          </cell>
          <cell r="N59">
            <v>904.90908323999997</v>
          </cell>
          <cell r="O59">
            <v>932.05635573719997</v>
          </cell>
        </row>
        <row r="60">
          <cell r="C60" t="str">
            <v>Non-network assets</v>
          </cell>
          <cell r="F60">
            <v>-7.2759576141834259E-12</v>
          </cell>
          <cell r="G60">
            <v>-7.2759576141834259E-12</v>
          </cell>
          <cell r="H60">
            <v>-7.2759576141834259E-12</v>
          </cell>
          <cell r="I60">
            <v>-7.2759576141834259E-12</v>
          </cell>
          <cell r="J60">
            <v>-7.2759576141834259E-12</v>
          </cell>
          <cell r="K60">
            <v>828.12</v>
          </cell>
          <cell r="L60">
            <v>852.96360000000004</v>
          </cell>
          <cell r="M60">
            <v>878.55250799999999</v>
          </cell>
          <cell r="N60">
            <v>904.90908323999997</v>
          </cell>
          <cell r="O60">
            <v>932.05635573719997</v>
          </cell>
        </row>
        <row r="61">
          <cell r="C61" t="str">
            <v>Non-network assets</v>
          </cell>
          <cell r="F61">
            <v>-7.2759576141834259E-12</v>
          </cell>
          <cell r="G61">
            <v>-7.2759576141834259E-12</v>
          </cell>
          <cell r="H61">
            <v>-7.2759576141834259E-12</v>
          </cell>
          <cell r="I61">
            <v>-7.2759576141834259E-12</v>
          </cell>
          <cell r="J61">
            <v>-7.2759576141834259E-12</v>
          </cell>
          <cell r="K61">
            <v>809.45640000000003</v>
          </cell>
          <cell r="L61">
            <v>833.740092</v>
          </cell>
          <cell r="M61">
            <v>858.75229476000004</v>
          </cell>
          <cell r="N61">
            <v>884.51486360280001</v>
          </cell>
          <cell r="O61">
            <v>911.05030951088406</v>
          </cell>
        </row>
        <row r="62">
          <cell r="C62" t="str">
            <v>Non-network assets</v>
          </cell>
          <cell r="F62">
            <v>-7.2759576141834259E-12</v>
          </cell>
          <cell r="G62">
            <v>-7.2759576141834259E-12</v>
          </cell>
          <cell r="H62">
            <v>-7.2759576141834259E-12</v>
          </cell>
          <cell r="I62">
            <v>-7.2759576141834259E-12</v>
          </cell>
          <cell r="J62">
            <v>-7.2759576141834259E-12</v>
          </cell>
          <cell r="K62">
            <v>1058.0160000000001</v>
          </cell>
          <cell r="L62">
            <v>1089.75648</v>
          </cell>
          <cell r="M62">
            <v>1122.4491743999999</v>
          </cell>
          <cell r="N62">
            <v>1156.122649632</v>
          </cell>
          <cell r="O62">
            <v>1190.8063291209601</v>
          </cell>
        </row>
        <row r="63">
          <cell r="C63" t="str">
            <v>Non-network assets</v>
          </cell>
          <cell r="F63">
            <v>-7.2759576141834259E-12</v>
          </cell>
          <cell r="G63">
            <v>-7.2759576141834259E-12</v>
          </cell>
          <cell r="H63">
            <v>-7.2759576141834259E-12</v>
          </cell>
          <cell r="I63">
            <v>-7.2759576141834259E-12</v>
          </cell>
          <cell r="J63">
            <v>-7.2759576141834259E-12</v>
          </cell>
          <cell r="K63">
            <v>1407.6468</v>
          </cell>
          <cell r="L63">
            <v>1449.8762039999999</v>
          </cell>
          <cell r="M63">
            <v>1493.3724901199998</v>
          </cell>
          <cell r="N63">
            <v>1538.1736648235999</v>
          </cell>
          <cell r="O63">
            <v>1584.318874768308</v>
          </cell>
        </row>
        <row r="64">
          <cell r="C64" t="str">
            <v>Non-network assets</v>
          </cell>
          <cell r="F64">
            <v>-7.2759576141834259E-12</v>
          </cell>
          <cell r="G64">
            <v>-7.2759576141834259E-12</v>
          </cell>
          <cell r="H64">
            <v>-7.2759576141834259E-12</v>
          </cell>
          <cell r="I64">
            <v>-7.2759576141834259E-12</v>
          </cell>
          <cell r="J64">
            <v>-7.2759576141834259E-12</v>
          </cell>
          <cell r="K64">
            <v>7065.7175999999999</v>
          </cell>
          <cell r="L64">
            <v>7277.689128</v>
          </cell>
          <cell r="M64">
            <v>7496.0198018399997</v>
          </cell>
          <cell r="N64">
            <v>7720.9003958951998</v>
          </cell>
          <cell r="O64">
            <v>7952.527407772056</v>
          </cell>
        </row>
        <row r="65">
          <cell r="C65" t="str">
            <v>Non-network assets</v>
          </cell>
          <cell r="F65">
            <v>-7.2759576141834259E-12</v>
          </cell>
          <cell r="G65">
            <v>-7.2759576141834259E-12</v>
          </cell>
          <cell r="H65">
            <v>-7.2759576141834259E-12</v>
          </cell>
          <cell r="I65">
            <v>-7.2759576141834259E-12</v>
          </cell>
          <cell r="J65">
            <v>-7.2759576141834259E-12</v>
          </cell>
          <cell r="K65">
            <v>1410.6477</v>
          </cell>
          <cell r="L65">
            <v>1452.9671309999999</v>
          </cell>
          <cell r="M65">
            <v>1496.5561449299998</v>
          </cell>
          <cell r="N65">
            <v>1541.4528292778998</v>
          </cell>
          <cell r="O65">
            <v>1587.6964141562369</v>
          </cell>
        </row>
        <row r="66">
          <cell r="C66" t="str">
            <v>Non-network assets</v>
          </cell>
          <cell r="F66">
            <v>0</v>
          </cell>
          <cell r="G66">
            <v>0</v>
          </cell>
          <cell r="H66">
            <v>-9.0949470177292824E-12</v>
          </cell>
          <cell r="I66">
            <v>-9.0949470177292824E-12</v>
          </cell>
          <cell r="J66">
            <v>-9.0949470177292824E-12</v>
          </cell>
          <cell r="K66">
            <v>9094.56</v>
          </cell>
          <cell r="L66">
            <v>9367.3967999999986</v>
          </cell>
          <cell r="M66">
            <v>9648.4187039999979</v>
          </cell>
          <cell r="N66">
            <v>9937.8712651199985</v>
          </cell>
          <cell r="O66">
            <v>0</v>
          </cell>
        </row>
        <row r="67">
          <cell r="C67" t="str">
            <v>Non-network assets</v>
          </cell>
          <cell r="F67">
            <v>0</v>
          </cell>
          <cell r="G67">
            <v>0</v>
          </cell>
          <cell r="H67">
            <v>-9.0949470177292824E-12</v>
          </cell>
          <cell r="I67">
            <v>-9.0949470177292824E-12</v>
          </cell>
          <cell r="J67">
            <v>95145.981113664646</v>
          </cell>
          <cell r="K67">
            <v>0</v>
          </cell>
          <cell r="L67">
            <v>0</v>
          </cell>
          <cell r="M67">
            <v>0</v>
          </cell>
          <cell r="N67">
            <v>0</v>
          </cell>
          <cell r="O67">
            <v>10236.007403073598</v>
          </cell>
        </row>
        <row r="68">
          <cell r="C68" t="str">
            <v>Non-network assets</v>
          </cell>
          <cell r="F68">
            <v>0</v>
          </cell>
          <cell r="G68">
            <v>0</v>
          </cell>
          <cell r="H68">
            <v>0</v>
          </cell>
          <cell r="I68">
            <v>0</v>
          </cell>
          <cell r="J68">
            <v>0</v>
          </cell>
          <cell r="K68">
            <v>1599.12</v>
          </cell>
          <cell r="L68">
            <v>1647.0935999999999</v>
          </cell>
          <cell r="M68">
            <v>1696.412808</v>
          </cell>
          <cell r="N68">
            <v>0</v>
          </cell>
          <cell r="O68">
            <v>0</v>
          </cell>
        </row>
        <row r="69">
          <cell r="C69" t="str">
            <v>Non-network assets</v>
          </cell>
          <cell r="F69">
            <v>0</v>
          </cell>
          <cell r="G69">
            <v>0</v>
          </cell>
          <cell r="H69">
            <v>0</v>
          </cell>
          <cell r="I69">
            <v>14109.462893952394</v>
          </cell>
          <cell r="J69">
            <v>0</v>
          </cell>
          <cell r="K69">
            <v>0</v>
          </cell>
          <cell r="L69">
            <v>0</v>
          </cell>
          <cell r="M69">
            <v>0</v>
          </cell>
          <cell r="N69">
            <v>1747.30519224</v>
          </cell>
          <cell r="O69">
            <v>1747.30519224</v>
          </cell>
        </row>
        <row r="70">
          <cell r="C70" t="str">
            <v>Non-network assets</v>
          </cell>
          <cell r="F70">
            <v>-7.2759576141834259E-12</v>
          </cell>
          <cell r="G70">
            <v>-7.2759576141834259E-12</v>
          </cell>
          <cell r="H70">
            <v>-7.2759576141834259E-12</v>
          </cell>
          <cell r="I70">
            <v>-7.2759576141834259E-12</v>
          </cell>
          <cell r="J70">
            <v>-7.2759576141834259E-12</v>
          </cell>
          <cell r="K70">
            <v>846.28919999999994</v>
          </cell>
          <cell r="L70">
            <v>871.67787599999997</v>
          </cell>
          <cell r="M70">
            <v>897.82821228</v>
          </cell>
          <cell r="N70">
            <v>924.76305864840003</v>
          </cell>
          <cell r="O70">
            <v>952.50595040785208</v>
          </cell>
        </row>
        <row r="71">
          <cell r="C71" t="str">
            <v>Non-network assets</v>
          </cell>
          <cell r="F71">
            <v>-7.2759576141834259E-12</v>
          </cell>
          <cell r="G71">
            <v>-7.2759576141834259E-12</v>
          </cell>
          <cell r="H71">
            <v>-7.2759576141834259E-12</v>
          </cell>
          <cell r="I71">
            <v>-7.2759576141834259E-12</v>
          </cell>
          <cell r="J71">
            <v>-7.2759576141834259E-12</v>
          </cell>
          <cell r="K71">
            <v>865.2</v>
          </cell>
          <cell r="L71">
            <v>891.15600000000006</v>
          </cell>
          <cell r="M71">
            <v>917.89068000000009</v>
          </cell>
          <cell r="N71">
            <v>945.42740040000012</v>
          </cell>
          <cell r="O71">
            <v>973.79022241200016</v>
          </cell>
        </row>
        <row r="72">
          <cell r="C72" t="str">
            <v>Non-network assets</v>
          </cell>
          <cell r="F72">
            <v>-7.2759576141834259E-12</v>
          </cell>
          <cell r="G72">
            <v>-7.2759576141834259E-12</v>
          </cell>
          <cell r="H72">
            <v>-7.2759576141834259E-12</v>
          </cell>
          <cell r="I72">
            <v>-7.2759576141834259E-12</v>
          </cell>
          <cell r="J72">
            <v>-7.2759576141834259E-12</v>
          </cell>
          <cell r="K72">
            <v>1407.6468</v>
          </cell>
          <cell r="L72">
            <v>1449.8762039999999</v>
          </cell>
          <cell r="M72">
            <v>1493.3724901199998</v>
          </cell>
          <cell r="N72">
            <v>1538.1736648235999</v>
          </cell>
          <cell r="O72">
            <v>1584.318874768308</v>
          </cell>
        </row>
        <row r="73">
          <cell r="C73" t="str">
            <v>Non-network assets</v>
          </cell>
          <cell r="F73">
            <v>0</v>
          </cell>
          <cell r="G73">
            <v>-7.2759576141834259E-12</v>
          </cell>
          <cell r="H73">
            <v>-9.0949470177292824E-12</v>
          </cell>
          <cell r="I73">
            <v>-9.0949470177292824E-12</v>
          </cell>
          <cell r="J73">
            <v>-9.0949470177292824E-12</v>
          </cell>
          <cell r="K73">
            <v>8511.24</v>
          </cell>
          <cell r="L73">
            <v>8766.5771999999997</v>
          </cell>
          <cell r="M73">
            <v>0</v>
          </cell>
          <cell r="N73">
            <v>0</v>
          </cell>
          <cell r="O73">
            <v>0</v>
          </cell>
        </row>
        <row r="74">
          <cell r="C74" t="str">
            <v>Non-network assets</v>
          </cell>
          <cell r="F74">
            <v>0</v>
          </cell>
          <cell r="G74">
            <v>0</v>
          </cell>
          <cell r="H74">
            <v>70405.206123899537</v>
          </cell>
          <cell r="I74">
            <v>-9.0949470177292824E-12</v>
          </cell>
          <cell r="J74">
            <v>-9.0949470177292824E-12</v>
          </cell>
          <cell r="K74">
            <v>0</v>
          </cell>
          <cell r="L74">
            <v>0</v>
          </cell>
          <cell r="M74">
            <v>8766.5771999999997</v>
          </cell>
          <cell r="N74">
            <v>8766.5771999999997</v>
          </cell>
          <cell r="O74">
            <v>8766.5771999999997</v>
          </cell>
        </row>
        <row r="75">
          <cell r="C75" t="str">
            <v>Non-network assets</v>
          </cell>
          <cell r="F75">
            <v>0</v>
          </cell>
          <cell r="G75">
            <v>0</v>
          </cell>
          <cell r="H75">
            <v>0</v>
          </cell>
          <cell r="I75">
            <v>0</v>
          </cell>
          <cell r="J75">
            <v>0</v>
          </cell>
          <cell r="K75">
            <v>15725.04</v>
          </cell>
          <cell r="L75">
            <v>16196.791200000001</v>
          </cell>
          <cell r="M75">
            <v>16682.694936</v>
          </cell>
          <cell r="N75">
            <v>0</v>
          </cell>
          <cell r="O75">
            <v>0</v>
          </cell>
        </row>
        <row r="76">
          <cell r="C76" t="str">
            <v>Non-network assets</v>
          </cell>
          <cell r="F76">
            <v>0</v>
          </cell>
          <cell r="G76">
            <v>0</v>
          </cell>
          <cell r="H76">
            <v>0</v>
          </cell>
          <cell r="I76">
            <v>142958.54666155597</v>
          </cell>
          <cell r="J76">
            <v>0</v>
          </cell>
          <cell r="K76">
            <v>0</v>
          </cell>
          <cell r="L76">
            <v>0</v>
          </cell>
          <cell r="M76">
            <v>0</v>
          </cell>
          <cell r="N76">
            <v>17183.175784079998</v>
          </cell>
          <cell r="O76">
            <v>17183.175784079998</v>
          </cell>
        </row>
        <row r="77">
          <cell r="C77" t="str">
            <v>Non-network assets</v>
          </cell>
          <cell r="F77">
            <v>0</v>
          </cell>
          <cell r="G77">
            <v>0</v>
          </cell>
          <cell r="H77">
            <v>0</v>
          </cell>
          <cell r="I77">
            <v>0</v>
          </cell>
          <cell r="J77">
            <v>0</v>
          </cell>
          <cell r="K77">
            <v>35000</v>
          </cell>
          <cell r="L77">
            <v>0</v>
          </cell>
          <cell r="M77">
            <v>0</v>
          </cell>
          <cell r="N77">
            <v>0</v>
          </cell>
          <cell r="O77">
            <v>0</v>
          </cell>
        </row>
        <row r="78">
          <cell r="C78" t="str">
            <v>Non-network assets</v>
          </cell>
          <cell r="F78">
            <v>0</v>
          </cell>
          <cell r="G78">
            <v>299753.56675647752</v>
          </cell>
          <cell r="H78">
            <v>0</v>
          </cell>
          <cell r="I78">
            <v>0</v>
          </cell>
          <cell r="J78">
            <v>0</v>
          </cell>
          <cell r="K78">
            <v>0</v>
          </cell>
          <cell r="L78">
            <v>36050.0412</v>
          </cell>
          <cell r="M78">
            <v>36050.0412</v>
          </cell>
          <cell r="N78">
            <v>36050.0412</v>
          </cell>
          <cell r="O78">
            <v>36050.0412</v>
          </cell>
        </row>
        <row r="79">
          <cell r="C79" t="str">
            <v>Non-network assets</v>
          </cell>
          <cell r="F79">
            <v>-7.2759576141834259E-12</v>
          </cell>
          <cell r="G79">
            <v>-7.2759576141834259E-12</v>
          </cell>
          <cell r="H79">
            <v>-7.2759576141834259E-12</v>
          </cell>
          <cell r="I79">
            <v>-7.2759576141834259E-12</v>
          </cell>
          <cell r="J79">
            <v>-7.2759576141834259E-12</v>
          </cell>
          <cell r="K79">
            <v>9833.41</v>
          </cell>
          <cell r="L79">
            <v>10128.4123</v>
          </cell>
          <cell r="M79">
            <v>10432.264669</v>
          </cell>
          <cell r="N79">
            <v>10745.232609070001</v>
          </cell>
          <cell r="O79">
            <v>11067.589587342101</v>
          </cell>
        </row>
        <row r="80">
          <cell r="C80" t="str">
            <v>Non-network assets</v>
          </cell>
          <cell r="F80">
            <v>-7.2759576141834259E-12</v>
          </cell>
          <cell r="G80">
            <v>-7.2759576141834259E-12</v>
          </cell>
          <cell r="H80">
            <v>-7.2759576141834259E-12</v>
          </cell>
          <cell r="I80">
            <v>-7.2759576141834259E-12</v>
          </cell>
          <cell r="J80">
            <v>-7.2759576141834259E-12</v>
          </cell>
          <cell r="K80">
            <v>0</v>
          </cell>
          <cell r="L80">
            <v>0</v>
          </cell>
          <cell r="M80">
            <v>0</v>
          </cell>
          <cell r="N80">
            <v>0</v>
          </cell>
          <cell r="O80">
            <v>0</v>
          </cell>
        </row>
        <row r="81">
          <cell r="C81" t="str">
            <v>Non-network assets</v>
          </cell>
          <cell r="F81">
            <v>-7.2759576141834259E-12</v>
          </cell>
          <cell r="G81">
            <v>-7.2759576141834259E-12</v>
          </cell>
          <cell r="H81">
            <v>-7.2759576141834259E-12</v>
          </cell>
          <cell r="I81">
            <v>-7.2759576141834259E-12</v>
          </cell>
          <cell r="J81">
            <v>-7.2759576141834259E-12</v>
          </cell>
          <cell r="K81">
            <v>179500.01141002012</v>
          </cell>
          <cell r="L81">
            <v>0</v>
          </cell>
          <cell r="M81">
            <v>0</v>
          </cell>
          <cell r="N81">
            <v>0</v>
          </cell>
          <cell r="O81">
            <v>0</v>
          </cell>
        </row>
        <row r="82">
          <cell r="C82" t="str">
            <v>Non-network assets</v>
          </cell>
          <cell r="F82">
            <v>0</v>
          </cell>
          <cell r="G82">
            <v>0</v>
          </cell>
          <cell r="H82">
            <v>0</v>
          </cell>
          <cell r="I82">
            <v>0</v>
          </cell>
          <cell r="J82">
            <v>0</v>
          </cell>
          <cell r="K82">
            <v>0</v>
          </cell>
          <cell r="L82">
            <v>0</v>
          </cell>
          <cell r="M82">
            <v>0</v>
          </cell>
          <cell r="N82">
            <v>0</v>
          </cell>
          <cell r="O82">
            <v>0</v>
          </cell>
        </row>
        <row r="83">
          <cell r="C83" t="str">
            <v>Non-network assets</v>
          </cell>
          <cell r="F83">
            <v>61516.75</v>
          </cell>
          <cell r="G83">
            <v>0</v>
          </cell>
          <cell r="H83">
            <v>0</v>
          </cell>
          <cell r="I83">
            <v>0</v>
          </cell>
          <cell r="J83">
            <v>0</v>
          </cell>
          <cell r="K83">
            <v>298911.58538136713</v>
          </cell>
          <cell r="L83">
            <v>298911.58538136713</v>
          </cell>
          <cell r="M83">
            <v>298911.58538136713</v>
          </cell>
          <cell r="N83">
            <v>298911.58538136713</v>
          </cell>
          <cell r="O83">
            <v>298911.58538136713</v>
          </cell>
        </row>
        <row r="84">
          <cell r="C84" t="str">
            <v>Non-network assets</v>
          </cell>
          <cell r="F84">
            <v>-7.2759576141834259E-12</v>
          </cell>
          <cell r="G84">
            <v>-7.2759576141834259E-12</v>
          </cell>
          <cell r="H84">
            <v>-7.2759576141834259E-12</v>
          </cell>
          <cell r="I84">
            <v>-7.2759576141834259E-12</v>
          </cell>
          <cell r="J84">
            <v>-7.2759576141834259E-12</v>
          </cell>
          <cell r="K84">
            <v>49440</v>
          </cell>
          <cell r="L84">
            <v>50923.199999999997</v>
          </cell>
          <cell r="M84">
            <v>52450.895999999993</v>
          </cell>
          <cell r="N84">
            <v>54024.422879999991</v>
          </cell>
          <cell r="O84">
            <v>55645.15556639999</v>
          </cell>
        </row>
        <row r="85">
          <cell r="C85" t="str">
            <v>Non-network assets</v>
          </cell>
          <cell r="F85">
            <v>0</v>
          </cell>
          <cell r="G85">
            <v>0</v>
          </cell>
          <cell r="H85">
            <v>0</v>
          </cell>
          <cell r="I85">
            <v>0</v>
          </cell>
          <cell r="J85">
            <v>0</v>
          </cell>
          <cell r="K85">
            <v>34400</v>
          </cell>
          <cell r="L85">
            <v>34400</v>
          </cell>
          <cell r="M85">
            <v>34400</v>
          </cell>
          <cell r="N85">
            <v>0</v>
          </cell>
          <cell r="O85">
            <v>0</v>
          </cell>
        </row>
        <row r="86">
          <cell r="C86" t="str">
            <v>Non-network assets</v>
          </cell>
          <cell r="F86">
            <v>0</v>
          </cell>
          <cell r="G86">
            <v>0</v>
          </cell>
          <cell r="H86">
            <v>0</v>
          </cell>
          <cell r="I86">
            <v>207317.43439403936</v>
          </cell>
          <cell r="J86">
            <v>0</v>
          </cell>
          <cell r="K86">
            <v>0</v>
          </cell>
          <cell r="L86">
            <v>0</v>
          </cell>
          <cell r="M86">
            <v>0</v>
          </cell>
          <cell r="N86">
            <v>35432</v>
          </cell>
          <cell r="O86">
            <v>35432</v>
          </cell>
        </row>
        <row r="87">
          <cell r="C87" t="str">
            <v>Non-network assets</v>
          </cell>
          <cell r="F87">
            <v>-7.2759576141834259E-12</v>
          </cell>
          <cell r="G87">
            <v>-7.2759576141834259E-12</v>
          </cell>
          <cell r="H87">
            <v>-7.2759576141834259E-12</v>
          </cell>
          <cell r="I87">
            <v>-7.2759576141834259E-12</v>
          </cell>
          <cell r="J87">
            <v>-7.2759576141834259E-12</v>
          </cell>
          <cell r="K87">
            <v>185400</v>
          </cell>
          <cell r="L87">
            <v>190962</v>
          </cell>
          <cell r="M87">
            <v>196690.86</v>
          </cell>
          <cell r="N87">
            <v>202591.58579999997</v>
          </cell>
          <cell r="O87">
            <v>208669.33337399998</v>
          </cell>
        </row>
        <row r="88">
          <cell r="C88" t="str">
            <v>Non-network assets</v>
          </cell>
          <cell r="F88">
            <v>0</v>
          </cell>
          <cell r="G88">
            <v>0</v>
          </cell>
          <cell r="H88">
            <v>0</v>
          </cell>
          <cell r="I88">
            <v>0</v>
          </cell>
          <cell r="J88">
            <v>0</v>
          </cell>
          <cell r="K88">
            <v>17388</v>
          </cell>
          <cell r="L88">
            <v>17909.64</v>
          </cell>
          <cell r="M88">
            <v>17909.64</v>
          </cell>
          <cell r="N88">
            <v>0</v>
          </cell>
          <cell r="O88">
            <v>0</v>
          </cell>
        </row>
        <row r="89">
          <cell r="C89" t="str">
            <v>Non-network assets</v>
          </cell>
          <cell r="F89">
            <v>0</v>
          </cell>
          <cell r="G89">
            <v>31163.361213643788</v>
          </cell>
          <cell r="H89">
            <v>0</v>
          </cell>
          <cell r="I89">
            <v>0</v>
          </cell>
          <cell r="J89">
            <v>0</v>
          </cell>
          <cell r="K89">
            <v>0</v>
          </cell>
          <cell r="L89">
            <v>14868.72</v>
          </cell>
          <cell r="M89">
            <v>14868.72</v>
          </cell>
          <cell r="N89">
            <v>14868.72</v>
          </cell>
          <cell r="O89">
            <v>0</v>
          </cell>
        </row>
        <row r="90">
          <cell r="C90" t="str">
            <v>Non-network assets</v>
          </cell>
          <cell r="F90">
            <v>0</v>
          </cell>
          <cell r="G90">
            <v>31163.361213643788</v>
          </cell>
          <cell r="H90">
            <v>0</v>
          </cell>
          <cell r="I90">
            <v>0</v>
          </cell>
          <cell r="J90">
            <v>0</v>
          </cell>
          <cell r="K90">
            <v>0</v>
          </cell>
          <cell r="L90">
            <v>14868.72</v>
          </cell>
          <cell r="M90">
            <v>14868.72</v>
          </cell>
          <cell r="N90">
            <v>14868.72</v>
          </cell>
          <cell r="O90">
            <v>0</v>
          </cell>
        </row>
        <row r="91">
          <cell r="C91" t="str">
            <v>Non-network assets</v>
          </cell>
          <cell r="F91">
            <v>0</v>
          </cell>
          <cell r="G91">
            <v>23735.824344070657</v>
          </cell>
          <cell r="H91">
            <v>0</v>
          </cell>
          <cell r="I91">
            <v>0</v>
          </cell>
          <cell r="J91">
            <v>0</v>
          </cell>
          <cell r="K91">
            <v>0</v>
          </cell>
          <cell r="L91">
            <v>11324.880000000001</v>
          </cell>
          <cell r="M91">
            <v>11324.880000000001</v>
          </cell>
          <cell r="N91">
            <v>11324.880000000001</v>
          </cell>
          <cell r="O91">
            <v>0</v>
          </cell>
        </row>
        <row r="92">
          <cell r="C92" t="str">
            <v>Non-network assets</v>
          </cell>
          <cell r="F92">
            <v>0</v>
          </cell>
          <cell r="G92">
            <v>23735.824344070657</v>
          </cell>
          <cell r="H92">
            <v>0</v>
          </cell>
          <cell r="I92">
            <v>0</v>
          </cell>
          <cell r="J92">
            <v>0</v>
          </cell>
          <cell r="K92">
            <v>0</v>
          </cell>
          <cell r="L92">
            <v>11324.880000000001</v>
          </cell>
          <cell r="M92">
            <v>11324.880000000001</v>
          </cell>
          <cell r="N92">
            <v>11324.880000000001</v>
          </cell>
          <cell r="O92">
            <v>0</v>
          </cell>
        </row>
        <row r="93">
          <cell r="C93" t="str">
            <v>Non-network assets</v>
          </cell>
          <cell r="F93">
            <v>0</v>
          </cell>
          <cell r="G93">
            <v>23735.824344070657</v>
          </cell>
          <cell r="H93">
            <v>0</v>
          </cell>
          <cell r="I93">
            <v>0</v>
          </cell>
          <cell r="J93">
            <v>0</v>
          </cell>
          <cell r="K93">
            <v>0</v>
          </cell>
          <cell r="L93">
            <v>11324.880000000001</v>
          </cell>
          <cell r="M93">
            <v>11324.880000000001</v>
          </cell>
          <cell r="N93">
            <v>11324.880000000001</v>
          </cell>
          <cell r="O93">
            <v>0</v>
          </cell>
        </row>
        <row r="94">
          <cell r="C94" t="str">
            <v>Non-network assets</v>
          </cell>
          <cell r="F94">
            <v>0</v>
          </cell>
          <cell r="G94">
            <v>0</v>
          </cell>
          <cell r="H94">
            <v>0</v>
          </cell>
          <cell r="I94">
            <v>70778.207905855379</v>
          </cell>
          <cell r="J94">
            <v>0</v>
          </cell>
          <cell r="K94">
            <v>0</v>
          </cell>
          <cell r="L94">
            <v>0</v>
          </cell>
          <cell r="M94">
            <v>0</v>
          </cell>
          <cell r="N94">
            <v>18605.16</v>
          </cell>
          <cell r="O94">
            <v>18605.16</v>
          </cell>
        </row>
        <row r="95">
          <cell r="C95" t="str">
            <v>Non-network assets</v>
          </cell>
          <cell r="F95">
            <v>0</v>
          </cell>
          <cell r="G95">
            <v>0</v>
          </cell>
          <cell r="H95">
            <v>0</v>
          </cell>
          <cell r="I95">
            <v>0</v>
          </cell>
          <cell r="J95">
            <v>39321.751236583194</v>
          </cell>
          <cell r="K95">
            <v>0</v>
          </cell>
          <cell r="L95">
            <v>0</v>
          </cell>
          <cell r="M95">
            <v>0</v>
          </cell>
          <cell r="N95">
            <v>0</v>
          </cell>
          <cell r="O95">
            <v>19489.858849807202</v>
          </cell>
        </row>
        <row r="96">
          <cell r="C96" t="str">
            <v>Non-network assets</v>
          </cell>
          <cell r="F96">
            <v>0</v>
          </cell>
          <cell r="G96">
            <v>0</v>
          </cell>
          <cell r="H96">
            <v>0</v>
          </cell>
          <cell r="I96">
            <v>0</v>
          </cell>
          <cell r="J96">
            <v>39321.751236583194</v>
          </cell>
          <cell r="K96">
            <v>0</v>
          </cell>
          <cell r="L96">
            <v>0</v>
          </cell>
          <cell r="M96">
            <v>0</v>
          </cell>
          <cell r="N96">
            <v>0</v>
          </cell>
          <cell r="O96">
            <v>19489.858849807202</v>
          </cell>
        </row>
        <row r="97">
          <cell r="C97" t="str">
            <v>Non-network assets</v>
          </cell>
          <cell r="F97">
            <v>0</v>
          </cell>
          <cell r="G97">
            <v>0</v>
          </cell>
          <cell r="H97">
            <v>0</v>
          </cell>
          <cell r="I97">
            <v>0</v>
          </cell>
          <cell r="J97">
            <v>29949.727625791355</v>
          </cell>
          <cell r="K97">
            <v>0</v>
          </cell>
          <cell r="L97">
            <v>0</v>
          </cell>
          <cell r="M97">
            <v>0</v>
          </cell>
          <cell r="N97">
            <v>0</v>
          </cell>
          <cell r="O97">
            <v>14844.6075177288</v>
          </cell>
        </row>
        <row r="98">
          <cell r="C98" t="str">
            <v>Non-network assets</v>
          </cell>
          <cell r="F98">
            <v>0</v>
          </cell>
          <cell r="G98">
            <v>0</v>
          </cell>
          <cell r="H98">
            <v>0</v>
          </cell>
          <cell r="I98">
            <v>0</v>
          </cell>
          <cell r="J98">
            <v>29949.727625791355</v>
          </cell>
          <cell r="K98">
            <v>0</v>
          </cell>
          <cell r="L98">
            <v>0</v>
          </cell>
          <cell r="M98">
            <v>0</v>
          </cell>
          <cell r="N98">
            <v>0</v>
          </cell>
          <cell r="O98">
            <v>14844.6075177288</v>
          </cell>
        </row>
        <row r="99">
          <cell r="C99" t="str">
            <v>Non-network assets</v>
          </cell>
          <cell r="F99">
            <v>0</v>
          </cell>
          <cell r="G99">
            <v>0</v>
          </cell>
          <cell r="H99">
            <v>0</v>
          </cell>
          <cell r="I99">
            <v>0</v>
          </cell>
          <cell r="J99">
            <v>29949.727625791355</v>
          </cell>
          <cell r="K99">
            <v>0</v>
          </cell>
          <cell r="L99">
            <v>0</v>
          </cell>
          <cell r="M99">
            <v>0</v>
          </cell>
          <cell r="N99">
            <v>0</v>
          </cell>
          <cell r="O99">
            <v>14844.6075177288</v>
          </cell>
        </row>
        <row r="100">
          <cell r="C100" t="str">
            <v>Non-network assets</v>
          </cell>
          <cell r="F100">
            <v>0</v>
          </cell>
          <cell r="G100">
            <v>0</v>
          </cell>
          <cell r="H100">
            <v>0</v>
          </cell>
          <cell r="I100">
            <v>0</v>
          </cell>
          <cell r="J100">
            <v>0</v>
          </cell>
          <cell r="K100">
            <v>51956.74</v>
          </cell>
          <cell r="L100">
            <v>51956.74</v>
          </cell>
          <cell r="M100">
            <v>51956.74</v>
          </cell>
          <cell r="N100">
            <v>51956.74</v>
          </cell>
          <cell r="O100">
            <v>0</v>
          </cell>
        </row>
        <row r="101">
          <cell r="C101" t="str">
            <v>Non-network assets</v>
          </cell>
          <cell r="F101">
            <v>0</v>
          </cell>
          <cell r="G101">
            <v>0</v>
          </cell>
          <cell r="H101">
            <v>0</v>
          </cell>
          <cell r="I101">
            <v>0</v>
          </cell>
          <cell r="J101">
            <v>239526.33812981189</v>
          </cell>
          <cell r="K101">
            <v>0</v>
          </cell>
          <cell r="L101">
            <v>0</v>
          </cell>
          <cell r="M101">
            <v>0</v>
          </cell>
          <cell r="N101">
            <v>0</v>
          </cell>
          <cell r="O101">
            <v>55074.144399999997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v>107098.37742115212</v>
          </cell>
          <cell r="G5">
            <v>93279.231947455191</v>
          </cell>
          <cell r="H5">
            <v>79460.08647375826</v>
          </cell>
          <cell r="I5">
            <v>65640.941000061328</v>
          </cell>
          <cell r="J5">
            <v>51821.795526364396</v>
          </cell>
          <cell r="K5">
            <v>20000</v>
          </cell>
          <cell r="L5">
            <v>20000</v>
          </cell>
          <cell r="M5">
            <v>20000</v>
          </cell>
          <cell r="N5">
            <v>20000</v>
          </cell>
          <cell r="O5">
            <v>20000</v>
          </cell>
        </row>
        <row r="6">
          <cell r="C6" t="str">
            <v>Non-network assets</v>
          </cell>
          <cell r="F6">
            <v>7929704.2555722091</v>
          </cell>
          <cell r="G6">
            <v>7740657.1673435457</v>
          </cell>
          <cell r="H6">
            <v>7539245.9940597704</v>
          </cell>
          <cell r="I6">
            <v>7324397.7538225157</v>
          </cell>
          <cell r="J6">
            <v>7094950.855966283</v>
          </cell>
          <cell r="K6">
            <v>961269.73973727447</v>
          </cell>
          <cell r="L6">
            <v>980495.13453201961</v>
          </cell>
          <cell r="M6">
            <v>1000105.0372226605</v>
          </cell>
          <cell r="N6">
            <v>1020107.1379671135</v>
          </cell>
          <cell r="O6">
            <v>1040509.2807264557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System growth</v>
          </cell>
          <cell r="F5">
            <v>122184</v>
          </cell>
          <cell r="G5">
            <v>117700</v>
          </cell>
          <cell r="H5">
            <v>113216</v>
          </cell>
          <cell r="I5">
            <v>108732</v>
          </cell>
          <cell r="J5">
            <v>104249</v>
          </cell>
          <cell r="K5">
            <v>11993</v>
          </cell>
          <cell r="L5">
            <v>11993</v>
          </cell>
          <cell r="M5">
            <v>11993</v>
          </cell>
          <cell r="N5">
            <v>11993</v>
          </cell>
          <cell r="O5">
            <v>11993</v>
          </cell>
        </row>
        <row r="6">
          <cell r="C6" t="str">
            <v>System growth</v>
          </cell>
          <cell r="F6">
            <v>46562</v>
          </cell>
          <cell r="G6">
            <v>43047</v>
          </cell>
          <cell r="H6">
            <v>39533</v>
          </cell>
          <cell r="I6">
            <v>36019</v>
          </cell>
          <cell r="J6">
            <v>32505</v>
          </cell>
          <cell r="K6">
            <v>7496</v>
          </cell>
          <cell r="L6">
            <v>7496</v>
          </cell>
          <cell r="M6">
            <v>7496</v>
          </cell>
          <cell r="N6">
            <v>7496</v>
          </cell>
          <cell r="O6">
            <v>7496</v>
          </cell>
        </row>
        <row r="7">
          <cell r="C7" t="str">
            <v>System growth</v>
          </cell>
          <cell r="F7">
            <v>13342</v>
          </cell>
          <cell r="G7">
            <v>13154</v>
          </cell>
          <cell r="H7">
            <v>12966</v>
          </cell>
          <cell r="I7">
            <v>12778</v>
          </cell>
          <cell r="J7">
            <v>12591</v>
          </cell>
          <cell r="K7">
            <v>1283</v>
          </cell>
          <cell r="L7">
            <v>1283</v>
          </cell>
          <cell r="M7">
            <v>1283</v>
          </cell>
          <cell r="N7">
            <v>1283</v>
          </cell>
          <cell r="O7">
            <v>1283</v>
          </cell>
        </row>
        <row r="8">
          <cell r="C8" t="str">
            <v>System growth</v>
          </cell>
          <cell r="F8">
            <v>16168</v>
          </cell>
          <cell r="G8">
            <v>12508</v>
          </cell>
          <cell r="H8">
            <v>8847</v>
          </cell>
          <cell r="I8">
            <v>5186</v>
          </cell>
          <cell r="J8">
            <v>1525</v>
          </cell>
          <cell r="K8">
            <v>4931</v>
          </cell>
          <cell r="L8">
            <v>4931</v>
          </cell>
          <cell r="M8">
            <v>4931</v>
          </cell>
          <cell r="N8">
            <v>4931</v>
          </cell>
          <cell r="O8">
            <v>4931</v>
          </cell>
        </row>
        <row r="9">
          <cell r="C9" t="str">
            <v>System growth</v>
          </cell>
          <cell r="F9">
            <v>38490</v>
          </cell>
          <cell r="G9">
            <v>34366</v>
          </cell>
          <cell r="H9">
            <v>30242</v>
          </cell>
          <cell r="I9">
            <v>26118</v>
          </cell>
          <cell r="J9">
            <v>21994</v>
          </cell>
          <cell r="K9">
            <v>6802</v>
          </cell>
          <cell r="L9">
            <v>6802</v>
          </cell>
          <cell r="M9">
            <v>6802</v>
          </cell>
          <cell r="N9">
            <v>6802</v>
          </cell>
          <cell r="O9">
            <v>6802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v>38159</v>
          </cell>
          <cell r="G5">
            <v>0</v>
          </cell>
          <cell r="H5">
            <v>0</v>
          </cell>
          <cell r="I5">
            <v>0</v>
          </cell>
          <cell r="J5">
            <v>0</v>
          </cell>
          <cell r="K5">
            <v>74001</v>
          </cell>
          <cell r="L5">
            <v>49334</v>
          </cell>
          <cell r="M5">
            <v>0</v>
          </cell>
          <cell r="N5">
            <v>0</v>
          </cell>
          <cell r="O5">
            <v>0</v>
          </cell>
        </row>
        <row r="6">
          <cell r="C6" t="str">
            <v>Non-network assets</v>
          </cell>
          <cell r="F6">
            <v>59425.151609444983</v>
          </cell>
          <cell r="G6">
            <v>53765.613360926414</v>
          </cell>
          <cell r="H6">
            <v>48106.075112407845</v>
          </cell>
          <cell r="I6">
            <v>42446.536863889276</v>
          </cell>
          <cell r="J6">
            <v>36786.998615370707</v>
          </cell>
          <cell r="K6">
            <v>8000</v>
          </cell>
          <cell r="L6">
            <v>8000</v>
          </cell>
          <cell r="M6">
            <v>8000</v>
          </cell>
          <cell r="N6">
            <v>8000</v>
          </cell>
          <cell r="O6">
            <v>8000</v>
          </cell>
        </row>
        <row r="7">
          <cell r="C7" t="str">
            <v>Non-network assets</v>
          </cell>
          <cell r="F7">
            <v>2597</v>
          </cell>
          <cell r="G7">
            <v>0</v>
          </cell>
          <cell r="H7">
            <v>0</v>
          </cell>
          <cell r="I7">
            <v>0</v>
          </cell>
          <cell r="J7">
            <v>0</v>
          </cell>
          <cell r="K7">
            <v>4200</v>
          </cell>
          <cell r="L7">
            <v>2800</v>
          </cell>
          <cell r="M7">
            <v>0</v>
          </cell>
          <cell r="N7">
            <v>0</v>
          </cell>
          <cell r="O7">
            <v>0</v>
          </cell>
        </row>
        <row r="8">
          <cell r="C8" t="str">
            <v>Non-network assets</v>
          </cell>
          <cell r="F8">
            <v>56371.95</v>
          </cell>
          <cell r="G8">
            <v>46345.409999999996</v>
          </cell>
          <cell r="H8">
            <v>36318.869999999995</v>
          </cell>
          <cell r="I8">
            <v>26292.329999999994</v>
          </cell>
          <cell r="J8">
            <v>16265.789999999994</v>
          </cell>
          <cell r="K8">
            <v>0</v>
          </cell>
          <cell r="L8">
            <v>0</v>
          </cell>
          <cell r="M8">
            <v>0</v>
          </cell>
          <cell r="N8">
            <v>0</v>
          </cell>
          <cell r="O8">
            <v>0</v>
          </cell>
        </row>
        <row r="9">
          <cell r="C9" t="str">
            <v>Non-network assets</v>
          </cell>
          <cell r="F9">
            <v>0</v>
          </cell>
          <cell r="G9">
            <v>2896456.4283489608</v>
          </cell>
          <cell r="H9">
            <v>2748552.2703056098</v>
          </cell>
          <cell r="I9">
            <v>2600648.1122622588</v>
          </cell>
          <cell r="J9">
            <v>2452743.9542189077</v>
          </cell>
          <cell r="K9">
            <v>0</v>
          </cell>
          <cell r="L9">
            <v>99167</v>
          </cell>
          <cell r="M9">
            <v>238000</v>
          </cell>
          <cell r="N9">
            <v>238000</v>
          </cell>
          <cell r="O9">
            <v>238000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8">
          <cell r="C8" t="str">
            <v>N/A</v>
          </cell>
          <cell r="K8">
            <v>16300</v>
          </cell>
          <cell r="L8">
            <v>16300</v>
          </cell>
          <cell r="M8">
            <v>16300</v>
          </cell>
          <cell r="N8">
            <v>16300</v>
          </cell>
          <cell r="O8">
            <v>16300</v>
          </cell>
        </row>
        <row r="9">
          <cell r="C9" t="str">
            <v>N/A</v>
          </cell>
          <cell r="K9">
            <v>50300</v>
          </cell>
          <cell r="L9">
            <v>50300</v>
          </cell>
          <cell r="M9">
            <v>50300</v>
          </cell>
          <cell r="N9">
            <v>50300</v>
          </cell>
          <cell r="O9">
            <v>50300</v>
          </cell>
        </row>
        <row r="10">
          <cell r="C10" t="str">
            <v>N/A</v>
          </cell>
          <cell r="K10">
            <v>29625</v>
          </cell>
          <cell r="L10">
            <v>25000</v>
          </cell>
          <cell r="M10">
            <v>25000</v>
          </cell>
          <cell r="N10">
            <v>25000</v>
          </cell>
          <cell r="O10">
            <v>25000</v>
          </cell>
        </row>
        <row r="11">
          <cell r="C11" t="str">
            <v>N/A</v>
          </cell>
          <cell r="K11">
            <v>1</v>
          </cell>
          <cell r="L11">
            <v>1</v>
          </cell>
          <cell r="M11">
            <v>1</v>
          </cell>
          <cell r="N11">
            <v>1</v>
          </cell>
          <cell r="O11">
            <v>1</v>
          </cell>
        </row>
        <row r="12">
          <cell r="C12" t="str">
            <v>N/A</v>
          </cell>
          <cell r="K12">
            <v>31476</v>
          </cell>
          <cell r="L12">
            <v>31476</v>
          </cell>
          <cell r="M12">
            <v>7869</v>
          </cell>
          <cell r="N12">
            <v>0</v>
          </cell>
          <cell r="O12">
            <v>0</v>
          </cell>
        </row>
        <row r="13">
          <cell r="C13" t="str">
            <v>N/A</v>
          </cell>
          <cell r="K13">
            <v>2000</v>
          </cell>
          <cell r="L13">
            <v>2000</v>
          </cell>
          <cell r="M13">
            <v>2000</v>
          </cell>
          <cell r="N13">
            <v>2000</v>
          </cell>
          <cell r="O13">
            <v>2000</v>
          </cell>
        </row>
        <row r="14">
          <cell r="C14" t="str">
            <v>N/A</v>
          </cell>
          <cell r="K14">
            <v>5460</v>
          </cell>
          <cell r="L14">
            <v>5460</v>
          </cell>
          <cell r="M14">
            <v>5460</v>
          </cell>
          <cell r="N14">
            <v>5460</v>
          </cell>
          <cell r="O14">
            <v>5460</v>
          </cell>
        </row>
        <row r="15">
          <cell r="C15" t="str">
            <v>N/A</v>
          </cell>
          <cell r="K15">
            <v>1</v>
          </cell>
          <cell r="L15">
            <v>1</v>
          </cell>
          <cell r="M15">
            <v>1</v>
          </cell>
          <cell r="N15">
            <v>1</v>
          </cell>
          <cell r="O15">
            <v>1</v>
          </cell>
        </row>
        <row r="16">
          <cell r="C16" t="str">
            <v>N/A</v>
          </cell>
          <cell r="K16">
            <v>18000</v>
          </cell>
          <cell r="L16">
            <v>18000</v>
          </cell>
          <cell r="M16">
            <v>18000</v>
          </cell>
          <cell r="N16">
            <v>18000</v>
          </cell>
          <cell r="O16">
            <v>18000</v>
          </cell>
        </row>
        <row r="17">
          <cell r="C17" t="str">
            <v>N/A</v>
          </cell>
          <cell r="K17">
            <v>12000</v>
          </cell>
          <cell r="L17">
            <v>12000</v>
          </cell>
          <cell r="M17">
            <v>12000</v>
          </cell>
          <cell r="N17">
            <v>12000</v>
          </cell>
          <cell r="O17">
            <v>12000</v>
          </cell>
        </row>
        <row r="18">
          <cell r="C18" t="str">
            <v>N/A</v>
          </cell>
          <cell r="K18">
            <v>7500</v>
          </cell>
          <cell r="L18">
            <v>7500</v>
          </cell>
          <cell r="M18">
            <v>7500</v>
          </cell>
          <cell r="N18">
            <v>7500</v>
          </cell>
          <cell r="O18">
            <v>7500</v>
          </cell>
        </row>
        <row r="19">
          <cell r="C19" t="str">
            <v>N/A</v>
          </cell>
          <cell r="K19">
            <v>7000</v>
          </cell>
          <cell r="L19">
            <v>7000</v>
          </cell>
          <cell r="M19">
            <v>7000</v>
          </cell>
          <cell r="N19">
            <v>7000</v>
          </cell>
          <cell r="O19">
            <v>7000</v>
          </cell>
        </row>
        <row r="20">
          <cell r="C20" t="str">
            <v>N/A</v>
          </cell>
          <cell r="K20">
            <v>12000</v>
          </cell>
          <cell r="L20">
            <v>12000</v>
          </cell>
          <cell r="M20">
            <v>12000</v>
          </cell>
          <cell r="N20">
            <v>12000</v>
          </cell>
          <cell r="O20">
            <v>12000</v>
          </cell>
        </row>
        <row r="21">
          <cell r="C21" t="str">
            <v>N/A</v>
          </cell>
          <cell r="K21">
            <v>12000</v>
          </cell>
          <cell r="L21">
            <v>12000</v>
          </cell>
          <cell r="M21">
            <v>12000</v>
          </cell>
          <cell r="N21">
            <v>12000</v>
          </cell>
          <cell r="O21">
            <v>12000</v>
          </cell>
        </row>
        <row r="22">
          <cell r="C22" t="str">
            <v>N/A</v>
          </cell>
          <cell r="K22">
            <v>7000</v>
          </cell>
          <cell r="L22">
            <v>7000</v>
          </cell>
          <cell r="M22">
            <v>7000</v>
          </cell>
          <cell r="N22">
            <v>7000</v>
          </cell>
          <cell r="O22">
            <v>7000</v>
          </cell>
        </row>
        <row r="23">
          <cell r="C23" t="str">
            <v>N/A</v>
          </cell>
          <cell r="K23">
            <v>12500</v>
          </cell>
          <cell r="L23">
            <v>12500</v>
          </cell>
          <cell r="M23">
            <v>12500</v>
          </cell>
          <cell r="N23">
            <v>12500</v>
          </cell>
          <cell r="O23">
            <v>12500</v>
          </cell>
        </row>
        <row r="24">
          <cell r="C24" t="str">
            <v>N/A</v>
          </cell>
          <cell r="K24">
            <v>14000</v>
          </cell>
          <cell r="L24">
            <v>14000</v>
          </cell>
          <cell r="M24">
            <v>14000</v>
          </cell>
          <cell r="N24">
            <v>14000</v>
          </cell>
          <cell r="O24">
            <v>14000</v>
          </cell>
        </row>
        <row r="25">
          <cell r="C25" t="str">
            <v>N/A</v>
          </cell>
          <cell r="K25">
            <v>12000</v>
          </cell>
          <cell r="L25">
            <v>12000</v>
          </cell>
          <cell r="M25">
            <v>12000</v>
          </cell>
          <cell r="N25">
            <v>12000</v>
          </cell>
          <cell r="O25">
            <v>12000</v>
          </cell>
        </row>
        <row r="26">
          <cell r="C26" t="str">
            <v>N/A</v>
          </cell>
          <cell r="K26">
            <v>50000</v>
          </cell>
          <cell r="L26">
            <v>50000</v>
          </cell>
          <cell r="M26">
            <v>50000</v>
          </cell>
          <cell r="N26">
            <v>50000</v>
          </cell>
          <cell r="O26">
            <v>50000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9">
          <cell r="C9" t="str">
            <v>System growth</v>
          </cell>
          <cell r="F9">
            <v>136914</v>
          </cell>
          <cell r="G9">
            <v>130595</v>
          </cell>
          <cell r="H9">
            <v>124276</v>
          </cell>
          <cell r="I9">
            <v>117957</v>
          </cell>
          <cell r="J9">
            <v>111637</v>
          </cell>
          <cell r="K9">
            <v>10550</v>
          </cell>
          <cell r="L9">
            <v>10550</v>
          </cell>
          <cell r="M9">
            <v>10550</v>
          </cell>
          <cell r="N9">
            <v>10550</v>
          </cell>
          <cell r="O9">
            <v>10550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t="str">
            <v/>
          </cell>
          <cell r="G5">
            <v>2909901.8954720004</v>
          </cell>
          <cell r="H5" t="str">
            <v/>
          </cell>
          <cell r="I5" t="str">
            <v/>
          </cell>
          <cell r="J5" t="str">
            <v/>
          </cell>
          <cell r="K5">
            <v>352661.34758399997</v>
          </cell>
          <cell r="L5">
            <v>359714.57453568</v>
          </cell>
          <cell r="M5">
            <v>366908.8660263936</v>
          </cell>
          <cell r="N5">
            <v>374247.04334692151</v>
          </cell>
          <cell r="O5">
            <v>381731.98421385995</v>
          </cell>
        </row>
        <row r="6">
          <cell r="C6" t="str">
            <v>Non-network assets</v>
          </cell>
          <cell r="F6" t="str">
            <v/>
          </cell>
          <cell r="G6" t="str">
            <v/>
          </cell>
          <cell r="H6" t="str">
            <v/>
          </cell>
          <cell r="I6" t="str">
            <v/>
          </cell>
          <cell r="J6" t="str">
            <v/>
          </cell>
          <cell r="K6">
            <v>9431.3076000000001</v>
          </cell>
          <cell r="L6">
            <v>9619.9337520000008</v>
          </cell>
          <cell r="M6">
            <v>9812.3324270400008</v>
          </cell>
          <cell r="N6">
            <v>10008.579075580801</v>
          </cell>
          <cell r="O6">
            <v>10208.750657092418</v>
          </cell>
        </row>
        <row r="7">
          <cell r="C7" t="str">
            <v>Non-network assets</v>
          </cell>
          <cell r="F7" t="str">
            <v/>
          </cell>
          <cell r="G7" t="str">
            <v/>
          </cell>
          <cell r="H7" t="str">
            <v/>
          </cell>
          <cell r="I7" t="str">
            <v/>
          </cell>
          <cell r="J7" t="str">
            <v/>
          </cell>
          <cell r="K7">
            <v>5165.28</v>
          </cell>
          <cell r="L7">
            <v>5268.5855999999994</v>
          </cell>
          <cell r="M7">
            <v>5373.9573119999995</v>
          </cell>
          <cell r="N7">
            <v>5481.4364582399994</v>
          </cell>
          <cell r="O7">
            <v>5591.0651874047999</v>
          </cell>
        </row>
        <row r="8">
          <cell r="C8" t="str">
            <v>Non-network assets</v>
          </cell>
          <cell r="F8" t="str">
            <v/>
          </cell>
          <cell r="G8" t="str">
            <v/>
          </cell>
          <cell r="H8" t="str">
            <v/>
          </cell>
          <cell r="I8" t="str">
            <v/>
          </cell>
          <cell r="J8" t="str">
            <v/>
          </cell>
          <cell r="K8">
            <v>12240</v>
          </cell>
          <cell r="L8">
            <v>12484.800000000001</v>
          </cell>
          <cell r="M8">
            <v>12734.496000000001</v>
          </cell>
          <cell r="N8">
            <v>12989.185920000002</v>
          </cell>
          <cell r="O8">
            <v>13248.969638400002</v>
          </cell>
        </row>
        <row r="9">
          <cell r="C9" t="str">
            <v>Non-network assets</v>
          </cell>
          <cell r="F9" t="str">
            <v/>
          </cell>
          <cell r="G9" t="str">
            <v/>
          </cell>
          <cell r="H9" t="str">
            <v/>
          </cell>
          <cell r="I9" t="str">
            <v/>
          </cell>
          <cell r="J9" t="str">
            <v/>
          </cell>
          <cell r="K9">
            <v>7512.3</v>
          </cell>
          <cell r="L9">
            <v>7662.5460000000003</v>
          </cell>
          <cell r="M9">
            <v>7815.7969200000007</v>
          </cell>
          <cell r="N9">
            <v>7972.1128584000007</v>
          </cell>
          <cell r="O9">
            <v>8131.5551155680005</v>
          </cell>
        </row>
        <row r="10">
          <cell r="C10" t="str">
            <v>Non-network assets</v>
          </cell>
          <cell r="F10" t="str">
            <v/>
          </cell>
          <cell r="G10" t="str">
            <v/>
          </cell>
          <cell r="H10" t="str">
            <v/>
          </cell>
          <cell r="I10" t="str">
            <v/>
          </cell>
          <cell r="J10" t="str">
            <v/>
          </cell>
          <cell r="K10">
            <v>32231.857200000002</v>
          </cell>
          <cell r="L10">
            <v>32876.494344000006</v>
          </cell>
          <cell r="M10">
            <v>33534.024230880008</v>
          </cell>
          <cell r="N10">
            <v>34204.70471549761</v>
          </cell>
          <cell r="O10">
            <v>34888.798809807566</v>
          </cell>
        </row>
        <row r="11">
          <cell r="C11" t="str">
            <v>Non-network assets</v>
          </cell>
          <cell r="F11" t="str">
            <v/>
          </cell>
          <cell r="G11" t="str">
            <v/>
          </cell>
          <cell r="H11" t="str">
            <v/>
          </cell>
          <cell r="I11" t="str">
            <v/>
          </cell>
          <cell r="J11" t="str">
            <v/>
          </cell>
          <cell r="K11">
            <v>41997.634224000001</v>
          </cell>
          <cell r="L11">
            <v>42837.58690848</v>
          </cell>
          <cell r="M11">
            <v>43694.338646649601</v>
          </cell>
          <cell r="N11">
            <v>44568.225419582595</v>
          </cell>
          <cell r="O11">
            <v>45459.589927974252</v>
          </cell>
        </row>
        <row r="12">
          <cell r="C12" t="str">
            <v>Non-network assets</v>
          </cell>
          <cell r="F12" t="str">
            <v/>
          </cell>
          <cell r="G12" t="str">
            <v/>
          </cell>
          <cell r="H12" t="str">
            <v/>
          </cell>
          <cell r="I12" t="str">
            <v/>
          </cell>
          <cell r="J12" t="str">
            <v/>
          </cell>
          <cell r="K12">
            <v>14452.175999999999</v>
          </cell>
          <cell r="L12">
            <v>14741.219520000001</v>
          </cell>
          <cell r="M12">
            <v>15036.043910400002</v>
          </cell>
          <cell r="N12">
            <v>15336.764788608001</v>
          </cell>
          <cell r="O12">
            <v>15643.500084380161</v>
          </cell>
        </row>
        <row r="13">
          <cell r="C13" t="str">
            <v>Non-network assets</v>
          </cell>
          <cell r="F13" t="str">
            <v/>
          </cell>
          <cell r="G13" t="str">
            <v/>
          </cell>
          <cell r="H13" t="str">
            <v/>
          </cell>
          <cell r="I13">
            <v>88049.419200000018</v>
          </cell>
          <cell r="J13" t="str">
            <v/>
          </cell>
          <cell r="K13">
            <v>8514.8375999999989</v>
          </cell>
          <cell r="L13">
            <v>8685.1343519999991</v>
          </cell>
          <cell r="M13">
            <v>8858.8370390399996</v>
          </cell>
          <cell r="N13">
            <v>9036.0137798207998</v>
          </cell>
          <cell r="O13">
            <v>9216.7340554172151</v>
          </cell>
        </row>
        <row r="14">
          <cell r="C14" t="str">
            <v>Non-network assets</v>
          </cell>
          <cell r="F14" t="str">
            <v/>
          </cell>
          <cell r="G14" t="str">
            <v/>
          </cell>
          <cell r="H14">
            <v>103690.6946</v>
          </cell>
          <cell r="I14" t="str">
            <v/>
          </cell>
          <cell r="J14" t="str">
            <v/>
          </cell>
          <cell r="K14">
            <v>12025.524600000001</v>
          </cell>
          <cell r="L14">
            <v>12266.035092</v>
          </cell>
          <cell r="M14">
            <v>12511.355793840001</v>
          </cell>
          <cell r="N14">
            <v>12761.582909716801</v>
          </cell>
          <cell r="O14">
            <v>13016.814567911137</v>
          </cell>
        </row>
        <row r="15">
          <cell r="C15" t="str">
            <v>Non-network assets</v>
          </cell>
          <cell r="F15" t="str">
            <v/>
          </cell>
          <cell r="G15" t="str">
            <v/>
          </cell>
          <cell r="H15" t="str">
            <v/>
          </cell>
          <cell r="I15" t="str">
            <v/>
          </cell>
          <cell r="J15" t="str">
            <v/>
          </cell>
          <cell r="K15">
            <v>8670</v>
          </cell>
          <cell r="L15">
            <v>8843.4</v>
          </cell>
          <cell r="M15">
            <v>9020.268</v>
          </cell>
          <cell r="N15">
            <v>9200.6733600000007</v>
          </cell>
          <cell r="O15">
            <v>9384.6868272000011</v>
          </cell>
        </row>
        <row r="16">
          <cell r="C16" t="str">
            <v>Non-network assets</v>
          </cell>
          <cell r="F16" t="str">
            <v/>
          </cell>
          <cell r="G16" t="str">
            <v/>
          </cell>
          <cell r="H16" t="str">
            <v/>
          </cell>
          <cell r="I16" t="str">
            <v/>
          </cell>
          <cell r="J16" t="str">
            <v/>
          </cell>
          <cell r="K16">
            <v>9020.0640000000003</v>
          </cell>
          <cell r="L16">
            <v>9200.4652800000003</v>
          </cell>
          <cell r="M16">
            <v>9384.4745856000009</v>
          </cell>
          <cell r="N16">
            <v>9572.1640773120016</v>
          </cell>
          <cell r="O16">
            <v>9763.6073588582422</v>
          </cell>
        </row>
        <row r="17">
          <cell r="C17" t="str">
            <v>Non-network assets</v>
          </cell>
          <cell r="F17" t="str">
            <v/>
          </cell>
          <cell r="G17" t="str">
            <v/>
          </cell>
          <cell r="H17" t="str">
            <v/>
          </cell>
          <cell r="I17" t="str">
            <v/>
          </cell>
          <cell r="J17" t="str">
            <v/>
          </cell>
          <cell r="K17">
            <v>8706.5670000000009</v>
          </cell>
          <cell r="L17">
            <v>8880.6983400000008</v>
          </cell>
          <cell r="M17">
            <v>9058.3123068000004</v>
          </cell>
          <cell r="N17">
            <v>9239.4785529360015</v>
          </cell>
          <cell r="O17">
            <v>9424.2681239947215</v>
          </cell>
        </row>
        <row r="18">
          <cell r="C18" t="str">
            <v>Non-network assets</v>
          </cell>
          <cell r="F18" t="str">
            <v/>
          </cell>
          <cell r="G18">
            <v>111892.96560000001</v>
          </cell>
          <cell r="H18" t="str">
            <v/>
          </cell>
          <cell r="I18" t="str">
            <v/>
          </cell>
          <cell r="J18">
            <v>118348.32900000001</v>
          </cell>
          <cell r="K18">
            <v>10939.5</v>
          </cell>
          <cell r="L18">
            <v>11158.29</v>
          </cell>
          <cell r="M18">
            <v>11381.455800000002</v>
          </cell>
          <cell r="N18">
            <v>11609.084916000002</v>
          </cell>
          <cell r="O18">
            <v>11841.266614320002</v>
          </cell>
        </row>
        <row r="19">
          <cell r="C19" t="str">
            <v>Non-network assets</v>
          </cell>
          <cell r="F19" t="str">
            <v/>
          </cell>
          <cell r="G19" t="str">
            <v/>
          </cell>
          <cell r="H19" t="str">
            <v/>
          </cell>
          <cell r="I19" t="str">
            <v/>
          </cell>
          <cell r="J19" t="str">
            <v/>
          </cell>
          <cell r="K19">
            <v>6579.1836000000003</v>
          </cell>
          <cell r="L19">
            <v>6710.767272</v>
          </cell>
          <cell r="M19">
            <v>6844.9826174400005</v>
          </cell>
          <cell r="N19">
            <v>6981.8822697888008</v>
          </cell>
          <cell r="O19">
            <v>7121.5199151845773</v>
          </cell>
        </row>
        <row r="20">
          <cell r="C20" t="str">
            <v>Non-network assets</v>
          </cell>
          <cell r="F20" t="str">
            <v/>
          </cell>
          <cell r="G20">
            <v>43036.177600000003</v>
          </cell>
          <cell r="H20" t="str">
            <v/>
          </cell>
          <cell r="I20" t="str">
            <v/>
          </cell>
          <cell r="J20" t="str">
            <v/>
          </cell>
          <cell r="K20">
            <v>5613.6312000000007</v>
          </cell>
          <cell r="L20">
            <v>5725.9038240000009</v>
          </cell>
          <cell r="M20">
            <v>5840.4219004800007</v>
          </cell>
          <cell r="N20">
            <v>5957.2303384896004</v>
          </cell>
          <cell r="O20">
            <v>6076.3749452593929</v>
          </cell>
        </row>
        <row r="21">
          <cell r="C21" t="str">
            <v>Non-network assets</v>
          </cell>
          <cell r="F21" t="str">
            <v/>
          </cell>
          <cell r="G21" t="str">
            <v/>
          </cell>
          <cell r="H21" t="str">
            <v/>
          </cell>
          <cell r="I21" t="str">
            <v/>
          </cell>
          <cell r="J21" t="str">
            <v/>
          </cell>
          <cell r="K21">
            <v>0</v>
          </cell>
          <cell r="L21">
            <v>0</v>
          </cell>
          <cell r="M21">
            <v>0</v>
          </cell>
          <cell r="N21">
            <v>0</v>
          </cell>
          <cell r="O21">
            <v>0</v>
          </cell>
        </row>
        <row r="22">
          <cell r="C22" t="str">
            <v>Non-network assets</v>
          </cell>
          <cell r="F22" t="str">
            <v/>
          </cell>
          <cell r="G22" t="str">
            <v/>
          </cell>
          <cell r="H22" t="str">
            <v/>
          </cell>
          <cell r="I22" t="str">
            <v/>
          </cell>
          <cell r="J22" t="str">
            <v/>
          </cell>
          <cell r="K22">
            <v>5100</v>
          </cell>
          <cell r="L22">
            <v>5202</v>
          </cell>
          <cell r="M22">
            <v>5306.04</v>
          </cell>
          <cell r="N22">
            <v>5412.1607999999997</v>
          </cell>
          <cell r="O22">
            <v>5520.4040159999995</v>
          </cell>
        </row>
        <row r="23">
          <cell r="C23" t="str">
            <v>Non-network assets</v>
          </cell>
          <cell r="F23" t="str">
            <v/>
          </cell>
          <cell r="G23">
            <v>161253.56728000002</v>
          </cell>
          <cell r="H23" t="str">
            <v/>
          </cell>
          <cell r="I23" t="str">
            <v/>
          </cell>
          <cell r="J23" t="str">
            <v/>
          </cell>
          <cell r="K23">
            <v>20869.745903999999</v>
          </cell>
          <cell r="L23">
            <v>21287.14082208</v>
          </cell>
          <cell r="M23">
            <v>21712.883638521602</v>
          </cell>
          <cell r="N23">
            <v>22147.141311292035</v>
          </cell>
          <cell r="O23">
            <v>22590.084137517875</v>
          </cell>
        </row>
        <row r="24">
          <cell r="C24" t="str">
            <v>Non-network assets</v>
          </cell>
          <cell r="F24" t="str">
            <v/>
          </cell>
          <cell r="G24" t="str">
            <v/>
          </cell>
          <cell r="H24">
            <v>259598.02799999999</v>
          </cell>
          <cell r="I24" t="str">
            <v/>
          </cell>
          <cell r="J24" t="str">
            <v/>
          </cell>
          <cell r="K24">
            <v>33660</v>
          </cell>
          <cell r="L24">
            <v>34333.199999999997</v>
          </cell>
          <cell r="M24">
            <v>35019.863999999994</v>
          </cell>
          <cell r="N24">
            <v>35720.261279999992</v>
          </cell>
          <cell r="O24">
            <v>36434.666505599991</v>
          </cell>
        </row>
        <row r="25">
          <cell r="C25" t="str">
            <v>Non-network assets</v>
          </cell>
          <cell r="F25" t="str">
            <v/>
          </cell>
          <cell r="G25" t="str">
            <v/>
          </cell>
          <cell r="H25">
            <v>397696.97980000003</v>
          </cell>
          <cell r="I25" t="str">
            <v/>
          </cell>
          <cell r="J25" t="str">
            <v/>
          </cell>
          <cell r="K25">
            <v>51321.708000000006</v>
          </cell>
          <cell r="L25">
            <v>52348.14216000001</v>
          </cell>
          <cell r="M25">
            <v>53395.105003200013</v>
          </cell>
          <cell r="N25">
            <v>54463.007103264012</v>
          </cell>
          <cell r="O25">
            <v>55552.267245329291</v>
          </cell>
        </row>
        <row r="26">
          <cell r="C26" t="str">
            <v>Non-network assets</v>
          </cell>
          <cell r="F26" t="str">
            <v/>
          </cell>
          <cell r="G26" t="str">
            <v/>
          </cell>
          <cell r="H26" t="str">
            <v/>
          </cell>
          <cell r="I26" t="str">
            <v/>
          </cell>
          <cell r="J26">
            <v>1767126.75128</v>
          </cell>
          <cell r="K26">
            <v>205552.907568</v>
          </cell>
          <cell r="L26">
            <v>209663.96571935999</v>
          </cell>
          <cell r="M26">
            <v>213857.2450337472</v>
          </cell>
          <cell r="N26">
            <v>218134.38993442216</v>
          </cell>
          <cell r="O26">
            <v>222497.07773311061</v>
          </cell>
        </row>
        <row r="27">
          <cell r="C27" t="str">
            <v>Non-network assets</v>
          </cell>
          <cell r="F27" t="str">
            <v/>
          </cell>
          <cell r="G27" t="str">
            <v/>
          </cell>
          <cell r="H27" t="str">
            <v/>
          </cell>
          <cell r="I27" t="str">
            <v/>
          </cell>
          <cell r="J27" t="str">
            <v/>
          </cell>
          <cell r="K27">
            <v>26133.052800000001</v>
          </cell>
          <cell r="L27">
            <v>26655.713856000002</v>
          </cell>
          <cell r="M27">
            <v>27188.828133120001</v>
          </cell>
          <cell r="N27">
            <v>27732.604695782404</v>
          </cell>
          <cell r="O27">
            <v>28287.256789698051</v>
          </cell>
        </row>
        <row r="28">
          <cell r="C28" t="str">
            <v>Non-network assets</v>
          </cell>
          <cell r="F28" t="str">
            <v/>
          </cell>
          <cell r="G28" t="str">
            <v/>
          </cell>
          <cell r="H28" t="str">
            <v/>
          </cell>
          <cell r="I28">
            <v>126177.50160000002</v>
          </cell>
          <cell r="J28" t="str">
            <v/>
          </cell>
          <cell r="K28">
            <v>27662.155199999997</v>
          </cell>
          <cell r="L28">
            <v>28215.398303999998</v>
          </cell>
          <cell r="M28">
            <v>28779.706270079998</v>
          </cell>
          <cell r="N28">
            <v>29355.300395481598</v>
          </cell>
          <cell r="O28">
            <v>29942.406403391229</v>
          </cell>
        </row>
        <row r="29">
          <cell r="C29" t="str">
            <v>Non-network assets</v>
          </cell>
          <cell r="F29" t="str">
            <v/>
          </cell>
          <cell r="G29" t="str">
            <v/>
          </cell>
          <cell r="H29" t="str">
            <v/>
          </cell>
          <cell r="I29">
            <v>131677.99560000002</v>
          </cell>
          <cell r="J29" t="str">
            <v/>
          </cell>
          <cell r="K29">
            <v>28868.04</v>
          </cell>
          <cell r="L29">
            <v>29445.400800000003</v>
          </cell>
          <cell r="M29">
            <v>30034.308816000004</v>
          </cell>
          <cell r="N29">
            <v>30634.994992320004</v>
          </cell>
          <cell r="O29">
            <v>31247.694892166404</v>
          </cell>
        </row>
        <row r="30">
          <cell r="C30" t="str">
            <v>Non-network assets</v>
          </cell>
          <cell r="F30" t="str">
            <v/>
          </cell>
          <cell r="G30" t="str">
            <v/>
          </cell>
          <cell r="H30" t="str">
            <v/>
          </cell>
          <cell r="I30">
            <v>175351.43520000001</v>
          </cell>
          <cell r="J30" t="str">
            <v/>
          </cell>
          <cell r="K30">
            <v>38442.657599999999</v>
          </cell>
          <cell r="L30">
            <v>39211.510752000002</v>
          </cell>
          <cell r="M30">
            <v>39995.740967040001</v>
          </cell>
          <cell r="N30">
            <v>40795.655786380805</v>
          </cell>
          <cell r="O30">
            <v>41611.568902108418</v>
          </cell>
        </row>
        <row r="31">
          <cell r="C31" t="str">
            <v>Non-network assets</v>
          </cell>
          <cell r="F31" t="str">
            <v/>
          </cell>
          <cell r="G31" t="str">
            <v/>
          </cell>
          <cell r="H31" t="str">
            <v/>
          </cell>
          <cell r="I31" t="str">
            <v/>
          </cell>
          <cell r="J31" t="str">
            <v/>
          </cell>
          <cell r="K31">
            <v>0</v>
          </cell>
          <cell r="L31">
            <v>0</v>
          </cell>
          <cell r="M31">
            <v>0</v>
          </cell>
          <cell r="N31">
            <v>0</v>
          </cell>
          <cell r="O31">
            <v>0</v>
          </cell>
        </row>
        <row r="32">
          <cell r="C32" t="str">
            <v>Non-network assets</v>
          </cell>
          <cell r="F32" t="str">
            <v/>
          </cell>
          <cell r="G32" t="str">
            <v/>
          </cell>
          <cell r="H32" t="str">
            <v/>
          </cell>
          <cell r="I32" t="str">
            <v/>
          </cell>
          <cell r="J32" t="str">
            <v/>
          </cell>
          <cell r="K32">
            <v>12945.84</v>
          </cell>
          <cell r="L32">
            <v>13204.756800000001</v>
          </cell>
          <cell r="M32">
            <v>13468.851936000001</v>
          </cell>
          <cell r="N32">
            <v>13738.228974720001</v>
          </cell>
          <cell r="O32">
            <v>14012.993554214401</v>
          </cell>
        </row>
        <row r="33">
          <cell r="C33" t="str">
            <v>Non-network assets</v>
          </cell>
          <cell r="F33">
            <v>155090.81966399998</v>
          </cell>
          <cell r="G33" t="str">
            <v/>
          </cell>
          <cell r="H33">
            <v>161172.812592</v>
          </cell>
          <cell r="I33" t="str">
            <v/>
          </cell>
          <cell r="J33">
            <v>167254.80551999999</v>
          </cell>
          <cell r="K33">
            <v>9320.25</v>
          </cell>
          <cell r="L33">
            <v>9506.6550000000007</v>
          </cell>
          <cell r="M33">
            <v>9696.7881000000016</v>
          </cell>
          <cell r="N33">
            <v>9890.7238620000026</v>
          </cell>
          <cell r="O33">
            <v>10088.538339240004</v>
          </cell>
        </row>
        <row r="34">
          <cell r="C34" t="str">
            <v>Non-network assets</v>
          </cell>
          <cell r="F34" t="str">
            <v/>
          </cell>
          <cell r="G34">
            <v>952682.55262752017</v>
          </cell>
          <cell r="H34" t="str">
            <v/>
          </cell>
          <cell r="I34">
            <v>989324.18926704023</v>
          </cell>
          <cell r="J34" t="str">
            <v/>
          </cell>
          <cell r="K34">
            <v>0</v>
          </cell>
          <cell r="L34">
            <v>916040.91598800011</v>
          </cell>
          <cell r="M34">
            <v>0</v>
          </cell>
          <cell r="N34">
            <v>0</v>
          </cell>
          <cell r="O34">
            <v>934361.73430776014</v>
          </cell>
        </row>
        <row r="35">
          <cell r="C35" t="str">
            <v>Non-network assets</v>
          </cell>
          <cell r="F35" t="str">
            <v/>
          </cell>
          <cell r="G35">
            <v>45214.272272000002</v>
          </cell>
          <cell r="H35">
            <v>46083.777507999999</v>
          </cell>
          <cell r="I35">
            <v>46953.282744000004</v>
          </cell>
          <cell r="J35">
            <v>47822.787980000001</v>
          </cell>
          <cell r="K35">
            <v>1613.1708000000001</v>
          </cell>
          <cell r="L35">
            <v>1645.4342160000001</v>
          </cell>
          <cell r="M35">
            <v>1678.3429003200001</v>
          </cell>
          <cell r="N35">
            <v>1711.9097583264002</v>
          </cell>
          <cell r="O35">
            <v>1746.1479534929281</v>
          </cell>
        </row>
        <row r="36">
          <cell r="C36" t="str">
            <v>Non-network assets</v>
          </cell>
          <cell r="F36" t="str">
            <v/>
          </cell>
          <cell r="G36">
            <v>54079.469599999997</v>
          </cell>
          <cell r="H36" t="str">
            <v/>
          </cell>
          <cell r="I36" t="str">
            <v/>
          </cell>
          <cell r="J36">
            <v>57199.439000000006</v>
          </cell>
          <cell r="K36">
            <v>1875.78</v>
          </cell>
          <cell r="L36">
            <v>1913.2955999999999</v>
          </cell>
          <cell r="M36">
            <v>1951.561512</v>
          </cell>
          <cell r="N36">
            <v>1990.59274224</v>
          </cell>
          <cell r="O36">
            <v>2030.4045970848001</v>
          </cell>
        </row>
        <row r="37">
          <cell r="C37" t="str">
            <v>Non-network assets</v>
          </cell>
          <cell r="F37" t="str">
            <v/>
          </cell>
          <cell r="G37" t="str">
            <v/>
          </cell>
          <cell r="H37" t="str">
            <v/>
          </cell>
          <cell r="I37" t="str">
            <v/>
          </cell>
          <cell r="J37" t="str">
            <v/>
          </cell>
          <cell r="K37">
            <v>0</v>
          </cell>
          <cell r="L37">
            <v>0</v>
          </cell>
          <cell r="M37">
            <v>0</v>
          </cell>
          <cell r="N37">
            <v>0</v>
          </cell>
          <cell r="O37">
            <v>0</v>
          </cell>
        </row>
        <row r="38">
          <cell r="C38" t="str">
            <v>Non-network assets</v>
          </cell>
          <cell r="F38" t="str">
            <v/>
          </cell>
          <cell r="G38">
            <v>40476.1656</v>
          </cell>
          <cell r="H38" t="str">
            <v/>
          </cell>
          <cell r="I38">
            <v>42032.941200000001</v>
          </cell>
          <cell r="J38" t="str">
            <v/>
          </cell>
          <cell r="K38">
            <v>1036.32</v>
          </cell>
          <cell r="L38">
            <v>1057.0463999999999</v>
          </cell>
          <cell r="M38">
            <v>1078.187328</v>
          </cell>
          <cell r="N38">
            <v>1099.75107456</v>
          </cell>
          <cell r="O38">
            <v>1121.7460960512001</v>
          </cell>
        </row>
        <row r="39">
          <cell r="C39" t="str">
            <v>Non-network assets</v>
          </cell>
          <cell r="F39" t="str">
            <v/>
          </cell>
          <cell r="G39">
            <v>40553.520799999998</v>
          </cell>
          <cell r="H39" t="str">
            <v/>
          </cell>
          <cell r="I39">
            <v>42113.2716</v>
          </cell>
          <cell r="J39" t="str">
            <v/>
          </cell>
          <cell r="K39">
            <v>1046.52</v>
          </cell>
          <cell r="L39">
            <v>1067.4503999999999</v>
          </cell>
          <cell r="M39">
            <v>1088.7994079999999</v>
          </cell>
          <cell r="N39">
            <v>1110.5753961599999</v>
          </cell>
          <cell r="O39">
            <v>1132.7869040831999</v>
          </cell>
        </row>
        <row r="40">
          <cell r="C40" t="str">
            <v>Non-network assets</v>
          </cell>
          <cell r="F40" t="str">
            <v/>
          </cell>
          <cell r="G40" t="str">
            <v/>
          </cell>
          <cell r="H40">
            <v>42532.065399999999</v>
          </cell>
          <cell r="I40" t="str">
            <v/>
          </cell>
          <cell r="J40" t="str">
            <v/>
          </cell>
          <cell r="K40">
            <v>2358.2400000000002</v>
          </cell>
          <cell r="L40">
            <v>2405.4048000000003</v>
          </cell>
          <cell r="M40">
            <v>2453.5128960000002</v>
          </cell>
          <cell r="N40">
            <v>2502.5831539200003</v>
          </cell>
          <cell r="O40">
            <v>2552.6348169984003</v>
          </cell>
        </row>
        <row r="41">
          <cell r="C41" t="str">
            <v>Non-network assets</v>
          </cell>
          <cell r="F41" t="str">
            <v/>
          </cell>
          <cell r="G41" t="str">
            <v/>
          </cell>
          <cell r="H41">
            <v>56032.914400000001</v>
          </cell>
          <cell r="I41" t="str">
            <v/>
          </cell>
          <cell r="J41" t="str">
            <v/>
          </cell>
          <cell r="K41">
            <v>4051.44</v>
          </cell>
          <cell r="L41">
            <v>4132.4688000000006</v>
          </cell>
          <cell r="M41">
            <v>4215.1181760000009</v>
          </cell>
          <cell r="N41">
            <v>4299.4205395200006</v>
          </cell>
          <cell r="O41">
            <v>4385.4089503104005</v>
          </cell>
        </row>
        <row r="42">
          <cell r="C42" t="str">
            <v>Non-network assets</v>
          </cell>
          <cell r="F42" t="str">
            <v/>
          </cell>
          <cell r="G42" t="str">
            <v/>
          </cell>
          <cell r="H42">
            <v>54062.130600000004</v>
          </cell>
          <cell r="I42" t="str">
            <v/>
          </cell>
          <cell r="J42" t="str">
            <v/>
          </cell>
          <cell r="K42">
            <v>2790.7200000000003</v>
          </cell>
          <cell r="L42">
            <v>2846.5344000000005</v>
          </cell>
          <cell r="M42">
            <v>2903.4650880000004</v>
          </cell>
          <cell r="N42">
            <v>2961.5343897600005</v>
          </cell>
          <cell r="O42">
            <v>3020.7650775552006</v>
          </cell>
        </row>
        <row r="43">
          <cell r="C43" t="str">
            <v>Non-network assets</v>
          </cell>
          <cell r="F43" t="str">
            <v/>
          </cell>
          <cell r="G43" t="str">
            <v/>
          </cell>
          <cell r="H43">
            <v>40037.874800000005</v>
          </cell>
          <cell r="I43" t="str">
            <v/>
          </cell>
          <cell r="J43" t="str">
            <v/>
          </cell>
          <cell r="K43">
            <v>589.56000000000006</v>
          </cell>
          <cell r="L43">
            <v>601.35120000000006</v>
          </cell>
          <cell r="M43">
            <v>613.37822400000005</v>
          </cell>
          <cell r="N43">
            <v>625.64578848000008</v>
          </cell>
          <cell r="O43">
            <v>638.15870424960008</v>
          </cell>
        </row>
        <row r="44">
          <cell r="C44" t="str">
            <v>Non-network assets</v>
          </cell>
          <cell r="F44" t="str">
            <v/>
          </cell>
          <cell r="G44" t="str">
            <v/>
          </cell>
          <cell r="H44">
            <v>54947.485000000001</v>
          </cell>
          <cell r="I44" t="str">
            <v/>
          </cell>
          <cell r="J44" t="str">
            <v/>
          </cell>
          <cell r="K44">
            <v>2835.6</v>
          </cell>
          <cell r="L44">
            <v>2892.3119999999999</v>
          </cell>
          <cell r="M44">
            <v>2950.1582399999998</v>
          </cell>
          <cell r="N44">
            <v>3009.1614047999997</v>
          </cell>
          <cell r="O44">
            <v>3069.3446328959999</v>
          </cell>
        </row>
        <row r="45">
          <cell r="C45" t="str">
            <v>Non-network assets</v>
          </cell>
          <cell r="F45" t="str">
            <v/>
          </cell>
          <cell r="G45" t="str">
            <v/>
          </cell>
          <cell r="H45">
            <v>57225.69</v>
          </cell>
          <cell r="I45" t="str">
            <v/>
          </cell>
          <cell r="J45" t="str">
            <v/>
          </cell>
          <cell r="K45">
            <v>751.74</v>
          </cell>
          <cell r="L45">
            <v>766.77480000000003</v>
          </cell>
          <cell r="M45">
            <v>782.11029600000006</v>
          </cell>
          <cell r="N45">
            <v>797.7525019200001</v>
          </cell>
          <cell r="O45">
            <v>813.70755195840013</v>
          </cell>
        </row>
        <row r="46">
          <cell r="C46" t="str">
            <v>Non-network assets</v>
          </cell>
          <cell r="F46" t="str">
            <v/>
          </cell>
          <cell r="G46" t="str">
            <v/>
          </cell>
          <cell r="H46">
            <v>36279.719000000005</v>
          </cell>
          <cell r="I46" t="str">
            <v/>
          </cell>
          <cell r="J46" t="str">
            <v/>
          </cell>
          <cell r="K46">
            <v>1079.1600000000001</v>
          </cell>
          <cell r="L46">
            <v>1100.7432000000001</v>
          </cell>
          <cell r="M46">
            <v>1122.7580640000001</v>
          </cell>
          <cell r="N46">
            <v>1145.2132252800002</v>
          </cell>
          <cell r="O46">
            <v>1168.1174897856001</v>
          </cell>
        </row>
        <row r="47">
          <cell r="C47" t="str">
            <v>Non-network assets</v>
          </cell>
          <cell r="F47" t="str">
            <v/>
          </cell>
          <cell r="G47" t="str">
            <v/>
          </cell>
          <cell r="H47">
            <v>39900.424600000006</v>
          </cell>
          <cell r="I47" t="str">
            <v/>
          </cell>
          <cell r="J47" t="str">
            <v/>
          </cell>
          <cell r="K47">
            <v>589.56000000000006</v>
          </cell>
          <cell r="L47">
            <v>601.35120000000006</v>
          </cell>
          <cell r="M47">
            <v>613.37822400000005</v>
          </cell>
          <cell r="N47">
            <v>625.64578848000008</v>
          </cell>
          <cell r="O47">
            <v>638.15870424960008</v>
          </cell>
        </row>
        <row r="48">
          <cell r="C48" t="str">
            <v>Non-network assets</v>
          </cell>
          <cell r="F48" t="str">
            <v/>
          </cell>
          <cell r="G48" t="str">
            <v/>
          </cell>
          <cell r="H48">
            <v>35886.268200000006</v>
          </cell>
          <cell r="I48" t="str">
            <v/>
          </cell>
          <cell r="J48" t="str">
            <v/>
          </cell>
          <cell r="K48">
            <v>539.58000000000004</v>
          </cell>
          <cell r="L48">
            <v>550.37160000000006</v>
          </cell>
          <cell r="M48">
            <v>561.37903200000005</v>
          </cell>
          <cell r="N48">
            <v>572.60661264000009</v>
          </cell>
          <cell r="O48">
            <v>584.05874489280006</v>
          </cell>
        </row>
        <row r="49">
          <cell r="C49" t="str">
            <v>Non-network assets</v>
          </cell>
          <cell r="F49" t="str">
            <v/>
          </cell>
          <cell r="G49" t="str">
            <v/>
          </cell>
          <cell r="H49">
            <v>52949.501600000003</v>
          </cell>
          <cell r="I49" t="str">
            <v/>
          </cell>
          <cell r="J49" t="str">
            <v/>
          </cell>
          <cell r="K49">
            <v>2790.7200000000003</v>
          </cell>
          <cell r="L49">
            <v>2846.5344000000005</v>
          </cell>
          <cell r="M49">
            <v>2903.4650880000004</v>
          </cell>
          <cell r="N49">
            <v>2961.5343897600005</v>
          </cell>
          <cell r="O49">
            <v>3020.7650775552006</v>
          </cell>
        </row>
        <row r="50">
          <cell r="C50" t="str">
            <v>Non-network assets</v>
          </cell>
          <cell r="F50" t="str">
            <v/>
          </cell>
          <cell r="G50" t="str">
            <v/>
          </cell>
          <cell r="H50">
            <v>53129.341200000003</v>
          </cell>
          <cell r="I50" t="str">
            <v/>
          </cell>
          <cell r="J50" t="str">
            <v/>
          </cell>
          <cell r="K50">
            <v>2790.7200000000003</v>
          </cell>
          <cell r="L50">
            <v>2846.5344000000005</v>
          </cell>
          <cell r="M50">
            <v>2903.4650880000004</v>
          </cell>
          <cell r="N50">
            <v>2961.5343897600005</v>
          </cell>
          <cell r="O50">
            <v>3020.7650775552006</v>
          </cell>
        </row>
        <row r="51">
          <cell r="C51" t="str">
            <v>Non-network assets</v>
          </cell>
          <cell r="F51" t="str">
            <v/>
          </cell>
          <cell r="G51">
            <v>34915.919999999998</v>
          </cell>
          <cell r="H51" t="str">
            <v/>
          </cell>
          <cell r="I51">
            <v>36258.840000000004</v>
          </cell>
          <cell r="J51" t="str">
            <v/>
          </cell>
          <cell r="K51">
            <v>539.58000000000004</v>
          </cell>
          <cell r="L51">
            <v>550.37160000000006</v>
          </cell>
          <cell r="M51">
            <v>561.37903200000005</v>
          </cell>
          <cell r="N51">
            <v>572.60661264000009</v>
          </cell>
          <cell r="O51">
            <v>584.05874489280006</v>
          </cell>
        </row>
        <row r="52">
          <cell r="C52" t="str">
            <v>Non-network assets</v>
          </cell>
          <cell r="F52" t="str">
            <v/>
          </cell>
          <cell r="G52" t="str">
            <v/>
          </cell>
          <cell r="H52">
            <v>39305.107400000001</v>
          </cell>
          <cell r="I52" t="str">
            <v/>
          </cell>
          <cell r="J52" t="str">
            <v/>
          </cell>
          <cell r="K52">
            <v>589.56000000000006</v>
          </cell>
          <cell r="L52">
            <v>601.35120000000006</v>
          </cell>
          <cell r="M52">
            <v>613.37822400000005</v>
          </cell>
          <cell r="N52">
            <v>625.64578848000008</v>
          </cell>
          <cell r="O52">
            <v>638.15870424960008</v>
          </cell>
        </row>
        <row r="53">
          <cell r="C53" t="str">
            <v>Non-network assets</v>
          </cell>
          <cell r="F53" t="str">
            <v/>
          </cell>
          <cell r="G53" t="str">
            <v/>
          </cell>
          <cell r="H53">
            <v>40752.961400000007</v>
          </cell>
          <cell r="I53" t="str">
            <v/>
          </cell>
          <cell r="J53" t="str">
            <v/>
          </cell>
          <cell r="K53">
            <v>1768.68</v>
          </cell>
          <cell r="L53">
            <v>1804.0536000000002</v>
          </cell>
          <cell r="M53">
            <v>1840.1346720000001</v>
          </cell>
          <cell r="N53">
            <v>1876.9373654400001</v>
          </cell>
          <cell r="O53">
            <v>1914.4761127488002</v>
          </cell>
        </row>
        <row r="54">
          <cell r="C54" t="str">
            <v>Non-network assets</v>
          </cell>
          <cell r="F54" t="str">
            <v/>
          </cell>
          <cell r="G54" t="str">
            <v/>
          </cell>
          <cell r="H54">
            <v>38053.809200000003</v>
          </cell>
          <cell r="I54" t="str">
            <v/>
          </cell>
          <cell r="J54" t="str">
            <v/>
          </cell>
          <cell r="K54">
            <v>1918.6200000000001</v>
          </cell>
          <cell r="L54">
            <v>1956.9924000000001</v>
          </cell>
          <cell r="M54">
            <v>1996.1322480000001</v>
          </cell>
          <cell r="N54">
            <v>2036.0548929600002</v>
          </cell>
          <cell r="O54">
            <v>2076.7759908192002</v>
          </cell>
        </row>
        <row r="55">
          <cell r="C55" t="str">
            <v>Non-network assets</v>
          </cell>
          <cell r="F55" t="str">
            <v/>
          </cell>
          <cell r="G55" t="str">
            <v/>
          </cell>
          <cell r="H55">
            <v>36385.294999999998</v>
          </cell>
          <cell r="I55" t="str">
            <v/>
          </cell>
          <cell r="J55" t="str">
            <v/>
          </cell>
          <cell r="K55">
            <v>1618.74</v>
          </cell>
          <cell r="L55">
            <v>1651.1148000000001</v>
          </cell>
          <cell r="M55">
            <v>1684.1370960000002</v>
          </cell>
          <cell r="N55">
            <v>1717.8198379200003</v>
          </cell>
          <cell r="O55">
            <v>1752.1762346784003</v>
          </cell>
        </row>
        <row r="56">
          <cell r="C56" t="str">
            <v>Non-network assets</v>
          </cell>
          <cell r="F56" t="str">
            <v/>
          </cell>
          <cell r="G56" t="str">
            <v/>
          </cell>
          <cell r="H56">
            <v>51001.062600000005</v>
          </cell>
          <cell r="I56" t="str">
            <v/>
          </cell>
          <cell r="J56" t="str">
            <v/>
          </cell>
          <cell r="K56">
            <v>2062.44</v>
          </cell>
          <cell r="L56">
            <v>2103.6887999999999</v>
          </cell>
          <cell r="M56">
            <v>2145.7625760000001</v>
          </cell>
          <cell r="N56">
            <v>2188.6778275199999</v>
          </cell>
          <cell r="O56">
            <v>2232.4513840703999</v>
          </cell>
        </row>
        <row r="57">
          <cell r="C57" t="str">
            <v>Non-network assets</v>
          </cell>
          <cell r="F57" t="str">
            <v/>
          </cell>
          <cell r="G57" t="str">
            <v/>
          </cell>
          <cell r="H57">
            <v>50292.876600000003</v>
          </cell>
          <cell r="I57" t="str">
            <v/>
          </cell>
          <cell r="J57" t="str">
            <v/>
          </cell>
          <cell r="K57">
            <v>2089.98</v>
          </cell>
          <cell r="L57">
            <v>2131.7795999999998</v>
          </cell>
          <cell r="M57">
            <v>2174.4151919999999</v>
          </cell>
          <cell r="N57">
            <v>2217.9034958399998</v>
          </cell>
          <cell r="O57">
            <v>2262.2615657567999</v>
          </cell>
        </row>
        <row r="58">
          <cell r="C58" t="str">
            <v>Non-network assets</v>
          </cell>
          <cell r="F58" t="str">
            <v/>
          </cell>
          <cell r="G58" t="str">
            <v/>
          </cell>
          <cell r="H58">
            <v>57955.171400000007</v>
          </cell>
          <cell r="I58" t="str">
            <v/>
          </cell>
          <cell r="J58" t="str">
            <v/>
          </cell>
          <cell r="K58">
            <v>4141.2</v>
          </cell>
          <cell r="L58">
            <v>4224.0240000000003</v>
          </cell>
          <cell r="M58">
            <v>4308.5044800000005</v>
          </cell>
          <cell r="N58">
            <v>4394.6745696000007</v>
          </cell>
          <cell r="O58">
            <v>4482.5680609920009</v>
          </cell>
        </row>
        <row r="59">
          <cell r="C59" t="str">
            <v>Non-network assets</v>
          </cell>
          <cell r="F59">
            <v>35639.809799999995</v>
          </cell>
          <cell r="G59" t="str">
            <v/>
          </cell>
          <cell r="H59" t="str">
            <v/>
          </cell>
          <cell r="I59">
            <v>37736.269200000002</v>
          </cell>
          <cell r="J59" t="str">
            <v/>
          </cell>
          <cell r="K59">
            <v>2697.9</v>
          </cell>
          <cell r="L59">
            <v>2751.8580000000002</v>
          </cell>
          <cell r="M59">
            <v>2806.89516</v>
          </cell>
          <cell r="N59">
            <v>2863.0330632</v>
          </cell>
          <cell r="O59">
            <v>2920.2937244640002</v>
          </cell>
        </row>
        <row r="60">
          <cell r="C60" t="str">
            <v>Non-network assets</v>
          </cell>
          <cell r="F60" t="str">
            <v/>
          </cell>
          <cell r="G60" t="str">
            <v/>
          </cell>
          <cell r="H60">
            <v>52308.742200000008</v>
          </cell>
          <cell r="I60" t="str">
            <v/>
          </cell>
          <cell r="J60" t="str">
            <v/>
          </cell>
          <cell r="K60">
            <v>2790.7200000000003</v>
          </cell>
          <cell r="L60">
            <v>2846.5344000000005</v>
          </cell>
          <cell r="M60">
            <v>2903.4650880000004</v>
          </cell>
          <cell r="N60">
            <v>2961.5343897600005</v>
          </cell>
          <cell r="O60">
            <v>3020.7650775552006</v>
          </cell>
        </row>
        <row r="61">
          <cell r="C61" t="str">
            <v>Non-network assets</v>
          </cell>
          <cell r="F61">
            <v>47988.471623999998</v>
          </cell>
          <cell r="G61" t="str">
            <v/>
          </cell>
          <cell r="H61" t="str">
            <v/>
          </cell>
          <cell r="I61">
            <v>50811.322895999998</v>
          </cell>
          <cell r="J61" t="str">
            <v/>
          </cell>
          <cell r="K61">
            <v>3289.5</v>
          </cell>
          <cell r="L61">
            <v>3355.29</v>
          </cell>
          <cell r="M61">
            <v>3422.3958000000002</v>
          </cell>
          <cell r="N61">
            <v>3490.8437160000003</v>
          </cell>
          <cell r="O61">
            <v>3560.6605903200002</v>
          </cell>
        </row>
        <row r="62">
          <cell r="C62" t="str">
            <v>Non-network assets</v>
          </cell>
          <cell r="F62">
            <v>47124.815591999999</v>
          </cell>
          <cell r="G62" t="str">
            <v/>
          </cell>
          <cell r="H62" t="str">
            <v/>
          </cell>
          <cell r="I62">
            <v>49896.863568000001</v>
          </cell>
          <cell r="J62" t="str">
            <v/>
          </cell>
          <cell r="K62">
            <v>3048.27</v>
          </cell>
          <cell r="L62">
            <v>3109.2354</v>
          </cell>
          <cell r="M62">
            <v>3171.4201080000003</v>
          </cell>
          <cell r="N62">
            <v>3234.8485101600004</v>
          </cell>
          <cell r="O62">
            <v>3299.5454803632006</v>
          </cell>
        </row>
        <row r="63">
          <cell r="C63" t="str">
            <v>Non-network assets</v>
          </cell>
          <cell r="F63">
            <v>48195.448800000006</v>
          </cell>
          <cell r="G63" t="str">
            <v/>
          </cell>
          <cell r="H63" t="str">
            <v/>
          </cell>
          <cell r="I63">
            <v>51030.475200000008</v>
          </cell>
          <cell r="J63" t="str">
            <v/>
          </cell>
          <cell r="K63">
            <v>2749.92</v>
          </cell>
          <cell r="L63">
            <v>2804.9184</v>
          </cell>
          <cell r="M63">
            <v>2861.016768</v>
          </cell>
          <cell r="N63">
            <v>2918.2371033600002</v>
          </cell>
          <cell r="O63">
            <v>2976.6018454272003</v>
          </cell>
        </row>
        <row r="64">
          <cell r="C64" t="str">
            <v>Non-network assets</v>
          </cell>
          <cell r="F64">
            <v>46263.203436000003</v>
          </cell>
          <cell r="G64" t="str">
            <v/>
          </cell>
          <cell r="H64" t="str">
            <v/>
          </cell>
          <cell r="I64">
            <v>48984.568344000007</v>
          </cell>
          <cell r="J64" t="str">
            <v/>
          </cell>
          <cell r="K64">
            <v>3429.8519999999999</v>
          </cell>
          <cell r="L64">
            <v>3498.44904</v>
          </cell>
          <cell r="M64">
            <v>3568.4180208000002</v>
          </cell>
          <cell r="N64">
            <v>3639.7863812160003</v>
          </cell>
          <cell r="O64">
            <v>3712.5821088403204</v>
          </cell>
        </row>
        <row r="65">
          <cell r="C65" t="str">
            <v>Non-network assets</v>
          </cell>
          <cell r="F65">
            <v>46542.304199999999</v>
          </cell>
          <cell r="G65" t="str">
            <v/>
          </cell>
          <cell r="H65" t="str">
            <v/>
          </cell>
          <cell r="I65">
            <v>49280.086800000005</v>
          </cell>
          <cell r="J65" t="str">
            <v/>
          </cell>
          <cell r="K65">
            <v>3559.8</v>
          </cell>
          <cell r="L65">
            <v>3630.9960000000001</v>
          </cell>
          <cell r="M65">
            <v>3703.6159200000002</v>
          </cell>
          <cell r="N65">
            <v>3777.6882384</v>
          </cell>
          <cell r="O65">
            <v>3853.2420031680003</v>
          </cell>
        </row>
        <row r="66">
          <cell r="C66" t="str">
            <v>Non-network assets</v>
          </cell>
          <cell r="F66">
            <v>42863.766000000003</v>
          </cell>
          <cell r="G66" t="str">
            <v/>
          </cell>
          <cell r="H66" t="str">
            <v/>
          </cell>
          <cell r="I66">
            <v>45385.164000000004</v>
          </cell>
          <cell r="J66" t="str">
            <v/>
          </cell>
          <cell r="K66">
            <v>2835.6</v>
          </cell>
          <cell r="L66">
            <v>2892.3119999999999</v>
          </cell>
          <cell r="M66">
            <v>2950.1582399999998</v>
          </cell>
          <cell r="N66">
            <v>3009.1614047999997</v>
          </cell>
          <cell r="O66">
            <v>3069.3446328959999</v>
          </cell>
        </row>
        <row r="67">
          <cell r="C67" t="str">
            <v>Non-network assets</v>
          </cell>
          <cell r="F67">
            <v>38815.855200000005</v>
          </cell>
          <cell r="G67" t="str">
            <v/>
          </cell>
          <cell r="H67" t="str">
            <v/>
          </cell>
          <cell r="I67">
            <v>41099.140800000008</v>
          </cell>
          <cell r="J67" t="str">
            <v/>
          </cell>
          <cell r="K67">
            <v>2095.08</v>
          </cell>
          <cell r="L67">
            <v>2136.9816000000001</v>
          </cell>
          <cell r="M67">
            <v>2179.7212320000003</v>
          </cell>
          <cell r="N67">
            <v>2223.3156566400003</v>
          </cell>
          <cell r="O67">
            <v>2267.7819697728005</v>
          </cell>
        </row>
        <row r="68">
          <cell r="C68" t="str">
            <v>Non-network assets</v>
          </cell>
          <cell r="F68">
            <v>34943.547599999998</v>
          </cell>
          <cell r="G68" t="str">
            <v/>
          </cell>
          <cell r="H68" t="str">
            <v/>
          </cell>
          <cell r="I68">
            <v>36999.0504</v>
          </cell>
          <cell r="J68" t="str">
            <v/>
          </cell>
          <cell r="K68">
            <v>3141.6</v>
          </cell>
          <cell r="L68">
            <v>3204.4319999999998</v>
          </cell>
          <cell r="M68">
            <v>3268.5206399999997</v>
          </cell>
          <cell r="N68">
            <v>3333.8910527999997</v>
          </cell>
          <cell r="O68">
            <v>3400.5688738559998</v>
          </cell>
        </row>
        <row r="69">
          <cell r="C69" t="str">
            <v>Non-network assets</v>
          </cell>
          <cell r="F69">
            <v>38334.863999999994</v>
          </cell>
          <cell r="G69" t="str">
            <v/>
          </cell>
          <cell r="H69" t="str">
            <v/>
          </cell>
          <cell r="I69">
            <v>40589.856</v>
          </cell>
          <cell r="J69" t="str">
            <v/>
          </cell>
          <cell r="K69">
            <v>4345.2</v>
          </cell>
          <cell r="L69">
            <v>4432.1040000000003</v>
          </cell>
          <cell r="M69">
            <v>4520.7460800000008</v>
          </cell>
          <cell r="N69">
            <v>4611.1610016000013</v>
          </cell>
          <cell r="O69">
            <v>4703.3842216320018</v>
          </cell>
        </row>
        <row r="70">
          <cell r="C70" t="str">
            <v>Non-network assets</v>
          </cell>
          <cell r="F70" t="str">
            <v/>
          </cell>
          <cell r="G70" t="str">
            <v/>
          </cell>
          <cell r="H70" t="str">
            <v/>
          </cell>
          <cell r="I70" t="str">
            <v/>
          </cell>
          <cell r="J70" t="str">
            <v/>
          </cell>
          <cell r="K70">
            <v>5421.3</v>
          </cell>
          <cell r="L70">
            <v>5529.7260000000006</v>
          </cell>
          <cell r="M70">
            <v>5640.3205200000011</v>
          </cell>
          <cell r="N70">
            <v>5753.1269304000016</v>
          </cell>
          <cell r="O70">
            <v>5868.1894690080017</v>
          </cell>
        </row>
        <row r="71">
          <cell r="C71" t="str">
            <v>Non-network assets</v>
          </cell>
          <cell r="F71">
            <v>37854.311399999999</v>
          </cell>
          <cell r="G71" t="str">
            <v/>
          </cell>
          <cell r="H71">
            <v>39338.794200000004</v>
          </cell>
          <cell r="I71" t="str">
            <v/>
          </cell>
          <cell r="J71">
            <v>40823.277000000002</v>
          </cell>
          <cell r="K71">
            <v>7947.84</v>
          </cell>
          <cell r="L71">
            <v>8106.7968000000001</v>
          </cell>
          <cell r="M71">
            <v>8268.9327360000007</v>
          </cell>
          <cell r="N71">
            <v>8434.3113907200004</v>
          </cell>
          <cell r="O71">
            <v>8602.9976185344003</v>
          </cell>
        </row>
        <row r="72">
          <cell r="C72" t="str">
            <v>Non-network assets</v>
          </cell>
          <cell r="F72">
            <v>37955.474999999999</v>
          </cell>
          <cell r="G72" t="str">
            <v/>
          </cell>
          <cell r="H72">
            <v>39443.925000000003</v>
          </cell>
          <cell r="I72" t="str">
            <v/>
          </cell>
          <cell r="J72">
            <v>40932.375</v>
          </cell>
          <cell r="K72">
            <v>8029.4400000000005</v>
          </cell>
          <cell r="L72">
            <v>8190.028800000001</v>
          </cell>
          <cell r="M72">
            <v>8353.8293760000015</v>
          </cell>
          <cell r="N72">
            <v>8520.905963520001</v>
          </cell>
          <cell r="O72">
            <v>8691.324082790401</v>
          </cell>
        </row>
        <row r="73">
          <cell r="C73" t="str">
            <v>Non-network assets</v>
          </cell>
          <cell r="F73">
            <v>38088.523800000003</v>
          </cell>
          <cell r="G73" t="str">
            <v/>
          </cell>
          <cell r="H73">
            <v>39582.191400000003</v>
          </cell>
          <cell r="I73" t="str">
            <v/>
          </cell>
          <cell r="J73">
            <v>41075.859000000004</v>
          </cell>
          <cell r="K73">
            <v>8119.2</v>
          </cell>
          <cell r="L73">
            <v>8281.5840000000007</v>
          </cell>
          <cell r="M73">
            <v>8447.2156800000012</v>
          </cell>
          <cell r="N73">
            <v>8616.1599936000021</v>
          </cell>
          <cell r="O73">
            <v>8788.4831934720023</v>
          </cell>
        </row>
        <row r="74">
          <cell r="C74" t="str">
            <v>Non-network assets</v>
          </cell>
          <cell r="F74">
            <v>29645.0658</v>
          </cell>
          <cell r="G74" t="str">
            <v/>
          </cell>
          <cell r="H74" t="str">
            <v/>
          </cell>
          <cell r="I74">
            <v>31388.893200000002</v>
          </cell>
          <cell r="J74" t="str">
            <v/>
          </cell>
          <cell r="K74">
            <v>10428.48</v>
          </cell>
          <cell r="L74">
            <v>10637.0496</v>
          </cell>
          <cell r="M74">
            <v>10849.790592000001</v>
          </cell>
          <cell r="N74">
            <v>11066.786403840002</v>
          </cell>
          <cell r="O74">
            <v>11288.122131916802</v>
          </cell>
        </row>
        <row r="75">
          <cell r="C75" t="str">
            <v>Non-network assets</v>
          </cell>
          <cell r="F75">
            <v>29693.893199999999</v>
          </cell>
          <cell r="G75" t="str">
            <v/>
          </cell>
          <cell r="H75" t="str">
            <v/>
          </cell>
          <cell r="I75">
            <v>31440.592800000002</v>
          </cell>
          <cell r="J75" t="str">
            <v/>
          </cell>
          <cell r="K75">
            <v>10514.16</v>
          </cell>
          <cell r="L75">
            <v>10724.4432</v>
          </cell>
          <cell r="M75">
            <v>10938.932064000001</v>
          </cell>
          <cell r="N75">
            <v>11157.71070528</v>
          </cell>
          <cell r="O75">
            <v>11380.8649193856</v>
          </cell>
        </row>
        <row r="76">
          <cell r="C76" t="str">
            <v>Non-network assets</v>
          </cell>
          <cell r="F76">
            <v>29599.563600000001</v>
          </cell>
          <cell r="G76" t="str">
            <v/>
          </cell>
          <cell r="H76" t="str">
            <v/>
          </cell>
          <cell r="I76">
            <v>31340.714400000001</v>
          </cell>
          <cell r="J76" t="str">
            <v/>
          </cell>
          <cell r="K76">
            <v>10404</v>
          </cell>
          <cell r="L76">
            <v>10612.08</v>
          </cell>
          <cell r="M76">
            <v>10824.321599999999</v>
          </cell>
          <cell r="N76">
            <v>11040.808031999999</v>
          </cell>
          <cell r="O76">
            <v>11261.62419264</v>
          </cell>
        </row>
        <row r="77">
          <cell r="C77" t="str">
            <v>Non-network assets</v>
          </cell>
          <cell r="F77">
            <v>29599.563600000001</v>
          </cell>
          <cell r="G77" t="str">
            <v/>
          </cell>
          <cell r="H77" t="str">
            <v/>
          </cell>
          <cell r="I77">
            <v>31340.714400000001</v>
          </cell>
          <cell r="J77" t="str">
            <v/>
          </cell>
          <cell r="K77">
            <v>10404</v>
          </cell>
          <cell r="L77">
            <v>10612.08</v>
          </cell>
          <cell r="M77">
            <v>10824.321599999999</v>
          </cell>
          <cell r="N77">
            <v>11040.808031999999</v>
          </cell>
          <cell r="O77">
            <v>11261.62419264</v>
          </cell>
        </row>
        <row r="78">
          <cell r="C78" t="str">
            <v>Non-network assets</v>
          </cell>
          <cell r="F78">
            <v>39147.0798</v>
          </cell>
          <cell r="G78" t="str">
            <v/>
          </cell>
          <cell r="H78" t="str">
            <v/>
          </cell>
          <cell r="I78">
            <v>41449.849199999997</v>
          </cell>
          <cell r="J78" t="str">
            <v/>
          </cell>
          <cell r="K78">
            <v>13867.92</v>
          </cell>
          <cell r="L78">
            <v>14145.278400000001</v>
          </cell>
          <cell r="M78">
            <v>14428.183968000001</v>
          </cell>
          <cell r="N78">
            <v>14716.747647360002</v>
          </cell>
          <cell r="O78">
            <v>15011.082600307202</v>
          </cell>
        </row>
        <row r="79">
          <cell r="C79" t="str">
            <v>Non-network assets</v>
          </cell>
          <cell r="F79" t="str">
            <v/>
          </cell>
          <cell r="G79">
            <v>32825.0936</v>
          </cell>
          <cell r="H79" t="str">
            <v/>
          </cell>
          <cell r="I79" t="str">
            <v/>
          </cell>
          <cell r="J79" t="str">
            <v/>
          </cell>
          <cell r="K79">
            <v>8751.6</v>
          </cell>
          <cell r="L79">
            <v>8926.6320000000014</v>
          </cell>
          <cell r="M79">
            <v>9105.1646400000009</v>
          </cell>
          <cell r="N79">
            <v>9287.2679328000013</v>
          </cell>
          <cell r="O79">
            <v>9473.0132914560018</v>
          </cell>
        </row>
        <row r="80">
          <cell r="C80" t="str">
            <v>Non-network assets</v>
          </cell>
          <cell r="F80" t="str">
            <v/>
          </cell>
          <cell r="G80">
            <v>31699.033600000002</v>
          </cell>
          <cell r="H80" t="str">
            <v/>
          </cell>
          <cell r="I80" t="str">
            <v/>
          </cell>
          <cell r="J80" t="str">
            <v/>
          </cell>
          <cell r="K80">
            <v>8421.1200000000008</v>
          </cell>
          <cell r="L80">
            <v>8589.5424000000003</v>
          </cell>
          <cell r="M80">
            <v>8761.3332480000008</v>
          </cell>
          <cell r="N80">
            <v>8936.5599129600014</v>
          </cell>
          <cell r="O80">
            <v>9115.2911112192014</v>
          </cell>
        </row>
        <row r="81">
          <cell r="C81" t="str">
            <v>Non-network assets</v>
          </cell>
          <cell r="F81" t="str">
            <v/>
          </cell>
          <cell r="G81">
            <v>38149.415199999996</v>
          </cell>
          <cell r="H81" t="str">
            <v/>
          </cell>
          <cell r="I81" t="str">
            <v/>
          </cell>
          <cell r="J81" t="str">
            <v/>
          </cell>
          <cell r="K81">
            <v>10134.719999999999</v>
          </cell>
          <cell r="L81">
            <v>10337.4144</v>
          </cell>
          <cell r="M81">
            <v>10544.162688</v>
          </cell>
          <cell r="N81">
            <v>10755.045941760001</v>
          </cell>
          <cell r="O81">
            <v>10970.146860595201</v>
          </cell>
        </row>
        <row r="82">
          <cell r="C82" t="str">
            <v>Non-network assets</v>
          </cell>
          <cell r="F82" t="str">
            <v/>
          </cell>
          <cell r="G82">
            <v>36681.465600000003</v>
          </cell>
          <cell r="H82" t="str">
            <v/>
          </cell>
          <cell r="I82" t="str">
            <v/>
          </cell>
          <cell r="J82" t="str">
            <v/>
          </cell>
          <cell r="K82">
            <v>9779.76</v>
          </cell>
          <cell r="L82">
            <v>9975.3552</v>
          </cell>
          <cell r="M82">
            <v>10174.862304</v>
          </cell>
          <cell r="N82">
            <v>10378.35955008</v>
          </cell>
          <cell r="O82">
            <v>10585.926741081601</v>
          </cell>
        </row>
        <row r="83">
          <cell r="C83" t="str">
            <v>Non-network assets</v>
          </cell>
          <cell r="F83" t="str">
            <v/>
          </cell>
          <cell r="G83">
            <v>32825.0936</v>
          </cell>
          <cell r="H83" t="str">
            <v/>
          </cell>
          <cell r="I83" t="str">
            <v/>
          </cell>
          <cell r="J83" t="str">
            <v/>
          </cell>
          <cell r="K83">
            <v>8751.6</v>
          </cell>
          <cell r="L83">
            <v>8926.6320000000014</v>
          </cell>
          <cell r="M83">
            <v>9105.1646400000009</v>
          </cell>
          <cell r="N83">
            <v>9287.2679328000013</v>
          </cell>
          <cell r="O83">
            <v>9473.0132914560018</v>
          </cell>
        </row>
        <row r="84">
          <cell r="C84" t="str">
            <v>Non-network assets</v>
          </cell>
          <cell r="F84" t="str">
            <v/>
          </cell>
          <cell r="G84">
            <v>34661.463200000006</v>
          </cell>
          <cell r="H84" t="str">
            <v/>
          </cell>
          <cell r="I84" t="str">
            <v/>
          </cell>
          <cell r="J84" t="str">
            <v/>
          </cell>
          <cell r="K84">
            <v>9241.2000000000007</v>
          </cell>
          <cell r="L84">
            <v>9426.0240000000013</v>
          </cell>
          <cell r="M84">
            <v>9614.5444800000023</v>
          </cell>
          <cell r="N84">
            <v>9806.8353696000031</v>
          </cell>
          <cell r="O84">
            <v>10002.972076992004</v>
          </cell>
        </row>
        <row r="85">
          <cell r="C85" t="str">
            <v>Non-network assets</v>
          </cell>
          <cell r="F85" t="str">
            <v/>
          </cell>
          <cell r="G85">
            <v>34682.221600000004</v>
          </cell>
          <cell r="H85" t="str">
            <v/>
          </cell>
          <cell r="I85" t="str">
            <v/>
          </cell>
          <cell r="J85" t="str">
            <v/>
          </cell>
          <cell r="K85">
            <v>9241.2000000000007</v>
          </cell>
          <cell r="L85">
            <v>9426.0240000000013</v>
          </cell>
          <cell r="M85">
            <v>9614.5444800000023</v>
          </cell>
          <cell r="N85">
            <v>9806.8353696000031</v>
          </cell>
          <cell r="O85">
            <v>10002.972076992004</v>
          </cell>
        </row>
        <row r="86">
          <cell r="C86" t="str">
            <v>Non-network assets</v>
          </cell>
          <cell r="F86" t="str">
            <v/>
          </cell>
          <cell r="G86">
            <v>35095.642399999997</v>
          </cell>
          <cell r="H86" t="str">
            <v/>
          </cell>
          <cell r="I86" t="str">
            <v/>
          </cell>
          <cell r="J86" t="str">
            <v/>
          </cell>
          <cell r="K86">
            <v>9351.36</v>
          </cell>
          <cell r="L86">
            <v>9538.387200000001</v>
          </cell>
          <cell r="M86">
            <v>9729.1549440000017</v>
          </cell>
          <cell r="N86">
            <v>9923.7380428800025</v>
          </cell>
          <cell r="O86">
            <v>10122.212803737602</v>
          </cell>
        </row>
        <row r="87">
          <cell r="C87" t="str">
            <v>Non-network assets</v>
          </cell>
          <cell r="F87" t="str">
            <v/>
          </cell>
          <cell r="G87">
            <v>36703.440799999997</v>
          </cell>
          <cell r="H87" t="str">
            <v/>
          </cell>
          <cell r="I87" t="str">
            <v/>
          </cell>
          <cell r="J87" t="str">
            <v/>
          </cell>
          <cell r="K87">
            <v>9779.76</v>
          </cell>
          <cell r="L87">
            <v>9975.3552</v>
          </cell>
          <cell r="M87">
            <v>10174.862304</v>
          </cell>
          <cell r="N87">
            <v>10378.35955008</v>
          </cell>
          <cell r="O87">
            <v>10585.926741081601</v>
          </cell>
        </row>
        <row r="88">
          <cell r="C88" t="str">
            <v>Non-network assets</v>
          </cell>
          <cell r="F88" t="str">
            <v/>
          </cell>
          <cell r="G88">
            <v>44348.303999999996</v>
          </cell>
          <cell r="H88" t="str">
            <v/>
          </cell>
          <cell r="I88" t="str">
            <v/>
          </cell>
          <cell r="J88" t="str">
            <v/>
          </cell>
          <cell r="K88">
            <v>11823.84</v>
          </cell>
          <cell r="L88">
            <v>12060.316800000001</v>
          </cell>
          <cell r="M88">
            <v>12301.523136000002</v>
          </cell>
          <cell r="N88">
            <v>12547.553598720002</v>
          </cell>
          <cell r="O88">
            <v>12798.504670694401</v>
          </cell>
        </row>
        <row r="89">
          <cell r="C89" t="str">
            <v>Non-network assets</v>
          </cell>
          <cell r="F89" t="str">
            <v/>
          </cell>
          <cell r="G89">
            <v>32523.191999999999</v>
          </cell>
          <cell r="H89" t="str">
            <v/>
          </cell>
          <cell r="I89" t="str">
            <v/>
          </cell>
          <cell r="J89" t="str">
            <v/>
          </cell>
          <cell r="K89">
            <v>8665.92</v>
          </cell>
          <cell r="L89">
            <v>8839.2384000000002</v>
          </cell>
          <cell r="M89">
            <v>9016.0231679999997</v>
          </cell>
          <cell r="N89">
            <v>9196.3436313599996</v>
          </cell>
          <cell r="O89">
            <v>9380.2705039871998</v>
          </cell>
        </row>
        <row r="90">
          <cell r="C90" t="str">
            <v>Non-network assets</v>
          </cell>
          <cell r="F90" t="str">
            <v/>
          </cell>
          <cell r="G90">
            <v>37734.756800000003</v>
          </cell>
          <cell r="H90" t="str">
            <v/>
          </cell>
          <cell r="I90" t="str">
            <v/>
          </cell>
          <cell r="J90" t="str">
            <v/>
          </cell>
          <cell r="K90">
            <v>10024.56</v>
          </cell>
          <cell r="L90">
            <v>10225.0512</v>
          </cell>
          <cell r="M90">
            <v>10429.552224000001</v>
          </cell>
          <cell r="N90">
            <v>10638.143268480002</v>
          </cell>
          <cell r="O90">
            <v>10850.906133849603</v>
          </cell>
        </row>
        <row r="91">
          <cell r="C91" t="str">
            <v>Non-network assets</v>
          </cell>
          <cell r="F91" t="str">
            <v/>
          </cell>
          <cell r="G91">
            <v>33304.117599999998</v>
          </cell>
          <cell r="H91" t="str">
            <v/>
          </cell>
          <cell r="I91" t="str">
            <v/>
          </cell>
          <cell r="J91" t="str">
            <v/>
          </cell>
          <cell r="K91">
            <v>8874</v>
          </cell>
          <cell r="L91">
            <v>9051.48</v>
          </cell>
          <cell r="M91">
            <v>9232.5095999999994</v>
          </cell>
          <cell r="N91">
            <v>9417.1597920000004</v>
          </cell>
          <cell r="O91">
            <v>9605.5029878400001</v>
          </cell>
        </row>
        <row r="92">
          <cell r="C92" t="str">
            <v>Non-network assets</v>
          </cell>
          <cell r="F92" t="str">
            <v/>
          </cell>
          <cell r="G92">
            <v>36703.440799999997</v>
          </cell>
          <cell r="H92" t="str">
            <v/>
          </cell>
          <cell r="I92" t="str">
            <v/>
          </cell>
          <cell r="J92" t="str">
            <v/>
          </cell>
          <cell r="K92">
            <v>9779.76</v>
          </cell>
          <cell r="L92">
            <v>9975.3552</v>
          </cell>
          <cell r="M92">
            <v>10174.862304</v>
          </cell>
          <cell r="N92">
            <v>10378.35955008</v>
          </cell>
          <cell r="O92">
            <v>10585.926741081601</v>
          </cell>
        </row>
        <row r="93">
          <cell r="C93" t="str">
            <v>Non-network assets</v>
          </cell>
          <cell r="F93" t="str">
            <v/>
          </cell>
          <cell r="G93">
            <v>35328.9352</v>
          </cell>
          <cell r="H93" t="str">
            <v/>
          </cell>
          <cell r="I93" t="str">
            <v/>
          </cell>
          <cell r="J93" t="str">
            <v/>
          </cell>
          <cell r="K93">
            <v>9424.7999999999993</v>
          </cell>
          <cell r="L93">
            <v>9613.2960000000003</v>
          </cell>
          <cell r="M93">
            <v>9805.5619200000001</v>
          </cell>
          <cell r="N93">
            <v>10001.673158400001</v>
          </cell>
          <cell r="O93">
            <v>10201.706621568001</v>
          </cell>
        </row>
        <row r="94">
          <cell r="C94" t="str">
            <v>Non-network assets</v>
          </cell>
          <cell r="F94" t="str">
            <v/>
          </cell>
          <cell r="G94">
            <v>36734.256000000001</v>
          </cell>
          <cell r="H94" t="str">
            <v/>
          </cell>
          <cell r="I94" t="str">
            <v/>
          </cell>
          <cell r="J94" t="str">
            <v/>
          </cell>
          <cell r="K94">
            <v>9840.9600000000009</v>
          </cell>
          <cell r="L94">
            <v>10037.779200000001</v>
          </cell>
          <cell r="M94">
            <v>10238.534784000001</v>
          </cell>
          <cell r="N94">
            <v>10443.305479680001</v>
          </cell>
          <cell r="O94">
            <v>10652.171589273601</v>
          </cell>
        </row>
        <row r="95">
          <cell r="C95" t="str">
            <v>Non-network assets</v>
          </cell>
          <cell r="F95" t="str">
            <v/>
          </cell>
          <cell r="G95" t="str">
            <v/>
          </cell>
          <cell r="H95">
            <v>31945.198800000002</v>
          </cell>
          <cell r="I95" t="str">
            <v/>
          </cell>
          <cell r="J95" t="str">
            <v/>
          </cell>
          <cell r="K95">
            <v>8368.4879999999994</v>
          </cell>
          <cell r="L95">
            <v>8535.857759999999</v>
          </cell>
          <cell r="M95">
            <v>8706.5749151999989</v>
          </cell>
          <cell r="N95">
            <v>8880.7064135039982</v>
          </cell>
          <cell r="O95">
            <v>9058.3205417740792</v>
          </cell>
        </row>
        <row r="96">
          <cell r="C96" t="str">
            <v>Non-network assets</v>
          </cell>
          <cell r="F96" t="str">
            <v/>
          </cell>
          <cell r="G96">
            <v>36665.231200000002</v>
          </cell>
          <cell r="H96" t="str">
            <v/>
          </cell>
          <cell r="I96" t="str">
            <v/>
          </cell>
          <cell r="J96" t="str">
            <v/>
          </cell>
          <cell r="K96">
            <v>9828.7199999999993</v>
          </cell>
          <cell r="L96">
            <v>10025.294399999999</v>
          </cell>
          <cell r="M96">
            <v>10225.800287999999</v>
          </cell>
          <cell r="N96">
            <v>10430.316293759999</v>
          </cell>
          <cell r="O96">
            <v>10638.922619635199</v>
          </cell>
        </row>
        <row r="97">
          <cell r="C97" t="str">
            <v>Non-network assets</v>
          </cell>
          <cell r="F97">
            <v>68494.872516000003</v>
          </cell>
          <cell r="G97">
            <v>69837.909232000005</v>
          </cell>
          <cell r="H97">
            <v>71180.945948000008</v>
          </cell>
          <cell r="I97">
            <v>72523.98266400001</v>
          </cell>
          <cell r="J97">
            <v>73867.019380000012</v>
          </cell>
          <cell r="K97">
            <v>682.46160000000009</v>
          </cell>
          <cell r="L97">
            <v>696.11083200000007</v>
          </cell>
          <cell r="M97">
            <v>710.03304864000006</v>
          </cell>
          <cell r="N97">
            <v>724.23370961280011</v>
          </cell>
          <cell r="O97">
            <v>738.71838380505608</v>
          </cell>
        </row>
        <row r="98">
          <cell r="C98" t="str">
            <v>Non-network assets</v>
          </cell>
          <cell r="F98" t="str">
            <v/>
          </cell>
          <cell r="G98">
            <v>44859.307999999997</v>
          </cell>
          <cell r="H98" t="str">
            <v/>
          </cell>
          <cell r="I98" t="str">
            <v/>
          </cell>
          <cell r="J98">
            <v>47447.345000000001</v>
          </cell>
          <cell r="K98">
            <v>16022.16</v>
          </cell>
          <cell r="L98">
            <v>16342.6032</v>
          </cell>
          <cell r="M98">
            <v>16669.455264</v>
          </cell>
          <cell r="N98">
            <v>17002.844369279999</v>
          </cell>
          <cell r="O98">
            <v>17342.901256665598</v>
          </cell>
        </row>
        <row r="99">
          <cell r="C99" t="str">
            <v>Non-network assets</v>
          </cell>
          <cell r="F99" t="str">
            <v/>
          </cell>
          <cell r="G99">
            <v>45695.103999999999</v>
          </cell>
          <cell r="H99" t="str">
            <v/>
          </cell>
          <cell r="I99" t="str">
            <v/>
          </cell>
          <cell r="J99">
            <v>48331.360000000001</v>
          </cell>
          <cell r="K99">
            <v>15997.68</v>
          </cell>
          <cell r="L99">
            <v>16317.633600000001</v>
          </cell>
          <cell r="M99">
            <v>16643.986272000002</v>
          </cell>
          <cell r="N99">
            <v>16976.865997440003</v>
          </cell>
          <cell r="O99">
            <v>17316.403317388806</v>
          </cell>
        </row>
        <row r="100">
          <cell r="C100" t="str">
            <v>Non-network assets</v>
          </cell>
          <cell r="F100" t="str">
            <v/>
          </cell>
          <cell r="G100">
            <v>45658.839200000002</v>
          </cell>
          <cell r="H100" t="str">
            <v/>
          </cell>
          <cell r="I100" t="str">
            <v/>
          </cell>
          <cell r="J100">
            <v>48293.003000000004</v>
          </cell>
          <cell r="K100">
            <v>15997.68</v>
          </cell>
          <cell r="L100">
            <v>16317.633600000001</v>
          </cell>
          <cell r="M100">
            <v>16643.986272000002</v>
          </cell>
          <cell r="N100">
            <v>16976.865997440003</v>
          </cell>
          <cell r="O100">
            <v>17316.403317388806</v>
          </cell>
        </row>
        <row r="101">
          <cell r="C101" t="str">
            <v>Non-network assets</v>
          </cell>
          <cell r="F101" t="str">
            <v/>
          </cell>
          <cell r="G101">
            <v>45617.790400000005</v>
          </cell>
          <cell r="H101" t="str">
            <v/>
          </cell>
          <cell r="I101" t="str">
            <v/>
          </cell>
          <cell r="J101">
            <v>48249.586000000003</v>
          </cell>
          <cell r="K101">
            <v>15997.68</v>
          </cell>
          <cell r="L101">
            <v>16317.633600000001</v>
          </cell>
          <cell r="M101">
            <v>16643.986272000002</v>
          </cell>
          <cell r="N101">
            <v>16976.865997440003</v>
          </cell>
          <cell r="O101">
            <v>17316.403317388806</v>
          </cell>
        </row>
        <row r="102">
          <cell r="C102" t="str">
            <v>Non-network assets</v>
          </cell>
          <cell r="F102" t="str">
            <v/>
          </cell>
          <cell r="G102">
            <v>45658.839200000002</v>
          </cell>
          <cell r="H102" t="str">
            <v/>
          </cell>
          <cell r="I102" t="str">
            <v/>
          </cell>
          <cell r="J102">
            <v>48293.003000000004</v>
          </cell>
          <cell r="K102">
            <v>15997.68</v>
          </cell>
          <cell r="L102">
            <v>16317.633600000001</v>
          </cell>
          <cell r="M102">
            <v>16643.986272000002</v>
          </cell>
          <cell r="N102">
            <v>16976.865997440003</v>
          </cell>
          <cell r="O102">
            <v>17316.403317388806</v>
          </cell>
        </row>
        <row r="103">
          <cell r="C103" t="str">
            <v>Non-network assets</v>
          </cell>
          <cell r="F103" t="str">
            <v/>
          </cell>
          <cell r="G103" t="str">
            <v/>
          </cell>
          <cell r="H103" t="str">
            <v/>
          </cell>
          <cell r="I103" t="str">
            <v/>
          </cell>
          <cell r="J103" t="str">
            <v/>
          </cell>
          <cell r="K103">
            <v>14638.479000000001</v>
          </cell>
          <cell r="L103">
            <v>14931.248580000001</v>
          </cell>
          <cell r="M103">
            <v>15229.873551600002</v>
          </cell>
          <cell r="N103">
            <v>15534.471022632002</v>
          </cell>
          <cell r="O103">
            <v>15845.160443084642</v>
          </cell>
        </row>
        <row r="104">
          <cell r="C104" t="str">
            <v>Non-network assets</v>
          </cell>
          <cell r="F104" t="str">
            <v/>
          </cell>
          <cell r="G104">
            <v>1800701.7629120001</v>
          </cell>
          <cell r="H104" t="str">
            <v/>
          </cell>
          <cell r="I104" t="str">
            <v/>
          </cell>
          <cell r="J104">
            <v>1904588.4030800001</v>
          </cell>
          <cell r="K104">
            <v>631001.94202984998</v>
          </cell>
          <cell r="L104">
            <v>643621.98087044701</v>
          </cell>
          <cell r="M104">
            <v>656494.42048785591</v>
          </cell>
          <cell r="N104">
            <v>669624.30889761308</v>
          </cell>
          <cell r="O104">
            <v>683016.79507556534</v>
          </cell>
        </row>
        <row r="105">
          <cell r="C105" t="str">
            <v>Non-network assets</v>
          </cell>
          <cell r="F105" t="str">
            <v/>
          </cell>
          <cell r="G105">
            <v>188295.59923199998</v>
          </cell>
          <cell r="H105" t="str">
            <v/>
          </cell>
          <cell r="I105" t="str">
            <v/>
          </cell>
          <cell r="J105">
            <v>199158.80687999999</v>
          </cell>
          <cell r="K105">
            <v>35204.839599999999</v>
          </cell>
          <cell r="L105">
            <v>61558.176672000001</v>
          </cell>
          <cell r="M105">
            <v>62789.340205439999</v>
          </cell>
          <cell r="N105">
            <v>64045.1270095488</v>
          </cell>
          <cell r="O105">
            <v>65326.029549739775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N/A</v>
          </cell>
          <cell r="F5">
            <v>8602.3834450890772</v>
          </cell>
          <cell r="G5">
            <v>6308.4145263986793</v>
          </cell>
          <cell r="H5">
            <v>4014.4456077082828</v>
          </cell>
          <cell r="I5">
            <v>1720.4766890178812</v>
          </cell>
          <cell r="J5">
            <v>8.0092377174878493E-11</v>
          </cell>
          <cell r="K5">
            <v>3641.4</v>
          </cell>
          <cell r="L5">
            <v>3641.4</v>
          </cell>
          <cell r="M5">
            <v>3659.61</v>
          </cell>
          <cell r="N5">
            <v>3714.23</v>
          </cell>
          <cell r="O5">
            <v>2785.67</v>
          </cell>
        </row>
        <row r="6">
          <cell r="C6" t="str">
            <v>N/A</v>
          </cell>
          <cell r="F6">
            <v>4895.1163080798951</v>
          </cell>
          <cell r="G6">
            <v>0</v>
          </cell>
          <cell r="H6">
            <v>0</v>
          </cell>
          <cell r="I6">
            <v>0</v>
          </cell>
          <cell r="J6">
            <v>0</v>
          </cell>
          <cell r="K6">
            <v>6891.966719964661</v>
          </cell>
          <cell r="L6">
            <v>0</v>
          </cell>
          <cell r="M6">
            <v>0</v>
          </cell>
          <cell r="N6">
            <v>0</v>
          </cell>
          <cell r="O6">
            <v>0</v>
          </cell>
        </row>
        <row r="7">
          <cell r="C7" t="str">
            <v>N/A</v>
          </cell>
          <cell r="F7">
            <v>0</v>
          </cell>
          <cell r="G7">
            <v>0</v>
          </cell>
          <cell r="H7">
            <v>0</v>
          </cell>
          <cell r="I7">
            <v>0</v>
          </cell>
          <cell r="J7">
            <v>0</v>
          </cell>
          <cell r="K7">
            <v>20125</v>
          </cell>
          <cell r="L7">
            <v>0</v>
          </cell>
          <cell r="M7">
            <v>0</v>
          </cell>
          <cell r="N7">
            <v>0</v>
          </cell>
          <cell r="O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Attachment A"/>
      <sheetName val="Template"/>
    </sheetNames>
    <sheetDataSet>
      <sheetData sheetId="0" refreshError="1"/>
      <sheetData sheetId="1" refreshError="1"/>
      <sheetData sheetId="2">
        <row r="3">
          <cell r="F3" t="str">
            <v>Disclosure year 2026</v>
          </cell>
          <cell r="G3" t="str">
            <v>Disclosure year 2027</v>
          </cell>
          <cell r="H3" t="str">
            <v>Disclosure year 2028</v>
          </cell>
          <cell r="I3" t="str">
            <v>Disclosure year 2029</v>
          </cell>
          <cell r="J3" t="str">
            <v>Disclosure year 2030</v>
          </cell>
          <cell r="K3" t="str">
            <v>Disclosure year 2026</v>
          </cell>
          <cell r="L3" t="str">
            <v>Disclosure year 2027</v>
          </cell>
          <cell r="M3" t="str">
            <v>Disclosure year 2028</v>
          </cell>
          <cell r="N3" t="str">
            <v>Disclosure year 2029</v>
          </cell>
          <cell r="O3" t="str">
            <v>Disclosure year 2030</v>
          </cell>
        </row>
        <row r="4">
          <cell r="C4" t="str">
            <v>Capex category</v>
          </cell>
          <cell r="F4" t="str">
            <v xml:space="preserve">Forecast value of commissioned Right of Use Assets </v>
          </cell>
          <cell r="G4" t="str">
            <v xml:space="preserve">Forecast value of commissioned Right of Use Assets </v>
          </cell>
          <cell r="H4" t="str">
            <v xml:space="preserve">Forecast value of commissioned Right of Use Assets </v>
          </cell>
          <cell r="I4" t="str">
            <v xml:space="preserve">Forecast value of commissioned Right of Use Assets </v>
          </cell>
          <cell r="J4" t="str">
            <v xml:space="preserve">Forecast value of commissioned Right of Use Assets </v>
          </cell>
          <cell r="K4" t="str">
            <v>Forecast lease payments</v>
          </cell>
          <cell r="L4" t="str">
            <v>Forecast lease payments</v>
          </cell>
          <cell r="M4" t="str">
            <v>Forecast lease payments</v>
          </cell>
          <cell r="N4" t="str">
            <v>Forecast lease payments</v>
          </cell>
          <cell r="O4" t="str">
            <v>Forecast lease payments</v>
          </cell>
        </row>
        <row r="5">
          <cell r="C5" t="str">
            <v>Non-network assets</v>
          </cell>
          <cell r="F5">
            <v>2122533.5699999998</v>
          </cell>
        </row>
        <row r="6">
          <cell r="C6" t="str">
            <v>Non-network assets</v>
          </cell>
          <cell r="K6">
            <v>26121.186000000002</v>
          </cell>
          <cell r="L6">
            <v>27427.245300000002</v>
          </cell>
          <cell r="M6">
            <v>28798.607565000002</v>
          </cell>
          <cell r="N6">
            <v>30238.537943250005</v>
          </cell>
          <cell r="O6">
            <v>31750.464840412507</v>
          </cell>
        </row>
        <row r="7">
          <cell r="C7" t="str">
            <v>Non-network assets</v>
          </cell>
          <cell r="K7">
            <v>5459.8320000000003</v>
          </cell>
          <cell r="L7">
            <v>5732.8236000000006</v>
          </cell>
          <cell r="M7">
            <v>6019.4647800000012</v>
          </cell>
          <cell r="N7">
            <v>6320.4380190000011</v>
          </cell>
          <cell r="O7">
            <v>6636.4599199500017</v>
          </cell>
        </row>
        <row r="8">
          <cell r="C8" t="str">
            <v>Non-network assets</v>
          </cell>
          <cell r="K8">
            <v>3067.848</v>
          </cell>
          <cell r="L8">
            <v>3221.2404000000001</v>
          </cell>
          <cell r="M8">
            <v>3382.3024200000004</v>
          </cell>
          <cell r="N8">
            <v>3551.4175410000007</v>
          </cell>
          <cell r="O8">
            <v>3728.9884180500007</v>
          </cell>
        </row>
        <row r="9">
          <cell r="C9" t="str">
            <v>Non-network assets</v>
          </cell>
          <cell r="K9">
            <v>31052.513333333329</v>
          </cell>
          <cell r="L9">
            <v>32605.138999999996</v>
          </cell>
          <cell r="M9">
            <v>34235.395949999998</v>
          </cell>
          <cell r="N9">
            <v>35947.165747500003</v>
          </cell>
          <cell r="O9">
            <v>37744.524034875001</v>
          </cell>
        </row>
      </sheetData>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16"/>
  <sheetViews>
    <sheetView showGridLines="0" tabSelected="1" view="pageBreakPreview" zoomScaleNormal="100" zoomScaleSheetLayoutView="100" workbookViewId="0"/>
  </sheetViews>
  <sheetFormatPr defaultRowHeight="15" customHeight="1" x14ac:dyDescent="0.3"/>
  <cols>
    <col min="1" max="1" width="26.5546875" customWidth="1"/>
    <col min="2" max="2" width="43.109375" customWidth="1"/>
    <col min="3" max="3" width="32.77734375" customWidth="1"/>
    <col min="4" max="4" width="32.21875" customWidth="1"/>
  </cols>
  <sheetData>
    <row r="1" spans="1:4" ht="15" customHeight="1" x14ac:dyDescent="0.3">
      <c r="A1" s="3"/>
      <c r="B1" s="4"/>
      <c r="C1" s="4"/>
      <c r="D1" s="4"/>
    </row>
    <row r="2" spans="1:4" ht="189" customHeight="1" x14ac:dyDescent="0.3">
      <c r="A2" s="5"/>
      <c r="B2" s="24"/>
      <c r="C2" s="24"/>
      <c r="D2" s="24"/>
    </row>
    <row r="3" spans="1:4" ht="22.5" customHeight="1" x14ac:dyDescent="0.5">
      <c r="A3" s="6" t="s">
        <v>5</v>
      </c>
      <c r="B3" s="25"/>
      <c r="C3" s="25"/>
      <c r="D3" s="25"/>
    </row>
    <row r="4" spans="1:4" ht="22.5" customHeight="1" x14ac:dyDescent="0.5">
      <c r="A4" s="6" t="s">
        <v>55</v>
      </c>
      <c r="B4" s="25"/>
      <c r="C4" s="25"/>
      <c r="D4" s="25"/>
    </row>
    <row r="5" spans="1:4" ht="22.5" customHeight="1" x14ac:dyDescent="0.5">
      <c r="A5" s="6" t="s">
        <v>37</v>
      </c>
      <c r="B5" s="25"/>
      <c r="C5" s="25"/>
      <c r="D5" s="25"/>
    </row>
    <row r="6" spans="1:4" ht="22.5" customHeight="1" x14ac:dyDescent="0.5">
      <c r="A6" s="6" t="s">
        <v>115</v>
      </c>
      <c r="B6" s="25"/>
      <c r="C6" s="25"/>
      <c r="D6" s="25"/>
    </row>
    <row r="7" spans="1:4" ht="42" customHeight="1" x14ac:dyDescent="0.3">
      <c r="A7" s="5"/>
      <c r="B7" s="24"/>
      <c r="C7" s="24"/>
      <c r="D7" s="24"/>
    </row>
    <row r="8" spans="1:4" ht="15" customHeight="1" x14ac:dyDescent="0.3">
      <c r="A8" s="5"/>
      <c r="B8" s="26"/>
      <c r="C8" s="26"/>
      <c r="D8" s="24"/>
    </row>
    <row r="9" spans="1:4" ht="15" customHeight="1" x14ac:dyDescent="0.3">
      <c r="A9" s="1"/>
      <c r="B9" s="26"/>
      <c r="C9" s="26"/>
      <c r="D9" s="24"/>
    </row>
    <row r="10" spans="1:4" ht="15" customHeight="1" x14ac:dyDescent="0.3">
      <c r="A10" s="1"/>
      <c r="B10" s="26"/>
      <c r="C10" s="26"/>
      <c r="D10" s="24"/>
    </row>
    <row r="11" spans="1:4" ht="15" customHeight="1" x14ac:dyDescent="0.3">
      <c r="A11" s="1"/>
      <c r="B11" s="26"/>
      <c r="C11" s="26"/>
      <c r="D11" s="24"/>
    </row>
    <row r="12" spans="1:4" ht="15" customHeight="1" x14ac:dyDescent="0.3">
      <c r="A12" s="1"/>
      <c r="B12" s="26"/>
      <c r="C12" s="26"/>
      <c r="D12" s="24"/>
    </row>
    <row r="13" spans="1:4" ht="15" customHeight="1" x14ac:dyDescent="0.3">
      <c r="A13" s="1"/>
      <c r="B13" s="26"/>
      <c r="C13" s="26"/>
      <c r="D13" s="24"/>
    </row>
    <row r="14" spans="1:4" ht="15" customHeight="1" x14ac:dyDescent="0.3">
      <c r="A14" s="1"/>
      <c r="B14" s="26"/>
      <c r="C14" s="26"/>
      <c r="D14" s="24"/>
    </row>
    <row r="15" spans="1:4" ht="15" customHeight="1" x14ac:dyDescent="0.3">
      <c r="A15" s="16" t="s">
        <v>106</v>
      </c>
      <c r="B15" s="25"/>
      <c r="C15" s="25"/>
      <c r="D15" s="25"/>
    </row>
    <row r="16" spans="1:4" ht="15" customHeight="1" x14ac:dyDescent="0.3">
      <c r="A16" s="7"/>
      <c r="B16" s="8"/>
      <c r="C16" s="8"/>
      <c r="D16" s="8"/>
    </row>
  </sheetData>
  <sheetProtection formatColumns="0" formatRows="0"/>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44"/>
  <sheetViews>
    <sheetView showGridLines="0" view="pageBreakPreview" zoomScaleNormal="100" zoomScaleSheetLayoutView="100" workbookViewId="0"/>
  </sheetViews>
  <sheetFormatPr defaultColWidth="9.109375" defaultRowHeight="15" customHeight="1" x14ac:dyDescent="0.3"/>
  <cols>
    <col min="1" max="1" width="3.77734375" customWidth="1"/>
    <col min="2" max="2" width="3.77734375" style="17" customWidth="1"/>
    <col min="3" max="3" width="130.77734375" style="18" customWidth="1"/>
    <col min="4" max="4" width="3.77734375" customWidth="1"/>
    <col min="5" max="5" width="14.77734375" customWidth="1"/>
    <col min="6" max="6" width="2.77734375" customWidth="1"/>
  </cols>
  <sheetData>
    <row r="1" spans="1:5" ht="25.8" x14ac:dyDescent="0.5">
      <c r="A1" s="27" t="s">
        <v>0</v>
      </c>
      <c r="B1" s="28"/>
      <c r="C1" s="29"/>
      <c r="D1" s="26"/>
      <c r="E1" s="26"/>
    </row>
    <row r="2" spans="1:5" ht="14.4" x14ac:dyDescent="0.3">
      <c r="A2" s="30"/>
      <c r="B2" s="31" t="s">
        <v>70</v>
      </c>
      <c r="C2" s="32"/>
      <c r="D2" s="33"/>
      <c r="E2" s="26"/>
    </row>
    <row r="3" spans="1:5" ht="14.4" x14ac:dyDescent="0.3">
      <c r="A3" s="26"/>
      <c r="B3" s="34"/>
      <c r="C3" s="29"/>
      <c r="D3" s="26"/>
      <c r="E3" s="26"/>
    </row>
    <row r="4" spans="1:5" ht="23.4" x14ac:dyDescent="0.45">
      <c r="A4" s="35" t="s">
        <v>41</v>
      </c>
      <c r="B4" s="36"/>
      <c r="C4" s="37"/>
      <c r="D4" s="38"/>
      <c r="E4" s="26"/>
    </row>
    <row r="5" spans="1:5" ht="28.8" x14ac:dyDescent="0.3">
      <c r="A5" s="26"/>
      <c r="B5" s="34">
        <v>1</v>
      </c>
      <c r="C5" s="39" t="s">
        <v>74</v>
      </c>
      <c r="D5" s="26"/>
      <c r="E5" s="26"/>
    </row>
    <row r="6" spans="1:5" ht="28.8" x14ac:dyDescent="0.3">
      <c r="A6" s="26"/>
      <c r="B6" s="34">
        <v>2</v>
      </c>
      <c r="C6" s="39" t="s">
        <v>71</v>
      </c>
      <c r="D6" s="26"/>
      <c r="E6" s="26"/>
    </row>
    <row r="7" spans="1:5" ht="28.8" x14ac:dyDescent="0.3">
      <c r="A7" s="26"/>
      <c r="B7" s="34">
        <v>3</v>
      </c>
      <c r="C7" s="39" t="s">
        <v>72</v>
      </c>
      <c r="D7" s="26"/>
      <c r="E7" s="26"/>
    </row>
    <row r="8" spans="1:5" ht="28.8" x14ac:dyDescent="0.3">
      <c r="A8" s="26"/>
      <c r="B8" s="34">
        <v>4</v>
      </c>
      <c r="C8" s="39" t="s">
        <v>73</v>
      </c>
      <c r="D8" s="26"/>
      <c r="E8" s="26"/>
    </row>
    <row r="9" spans="1:5" ht="28.8" x14ac:dyDescent="0.3">
      <c r="A9" s="26"/>
      <c r="B9" s="34">
        <v>5</v>
      </c>
      <c r="C9" s="39" t="s">
        <v>75</v>
      </c>
      <c r="D9" s="26"/>
      <c r="E9" s="26"/>
    </row>
    <row r="10" spans="1:5" ht="14.4" x14ac:dyDescent="0.3">
      <c r="A10" s="26"/>
      <c r="B10" s="34"/>
      <c r="C10" s="39"/>
      <c r="D10" s="26"/>
      <c r="E10" s="26"/>
    </row>
    <row r="11" spans="1:5" ht="23.4" x14ac:dyDescent="0.45">
      <c r="A11" s="35" t="s">
        <v>76</v>
      </c>
      <c r="B11" s="36"/>
      <c r="C11" s="37"/>
      <c r="D11" s="38"/>
      <c r="E11" s="26"/>
    </row>
    <row r="12" spans="1:5" ht="28.8" x14ac:dyDescent="0.3">
      <c r="A12" s="26"/>
      <c r="B12" s="34">
        <v>1</v>
      </c>
      <c r="C12" s="39" t="s">
        <v>77</v>
      </c>
      <c r="D12" s="26"/>
      <c r="E12" s="26"/>
    </row>
    <row r="13" spans="1:5" ht="14.4" x14ac:dyDescent="0.3">
      <c r="A13" s="26"/>
      <c r="B13" s="34">
        <v>2</v>
      </c>
      <c r="C13" s="39" t="s">
        <v>78</v>
      </c>
      <c r="D13" s="26"/>
      <c r="E13" s="26"/>
    </row>
    <row r="14" spans="1:5" ht="14.4" x14ac:dyDescent="0.3">
      <c r="A14" s="26"/>
      <c r="B14" s="34"/>
      <c r="C14" s="39" t="s">
        <v>81</v>
      </c>
      <c r="D14" s="26"/>
      <c r="E14" s="26"/>
    </row>
    <row r="15" spans="1:5" ht="23.4" x14ac:dyDescent="0.45">
      <c r="A15" s="35" t="s">
        <v>79</v>
      </c>
      <c r="B15" s="36"/>
      <c r="C15" s="37"/>
      <c r="D15" s="38"/>
      <c r="E15" s="26"/>
    </row>
    <row r="16" spans="1:5" ht="14.4" x14ac:dyDescent="0.3">
      <c r="A16" s="26"/>
      <c r="B16" s="34">
        <v>1</v>
      </c>
      <c r="C16" s="39" t="s">
        <v>80</v>
      </c>
      <c r="D16" s="26"/>
      <c r="E16" s="26"/>
    </row>
    <row r="17" spans="1:5" ht="14.4" x14ac:dyDescent="0.3">
      <c r="A17" s="26"/>
      <c r="B17" s="34"/>
      <c r="C17" s="39"/>
      <c r="D17" s="26"/>
      <c r="E17" s="26"/>
    </row>
    <row r="18" spans="1:5" ht="23.4" x14ac:dyDescent="0.45">
      <c r="A18" s="35" t="s">
        <v>82</v>
      </c>
      <c r="B18" s="36"/>
      <c r="C18" s="37"/>
      <c r="D18" s="38"/>
      <c r="E18" s="26"/>
    </row>
    <row r="19" spans="1:5" ht="14.4" x14ac:dyDescent="0.3">
      <c r="A19" s="26"/>
      <c r="B19" s="34">
        <v>1</v>
      </c>
      <c r="C19" s="39" t="s">
        <v>83</v>
      </c>
      <c r="D19" s="26"/>
      <c r="E19" s="26"/>
    </row>
    <row r="20" spans="1:5" ht="14.4" x14ac:dyDescent="0.3">
      <c r="A20" s="26"/>
      <c r="B20" s="34">
        <v>2</v>
      </c>
      <c r="C20" s="39" t="s">
        <v>84</v>
      </c>
      <c r="D20" s="26"/>
      <c r="E20" s="26"/>
    </row>
    <row r="21" spans="1:5" ht="14.4" x14ac:dyDescent="0.3">
      <c r="A21" s="26"/>
      <c r="B21" s="34">
        <v>3</v>
      </c>
      <c r="C21" s="39" t="s">
        <v>85</v>
      </c>
      <c r="D21" s="26"/>
      <c r="E21" s="26"/>
    </row>
    <row r="22" spans="1:5" ht="14.4" x14ac:dyDescent="0.3">
      <c r="A22" s="26"/>
      <c r="B22" s="34"/>
      <c r="C22" s="39"/>
      <c r="D22" s="26"/>
      <c r="E22" s="26"/>
    </row>
    <row r="23" spans="1:5" ht="23.4" x14ac:dyDescent="0.45">
      <c r="A23" s="35" t="s">
        <v>6</v>
      </c>
      <c r="B23" s="36"/>
      <c r="C23" s="37"/>
      <c r="D23" s="38"/>
      <c r="E23" s="26"/>
    </row>
    <row r="24" spans="1:5" ht="15" customHeight="1" x14ac:dyDescent="0.3">
      <c r="A24" s="26"/>
      <c r="B24" s="34">
        <v>1</v>
      </c>
      <c r="C24" s="40" t="s">
        <v>86</v>
      </c>
      <c r="D24" s="40"/>
      <c r="E24" s="40"/>
    </row>
    <row r="25" spans="1:5" ht="15" customHeight="1" x14ac:dyDescent="0.3">
      <c r="A25" s="26"/>
      <c r="B25" s="34">
        <v>2</v>
      </c>
      <c r="C25" s="40" t="s">
        <v>8</v>
      </c>
      <c r="D25" s="40"/>
      <c r="E25" s="40"/>
    </row>
    <row r="26" spans="1:5" ht="15" customHeight="1" x14ac:dyDescent="0.3">
      <c r="A26" s="26"/>
      <c r="B26" s="34">
        <v>3</v>
      </c>
      <c r="C26" s="29" t="s">
        <v>90</v>
      </c>
      <c r="D26" s="26"/>
      <c r="E26" s="26"/>
    </row>
    <row r="27" spans="1:5" ht="15" customHeight="1" x14ac:dyDescent="0.3">
      <c r="A27" s="26"/>
      <c r="B27" s="34">
        <v>4</v>
      </c>
      <c r="C27" s="40" t="s">
        <v>87</v>
      </c>
      <c r="D27" s="40"/>
      <c r="E27" s="40"/>
    </row>
    <row r="28" spans="1:5" ht="15" customHeight="1" x14ac:dyDescent="0.3">
      <c r="A28" s="26"/>
      <c r="B28" s="34">
        <v>5</v>
      </c>
      <c r="C28" s="29" t="s">
        <v>88</v>
      </c>
      <c r="D28" s="26"/>
      <c r="E28" s="26"/>
    </row>
    <row r="29" spans="1:5" ht="14.4" x14ac:dyDescent="0.3">
      <c r="A29" s="26"/>
      <c r="B29" s="34"/>
      <c r="C29" s="39"/>
      <c r="D29" s="26"/>
      <c r="E29" s="26"/>
    </row>
    <row r="30" spans="1:5" ht="23.4" x14ac:dyDescent="0.45">
      <c r="A30" s="35" t="s">
        <v>91</v>
      </c>
      <c r="B30" s="36"/>
      <c r="C30" s="37"/>
      <c r="D30" s="38"/>
      <c r="E30" s="26"/>
    </row>
    <row r="31" spans="1:5" ht="14.4" x14ac:dyDescent="0.3">
      <c r="A31" s="26"/>
      <c r="B31" s="34">
        <v>1</v>
      </c>
      <c r="C31" s="39" t="s">
        <v>108</v>
      </c>
      <c r="D31" s="26"/>
      <c r="E31" s="26"/>
    </row>
    <row r="32" spans="1:5" ht="28.8" x14ac:dyDescent="0.3">
      <c r="A32" s="26"/>
      <c r="B32" s="34">
        <v>2</v>
      </c>
      <c r="C32" s="39" t="s">
        <v>92</v>
      </c>
      <c r="D32" s="26"/>
      <c r="E32" s="26"/>
    </row>
    <row r="33" spans="1:5" ht="28.8" x14ac:dyDescent="0.3">
      <c r="A33" s="26"/>
      <c r="B33" s="34">
        <v>3</v>
      </c>
      <c r="C33" s="39" t="s">
        <v>93</v>
      </c>
      <c r="D33" s="26"/>
      <c r="E33" s="26"/>
    </row>
    <row r="34" spans="1:5" ht="28.8" x14ac:dyDescent="0.3">
      <c r="A34" s="26"/>
      <c r="B34" s="34">
        <v>4</v>
      </c>
      <c r="C34" s="39" t="s">
        <v>94</v>
      </c>
      <c r="D34" s="26"/>
      <c r="E34" s="26"/>
    </row>
    <row r="35" spans="1:5" ht="14.4" x14ac:dyDescent="0.3">
      <c r="A35" s="26"/>
      <c r="B35" s="34">
        <v>5</v>
      </c>
      <c r="C35" s="39" t="s">
        <v>95</v>
      </c>
      <c r="D35" s="26"/>
      <c r="E35" s="26"/>
    </row>
    <row r="36" spans="1:5" ht="14.4" x14ac:dyDescent="0.3">
      <c r="A36" s="26"/>
      <c r="B36" s="34"/>
      <c r="C36" s="39" t="s">
        <v>97</v>
      </c>
      <c r="D36" s="26"/>
      <c r="E36" s="26"/>
    </row>
    <row r="37" spans="1:5" ht="14.4" x14ac:dyDescent="0.3">
      <c r="A37" s="26"/>
      <c r="B37" s="34"/>
      <c r="C37" s="39" t="s">
        <v>96</v>
      </c>
      <c r="D37" s="26"/>
      <c r="E37" s="26"/>
    </row>
    <row r="38" spans="1:5" ht="14.4" x14ac:dyDescent="0.3">
      <c r="A38" s="26"/>
      <c r="B38" s="34"/>
      <c r="C38" s="39" t="s">
        <v>98</v>
      </c>
      <c r="D38" s="26"/>
      <c r="E38" s="26"/>
    </row>
    <row r="39" spans="1:5" ht="14.4" x14ac:dyDescent="0.3">
      <c r="A39" s="26"/>
      <c r="B39" s="34"/>
      <c r="C39" s="39" t="s">
        <v>99</v>
      </c>
      <c r="D39" s="26"/>
      <c r="E39" s="26"/>
    </row>
    <row r="40" spans="1:5" ht="28.8" x14ac:dyDescent="0.3">
      <c r="A40" s="26"/>
      <c r="B40" s="34">
        <v>6</v>
      </c>
      <c r="C40" s="39" t="s">
        <v>100</v>
      </c>
      <c r="D40" s="26"/>
      <c r="E40" s="26"/>
    </row>
    <row r="41" spans="1:5" ht="14.4" x14ac:dyDescent="0.3">
      <c r="A41" s="26"/>
      <c r="B41" s="34">
        <v>7</v>
      </c>
      <c r="C41" s="26" t="s">
        <v>114</v>
      </c>
      <c r="D41" s="26"/>
      <c r="E41" s="26"/>
    </row>
    <row r="42" spans="1:5" ht="14.4" x14ac:dyDescent="0.3">
      <c r="A42" s="26"/>
      <c r="B42" s="34"/>
      <c r="C42" s="19"/>
      <c r="D42" s="2"/>
      <c r="E42" s="2"/>
    </row>
    <row r="43" spans="1:5" ht="23.4" x14ac:dyDescent="0.45">
      <c r="A43" s="35" t="s">
        <v>7</v>
      </c>
      <c r="B43" s="36"/>
      <c r="C43" s="37"/>
      <c r="D43" s="38"/>
      <c r="E43" s="26"/>
    </row>
    <row r="44" spans="1:5" ht="30" customHeight="1" x14ac:dyDescent="0.3">
      <c r="A44" s="26"/>
      <c r="B44" s="34">
        <v>1</v>
      </c>
      <c r="C44" s="39" t="s">
        <v>107</v>
      </c>
      <c r="D44" s="39"/>
      <c r="E44" s="39"/>
    </row>
  </sheetData>
  <sheetProtection formatColumns="0" formatRows="0"/>
  <mergeCells count="3">
    <mergeCell ref="C24:E24"/>
    <mergeCell ref="C25:E25"/>
    <mergeCell ref="C27:E27"/>
  </mergeCells>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C13"/>
  <sheetViews>
    <sheetView showGridLines="0" view="pageBreakPreview" zoomScaleNormal="100" zoomScaleSheetLayoutView="100" workbookViewId="0"/>
  </sheetViews>
  <sheetFormatPr defaultRowHeight="15" customHeight="1" x14ac:dyDescent="0.3"/>
  <cols>
    <col min="2" max="2" width="21" bestFit="1" customWidth="1"/>
    <col min="3" max="3" width="95.21875" customWidth="1"/>
    <col min="4" max="4" width="2.77734375" customWidth="1"/>
  </cols>
  <sheetData>
    <row r="1" spans="1:3" ht="25.8" x14ac:dyDescent="0.5">
      <c r="A1" s="27" t="s">
        <v>1</v>
      </c>
      <c r="B1" s="26"/>
      <c r="C1" s="26"/>
    </row>
    <row r="2" spans="1:3" ht="14.4" x14ac:dyDescent="0.3">
      <c r="A2" s="26"/>
      <c r="B2" s="26"/>
      <c r="C2" s="26"/>
    </row>
    <row r="3" spans="1:3" thickBot="1" x14ac:dyDescent="0.35">
      <c r="A3" s="26"/>
      <c r="B3" s="41"/>
      <c r="C3" s="41"/>
    </row>
    <row r="4" spans="1:3" ht="15.6" x14ac:dyDescent="0.3">
      <c r="A4" s="26"/>
      <c r="B4" s="42" t="s">
        <v>2</v>
      </c>
      <c r="C4" s="42" t="s">
        <v>3</v>
      </c>
    </row>
    <row r="5" spans="1:3" ht="14.4" x14ac:dyDescent="0.3">
      <c r="A5" s="26"/>
      <c r="B5" s="44" t="s">
        <v>30</v>
      </c>
      <c r="C5" s="45" t="s">
        <v>109</v>
      </c>
    </row>
    <row r="6" spans="1:3" ht="14.4" x14ac:dyDescent="0.3">
      <c r="A6" s="26"/>
      <c r="B6" s="46" t="s">
        <v>31</v>
      </c>
      <c r="C6" s="47" t="s">
        <v>38</v>
      </c>
    </row>
    <row r="7" spans="1:3" ht="14.4" x14ac:dyDescent="0.3">
      <c r="A7" s="26"/>
      <c r="B7" s="48"/>
      <c r="C7" s="49" t="s">
        <v>110</v>
      </c>
    </row>
    <row r="8" spans="1:3" ht="14.4" x14ac:dyDescent="0.3">
      <c r="A8" s="26"/>
      <c r="B8" s="50"/>
      <c r="C8" s="51" t="s">
        <v>111</v>
      </c>
    </row>
    <row r="9" spans="1:3" ht="14.4" x14ac:dyDescent="0.3">
      <c r="A9" s="26"/>
      <c r="B9" s="43" t="s">
        <v>39</v>
      </c>
      <c r="C9" s="52" t="s">
        <v>43</v>
      </c>
    </row>
    <row r="10" spans="1:3" ht="14.4" x14ac:dyDescent="0.3">
      <c r="A10" s="26"/>
      <c r="B10" s="53"/>
      <c r="C10" s="54" t="s">
        <v>112</v>
      </c>
    </row>
    <row r="11" spans="1:3" ht="14.4" x14ac:dyDescent="0.3">
      <c r="A11" s="26"/>
      <c r="B11" s="46" t="s">
        <v>40</v>
      </c>
      <c r="C11" s="47" t="s">
        <v>42</v>
      </c>
    </row>
    <row r="12" spans="1:3" ht="14.4" x14ac:dyDescent="0.3">
      <c r="A12" s="26"/>
      <c r="B12" s="50"/>
      <c r="C12" s="51" t="s">
        <v>113</v>
      </c>
    </row>
    <row r="13" spans="1:3" ht="14.4" x14ac:dyDescent="0.3">
      <c r="A13" s="26"/>
      <c r="B13" s="4"/>
      <c r="C13" s="4"/>
    </row>
  </sheetData>
  <sheetProtection formatColumns="0" formatRows="0"/>
  <hyperlinks>
    <hyperlink ref="C5" location="'Inputs - s53ZD'!A1" tooltip="Section title. Click once to follow" display="Inputs — responses to section 53ZD requests" xr:uid="{150D95CA-3500-4C96-BFBB-F2C255EBDF54}"/>
    <hyperlink ref="C6" location="'Calculations'!$A$1" tooltip="Section title. Click once to follow" display="Aggregate IFRS 16 capitalisation quantities" xr:uid="{ED03B4CD-26DF-4F6A-AE3A-327EB7EC7E24}"/>
    <hyperlink ref="C9" location="'Output (capex proj)'!$A$1" tooltip="Section title. Click once to follow" display="Output to Capex projections model" xr:uid="{5345B26D-C515-4629-A856-DBA25EE7305E}"/>
    <hyperlink ref="C10" location="'Output (capex proj)'!A3" tooltip="Section subtitle. Click once to follow" display="Right-of-use assets commissioned" xr:uid="{8B31BC2F-1C49-4E16-8A34-7C2381E24B42}"/>
    <hyperlink ref="C11" location="'Output (opex proj)'!$A$1" tooltip="Section title. Click once to follow" display="Output to Opex projections model" xr:uid="{AB111C83-E0B3-489C-9603-F320E7CE1FEC}"/>
    <hyperlink ref="C7" location="Calculations!A4" display="Operating lease payments" xr:uid="{7D0BAAD6-80AB-495D-830C-1901F399C023}"/>
    <hyperlink ref="C8" location="Calculations!A12" display="Right-of-use assets commissioned" xr:uid="{5A120D22-2B84-4F0C-B2AD-25A50EDE42E7}"/>
    <hyperlink ref="C12" location="'Output (opex proj)'!A3" tooltip="Section title. Click once to follow" display="Operating lease payments - for inclusion" xr:uid="{197E1128-382D-468E-BD16-73A9DEF617BD}"/>
  </hyperlinks>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P119"/>
  <sheetViews>
    <sheetView showGridLines="0" view="pageBreakPreview" zoomScaleNormal="100" zoomScaleSheetLayoutView="100" workbookViewId="0">
      <pane ySplit="5" topLeftCell="A6" activePane="bottomLeft" state="frozen"/>
      <selection pane="bottomLeft"/>
    </sheetView>
  </sheetViews>
  <sheetFormatPr defaultRowHeight="15" customHeight="1" x14ac:dyDescent="0.3"/>
  <cols>
    <col min="1" max="1" width="21.88671875" bestFit="1" customWidth="1"/>
    <col min="2" max="2" width="31.109375" bestFit="1" customWidth="1"/>
    <col min="3" max="3" width="17.109375" customWidth="1"/>
    <col min="4" max="8" width="14.44140625" customWidth="1"/>
    <col min="9" max="13" width="11.109375" customWidth="1"/>
    <col min="14" max="14" width="2.77734375" customWidth="1"/>
    <col min="15" max="15" width="47.109375" bestFit="1" customWidth="1"/>
    <col min="16" max="16" width="3.77734375" customWidth="1"/>
  </cols>
  <sheetData>
    <row r="1" spans="1:16" s="14" customFormat="1" ht="25.8" x14ac:dyDescent="0.5">
      <c r="A1" s="55" t="s">
        <v>89</v>
      </c>
      <c r="B1" s="56"/>
      <c r="C1" s="56"/>
      <c r="D1" s="56"/>
      <c r="E1" s="56"/>
      <c r="F1" s="56"/>
      <c r="G1" s="56"/>
      <c r="H1" s="56"/>
      <c r="I1" s="56"/>
      <c r="J1" s="56"/>
      <c r="K1" s="56"/>
      <c r="L1" s="56"/>
      <c r="M1" s="56"/>
      <c r="N1" s="56"/>
      <c r="O1" s="56"/>
      <c r="P1" s="56"/>
    </row>
    <row r="2" spans="1:16" ht="14.4" x14ac:dyDescent="0.3">
      <c r="A2" s="26"/>
      <c r="B2" s="26"/>
      <c r="C2" s="26"/>
      <c r="D2" s="26"/>
      <c r="E2" s="26"/>
      <c r="F2" s="26"/>
      <c r="G2" s="26"/>
      <c r="H2" s="26"/>
      <c r="I2" s="26"/>
      <c r="J2" s="26"/>
      <c r="K2" s="26"/>
      <c r="L2" s="26"/>
      <c r="M2" s="26"/>
      <c r="N2" s="26"/>
      <c r="O2" s="26"/>
      <c r="P2" s="26"/>
    </row>
    <row r="3" spans="1:16" ht="14.4" x14ac:dyDescent="0.3">
      <c r="A3" s="26"/>
      <c r="B3" s="26"/>
      <c r="C3" s="26"/>
      <c r="D3" s="26"/>
      <c r="E3" s="26"/>
      <c r="F3" s="26"/>
      <c r="G3" s="26"/>
      <c r="H3" s="26"/>
      <c r="I3" s="26"/>
      <c r="J3" s="26"/>
      <c r="K3" s="26"/>
      <c r="L3" s="26"/>
      <c r="M3" s="26"/>
      <c r="N3" s="26"/>
      <c r="O3" s="26"/>
      <c r="P3" s="26"/>
    </row>
    <row r="4" spans="1:16" ht="15" customHeight="1" x14ac:dyDescent="0.3">
      <c r="A4" s="57"/>
      <c r="B4" s="57"/>
      <c r="C4" s="57"/>
      <c r="D4" s="57"/>
      <c r="E4" s="57"/>
      <c r="F4" s="57"/>
      <c r="G4" s="57"/>
      <c r="H4" s="57"/>
      <c r="I4" s="57"/>
      <c r="J4" s="57"/>
      <c r="K4" s="57"/>
      <c r="L4" s="57"/>
      <c r="M4" s="57"/>
      <c r="N4" s="26"/>
      <c r="O4" s="26"/>
      <c r="P4" s="26"/>
    </row>
    <row r="5" spans="1:16" ht="39.9" customHeight="1" x14ac:dyDescent="0.3">
      <c r="A5" s="58" t="s">
        <v>9</v>
      </c>
      <c r="B5" s="59" t="s">
        <v>32</v>
      </c>
      <c r="C5" s="59" t="s">
        <v>33</v>
      </c>
      <c r="D5" s="59" t="s">
        <v>56</v>
      </c>
      <c r="E5" s="59" t="s">
        <v>57</v>
      </c>
      <c r="F5" s="59" t="s">
        <v>58</v>
      </c>
      <c r="G5" s="59" t="s">
        <v>59</v>
      </c>
      <c r="H5" s="59" t="s">
        <v>60</v>
      </c>
      <c r="I5" s="59" t="s">
        <v>48</v>
      </c>
      <c r="J5" s="59" t="s">
        <v>47</v>
      </c>
      <c r="K5" s="59" t="s">
        <v>46</v>
      </c>
      <c r="L5" s="59" t="s">
        <v>45</v>
      </c>
      <c r="M5" s="59" t="s">
        <v>44</v>
      </c>
      <c r="N5" s="26"/>
      <c r="O5" s="20" t="s">
        <v>6</v>
      </c>
      <c r="P5" s="26"/>
    </row>
    <row r="6" spans="1:16" ht="15" customHeight="1" x14ac:dyDescent="0.3">
      <c r="A6" s="60" t="s">
        <v>15</v>
      </c>
      <c r="B6" s="61" t="s">
        <v>34</v>
      </c>
      <c r="C6" s="61" t="s">
        <v>10</v>
      </c>
      <c r="D6" s="62">
        <v>0</v>
      </c>
      <c r="E6" s="62">
        <v>0</v>
      </c>
      <c r="F6" s="62">
        <v>0</v>
      </c>
      <c r="G6" s="62">
        <v>0</v>
      </c>
      <c r="H6" s="62">
        <v>0</v>
      </c>
      <c r="I6" s="62">
        <v>0</v>
      </c>
      <c r="J6" s="62">
        <v>0</v>
      </c>
      <c r="K6" s="62">
        <v>0</v>
      </c>
      <c r="L6" s="62">
        <v>0</v>
      </c>
      <c r="M6" s="62">
        <v>0</v>
      </c>
      <c r="N6" s="26"/>
      <c r="O6" s="63" t="s">
        <v>101</v>
      </c>
      <c r="P6" s="26"/>
    </row>
    <row r="7" spans="1:16" ht="15" customHeight="1" x14ac:dyDescent="0.3">
      <c r="A7" s="60" t="s">
        <v>15</v>
      </c>
      <c r="B7" s="61" t="s">
        <v>14</v>
      </c>
      <c r="C7" s="61" t="s">
        <v>10</v>
      </c>
      <c r="D7" s="62">
        <v>0</v>
      </c>
      <c r="E7" s="62">
        <v>0</v>
      </c>
      <c r="F7" s="62">
        <v>0</v>
      </c>
      <c r="G7" s="62">
        <v>0</v>
      </c>
      <c r="H7" s="62">
        <v>0</v>
      </c>
      <c r="I7" s="62">
        <v>0</v>
      </c>
      <c r="J7" s="62">
        <v>0</v>
      </c>
      <c r="K7" s="62">
        <v>0</v>
      </c>
      <c r="L7" s="62">
        <v>0</v>
      </c>
      <c r="M7" s="62">
        <v>0</v>
      </c>
      <c r="N7" s="26"/>
      <c r="O7" s="26"/>
      <c r="P7" s="26"/>
    </row>
    <row r="8" spans="1:16" ht="15" customHeight="1" x14ac:dyDescent="0.3">
      <c r="A8" s="60" t="s">
        <v>15</v>
      </c>
      <c r="B8" s="61" t="s">
        <v>13</v>
      </c>
      <c r="C8" s="61" t="s">
        <v>10</v>
      </c>
      <c r="D8" s="62">
        <v>0</v>
      </c>
      <c r="E8" s="62">
        <v>0</v>
      </c>
      <c r="F8" s="62">
        <v>0</v>
      </c>
      <c r="G8" s="62">
        <v>0</v>
      </c>
      <c r="H8" s="62">
        <v>0</v>
      </c>
      <c r="I8" s="62">
        <v>0</v>
      </c>
      <c r="J8" s="62">
        <v>0</v>
      </c>
      <c r="K8" s="62">
        <v>0</v>
      </c>
      <c r="L8" s="62">
        <v>0</v>
      </c>
      <c r="M8" s="62">
        <v>0</v>
      </c>
      <c r="N8" s="26"/>
      <c r="O8" s="26"/>
      <c r="P8" s="26"/>
    </row>
    <row r="9" spans="1:16" ht="15" customHeight="1" x14ac:dyDescent="0.3">
      <c r="A9" s="60" t="s">
        <v>15</v>
      </c>
      <c r="B9" s="61" t="s">
        <v>36</v>
      </c>
      <c r="C9" s="61" t="s">
        <v>10</v>
      </c>
      <c r="D9" s="62">
        <v>0</v>
      </c>
      <c r="E9" s="62">
        <v>0</v>
      </c>
      <c r="F9" s="62">
        <v>0</v>
      </c>
      <c r="G9" s="62">
        <v>0</v>
      </c>
      <c r="H9" s="62">
        <v>0</v>
      </c>
      <c r="I9" s="62">
        <v>0</v>
      </c>
      <c r="J9" s="62">
        <v>0</v>
      </c>
      <c r="K9" s="62">
        <v>0</v>
      </c>
      <c r="L9" s="62">
        <v>0</v>
      </c>
      <c r="M9" s="62">
        <v>0</v>
      </c>
      <c r="N9" s="26"/>
      <c r="O9" s="26"/>
      <c r="P9" s="64"/>
    </row>
    <row r="10" spans="1:16" ht="15" customHeight="1" x14ac:dyDescent="0.3">
      <c r="A10" s="60" t="s">
        <v>15</v>
      </c>
      <c r="B10" s="61" t="s">
        <v>35</v>
      </c>
      <c r="C10" s="61" t="s">
        <v>10</v>
      </c>
      <c r="D10" s="62">
        <v>0</v>
      </c>
      <c r="E10" s="62">
        <v>0</v>
      </c>
      <c r="F10" s="62">
        <v>0</v>
      </c>
      <c r="G10" s="62">
        <v>0</v>
      </c>
      <c r="H10" s="62">
        <v>0</v>
      </c>
      <c r="I10" s="62">
        <v>0</v>
      </c>
      <c r="J10" s="62">
        <v>0</v>
      </c>
      <c r="K10" s="62">
        <v>0</v>
      </c>
      <c r="L10" s="62">
        <v>0</v>
      </c>
      <c r="M10" s="62">
        <v>0</v>
      </c>
      <c r="N10" s="26"/>
      <c r="O10" s="26"/>
      <c r="P10" s="26"/>
    </row>
    <row r="11" spans="1:16" ht="15" customHeight="1" x14ac:dyDescent="0.3">
      <c r="A11" s="60" t="s">
        <v>15</v>
      </c>
      <c r="B11" s="61" t="s">
        <v>12</v>
      </c>
      <c r="C11" s="61" t="s">
        <v>11</v>
      </c>
      <c r="D11" s="62">
        <v>0</v>
      </c>
      <c r="E11" s="62">
        <v>0</v>
      </c>
      <c r="F11" s="62">
        <v>0</v>
      </c>
      <c r="G11" s="62">
        <v>0</v>
      </c>
      <c r="H11" s="62">
        <v>0</v>
      </c>
      <c r="I11" s="62">
        <v>0</v>
      </c>
      <c r="J11" s="62">
        <v>0</v>
      </c>
      <c r="K11" s="62">
        <v>0</v>
      </c>
      <c r="L11" s="62">
        <v>0</v>
      </c>
      <c r="M11" s="62">
        <v>0</v>
      </c>
      <c r="N11" s="26"/>
      <c r="O11" s="26"/>
      <c r="P11" s="26"/>
    </row>
    <row r="12" spans="1:16" ht="15" customHeight="1" x14ac:dyDescent="0.3">
      <c r="A12" s="60" t="s">
        <v>15</v>
      </c>
      <c r="B12" s="61" t="s">
        <v>4</v>
      </c>
      <c r="C12" s="61" t="s">
        <v>4</v>
      </c>
      <c r="D12" s="62">
        <v>0</v>
      </c>
      <c r="E12" s="62">
        <v>0</v>
      </c>
      <c r="F12" s="62">
        <v>0</v>
      </c>
      <c r="G12" s="62">
        <v>0</v>
      </c>
      <c r="H12" s="62">
        <v>0</v>
      </c>
      <c r="I12" s="62">
        <v>0</v>
      </c>
      <c r="J12" s="62">
        <v>0</v>
      </c>
      <c r="K12" s="62">
        <v>0</v>
      </c>
      <c r="L12" s="62">
        <v>0</v>
      </c>
      <c r="M12" s="62">
        <v>0</v>
      </c>
      <c r="N12" s="26"/>
      <c r="O12" s="26"/>
      <c r="P12" s="26"/>
    </row>
    <row r="13" spans="1:16" ht="15" customHeight="1" x14ac:dyDescent="0.3">
      <c r="A13" s="60" t="s">
        <v>21</v>
      </c>
      <c r="B13" s="61" t="s">
        <v>34</v>
      </c>
      <c r="C13" s="61" t="s">
        <v>10</v>
      </c>
      <c r="D13" s="62">
        <f>SUMIF([1]Template!$C:$C,$B13,[1]Template!F:F)</f>
        <v>0</v>
      </c>
      <c r="E13" s="62">
        <f>SUMIF([1]Template!$C:$C,$B13,[1]Template!G:G)</f>
        <v>0</v>
      </c>
      <c r="F13" s="62">
        <f>SUMIF([1]Template!$C:$C,$B13,[1]Template!H:H)</f>
        <v>0</v>
      </c>
      <c r="G13" s="62">
        <f>SUMIF([1]Template!$C:$C,$B13,[1]Template!I:I)</f>
        <v>0</v>
      </c>
      <c r="H13" s="62">
        <f>SUMIF([1]Template!$C:$C,$B13,[1]Template!J:J)</f>
        <v>0</v>
      </c>
      <c r="I13" s="62">
        <f>SUMIF([1]Template!$C:$C,$B13,[1]Template!K:K)</f>
        <v>0</v>
      </c>
      <c r="J13" s="62">
        <f>SUMIF([1]Template!$C:$C,$B13,[1]Template!L:L)</f>
        <v>0</v>
      </c>
      <c r="K13" s="62">
        <f>SUMIF([1]Template!$C:$C,$B13,[1]Template!M:M)</f>
        <v>0</v>
      </c>
      <c r="L13" s="62">
        <f>SUMIF([1]Template!$C:$C,$B13,[1]Template!N:N)</f>
        <v>0</v>
      </c>
      <c r="M13" s="62">
        <f>SUMIF([1]Template!$C:$C,$B13,[1]Template!O:O)</f>
        <v>0</v>
      </c>
      <c r="N13" s="26"/>
      <c r="O13" s="26"/>
      <c r="P13" s="26"/>
    </row>
    <row r="14" spans="1:16" ht="15" customHeight="1" x14ac:dyDescent="0.3">
      <c r="A14" s="60" t="s">
        <v>21</v>
      </c>
      <c r="B14" s="61" t="s">
        <v>14</v>
      </c>
      <c r="C14" s="61" t="s">
        <v>10</v>
      </c>
      <c r="D14" s="62">
        <f>SUMIF([1]Template!$C:$C,$B14,[1]Template!F:F)</f>
        <v>0</v>
      </c>
      <c r="E14" s="62">
        <f>SUMIF([1]Template!$C:$C,$B14,[1]Template!G:G)</f>
        <v>0</v>
      </c>
      <c r="F14" s="62">
        <f>SUMIF([1]Template!$C:$C,$B14,[1]Template!H:H)</f>
        <v>0</v>
      </c>
      <c r="G14" s="62">
        <f>SUMIF([1]Template!$C:$C,$B14,[1]Template!I:I)</f>
        <v>0</v>
      </c>
      <c r="H14" s="62">
        <f>SUMIF([1]Template!$C:$C,$B14,[1]Template!J:J)</f>
        <v>0</v>
      </c>
      <c r="I14" s="62">
        <f>SUMIF([1]Template!$C:$C,$B14,[1]Template!K:K)</f>
        <v>0</v>
      </c>
      <c r="J14" s="62">
        <f>SUMIF([1]Template!$C:$C,$B14,[1]Template!L:L)</f>
        <v>0</v>
      </c>
      <c r="K14" s="62">
        <f>SUMIF([1]Template!$C:$C,$B14,[1]Template!M:M)</f>
        <v>0</v>
      </c>
      <c r="L14" s="62">
        <f>SUMIF([1]Template!$C:$C,$B14,[1]Template!N:N)</f>
        <v>0</v>
      </c>
      <c r="M14" s="62">
        <f>SUMIF([1]Template!$C:$C,$B14,[1]Template!O:O)</f>
        <v>0</v>
      </c>
      <c r="N14" s="26"/>
      <c r="O14" s="26"/>
      <c r="P14" s="26"/>
    </row>
    <row r="15" spans="1:16" ht="15" customHeight="1" x14ac:dyDescent="0.3">
      <c r="A15" s="60" t="s">
        <v>21</v>
      </c>
      <c r="B15" s="61" t="s">
        <v>13</v>
      </c>
      <c r="C15" s="61" t="s">
        <v>10</v>
      </c>
      <c r="D15" s="62">
        <f>SUMIF([1]Template!$C:$C,$B15,[1]Template!F:F)</f>
        <v>0</v>
      </c>
      <c r="E15" s="62">
        <f>SUMIF([1]Template!$C:$C,$B15,[1]Template!G:G)</f>
        <v>0</v>
      </c>
      <c r="F15" s="62">
        <f>SUMIF([1]Template!$C:$C,$B15,[1]Template!H:H)</f>
        <v>0</v>
      </c>
      <c r="G15" s="62">
        <f>SUMIF([1]Template!$C:$C,$B15,[1]Template!I:I)</f>
        <v>0</v>
      </c>
      <c r="H15" s="62">
        <f>SUMIF([1]Template!$C:$C,$B15,[1]Template!J:J)</f>
        <v>0</v>
      </c>
      <c r="I15" s="62">
        <f>SUMIF([1]Template!$C:$C,$B15,[1]Template!K:K)</f>
        <v>0</v>
      </c>
      <c r="J15" s="62">
        <f>SUMIF([1]Template!$C:$C,$B15,[1]Template!L:L)</f>
        <v>0</v>
      </c>
      <c r="K15" s="62">
        <f>SUMIF([1]Template!$C:$C,$B15,[1]Template!M:M)</f>
        <v>0</v>
      </c>
      <c r="L15" s="62">
        <f>SUMIF([1]Template!$C:$C,$B15,[1]Template!N:N)</f>
        <v>0</v>
      </c>
      <c r="M15" s="62">
        <f>SUMIF([1]Template!$C:$C,$B15,[1]Template!O:O)</f>
        <v>0</v>
      </c>
      <c r="N15" s="26"/>
      <c r="O15" s="26"/>
      <c r="P15" s="26"/>
    </row>
    <row r="16" spans="1:16" ht="15" customHeight="1" x14ac:dyDescent="0.3">
      <c r="A16" s="60" t="s">
        <v>21</v>
      </c>
      <c r="B16" s="61" t="s">
        <v>36</v>
      </c>
      <c r="C16" s="61" t="s">
        <v>10</v>
      </c>
      <c r="D16" s="62">
        <f>SUMIF([1]Template!$C:$C,$B16,[1]Template!F:F)</f>
        <v>0</v>
      </c>
      <c r="E16" s="62">
        <f>SUMIF([1]Template!$C:$C,$B16,[1]Template!G:G)</f>
        <v>0</v>
      </c>
      <c r="F16" s="62">
        <f>SUMIF([1]Template!$C:$C,$B16,[1]Template!H:H)</f>
        <v>0</v>
      </c>
      <c r="G16" s="62">
        <f>SUMIF([1]Template!$C:$C,$B16,[1]Template!I:I)</f>
        <v>0</v>
      </c>
      <c r="H16" s="62">
        <f>SUMIF([1]Template!$C:$C,$B16,[1]Template!J:J)</f>
        <v>0</v>
      </c>
      <c r="I16" s="62">
        <f>SUMIF([1]Template!$C:$C,$B16,[1]Template!K:K)</f>
        <v>0</v>
      </c>
      <c r="J16" s="62">
        <f>SUMIF([1]Template!$C:$C,$B16,[1]Template!L:L)</f>
        <v>0</v>
      </c>
      <c r="K16" s="62">
        <f>SUMIF([1]Template!$C:$C,$B16,[1]Template!M:M)</f>
        <v>0</v>
      </c>
      <c r="L16" s="62">
        <f>SUMIF([1]Template!$C:$C,$B16,[1]Template!N:N)</f>
        <v>0</v>
      </c>
      <c r="M16" s="62">
        <f>SUMIF([1]Template!$C:$C,$B16,[1]Template!O:O)</f>
        <v>0</v>
      </c>
      <c r="N16" s="26"/>
      <c r="O16" s="26"/>
      <c r="P16" s="26"/>
    </row>
    <row r="17" spans="1:16" ht="15" customHeight="1" x14ac:dyDescent="0.3">
      <c r="A17" s="60" t="s">
        <v>21</v>
      </c>
      <c r="B17" s="61" t="s">
        <v>35</v>
      </c>
      <c r="C17" s="61" t="s">
        <v>10</v>
      </c>
      <c r="D17" s="62">
        <f>SUMIF([1]Template!$C:$C,$B17,[1]Template!F:F)</f>
        <v>0</v>
      </c>
      <c r="E17" s="62">
        <f>SUMIF([1]Template!$C:$C,$B17,[1]Template!G:G)</f>
        <v>0</v>
      </c>
      <c r="F17" s="62">
        <f>SUMIF([1]Template!$C:$C,$B17,[1]Template!H:H)</f>
        <v>0</v>
      </c>
      <c r="G17" s="62">
        <f>SUMIF([1]Template!$C:$C,$B17,[1]Template!I:I)</f>
        <v>0</v>
      </c>
      <c r="H17" s="62">
        <f>SUMIF([1]Template!$C:$C,$B17,[1]Template!J:J)</f>
        <v>0</v>
      </c>
      <c r="I17" s="62">
        <f>SUMIF([1]Template!$C:$C,$B17,[1]Template!K:K)</f>
        <v>0</v>
      </c>
      <c r="J17" s="62">
        <f>SUMIF([1]Template!$C:$C,$B17,[1]Template!L:L)</f>
        <v>0</v>
      </c>
      <c r="K17" s="62">
        <f>SUMIF([1]Template!$C:$C,$B17,[1]Template!M:M)</f>
        <v>0</v>
      </c>
      <c r="L17" s="62">
        <f>SUMIF([1]Template!$C:$C,$B17,[1]Template!N:N)</f>
        <v>0</v>
      </c>
      <c r="M17" s="62">
        <f>SUMIF([1]Template!$C:$C,$B17,[1]Template!O:O)</f>
        <v>0</v>
      </c>
      <c r="N17" s="26"/>
      <c r="O17" s="26"/>
      <c r="P17" s="26"/>
    </row>
    <row r="18" spans="1:16" ht="15" customHeight="1" x14ac:dyDescent="0.3">
      <c r="A18" s="60" t="s">
        <v>21</v>
      </c>
      <c r="B18" s="61" t="s">
        <v>12</v>
      </c>
      <c r="C18" s="61" t="s">
        <v>11</v>
      </c>
      <c r="D18" s="62">
        <f>SUMIF([1]Template!$C:$C,$B18,[1]Template!F:F)</f>
        <v>0</v>
      </c>
      <c r="E18" s="62">
        <f>SUMIF([1]Template!$C:$C,$B18,[1]Template!G:G)</f>
        <v>1132298.7303650551</v>
      </c>
      <c r="F18" s="62">
        <f>SUMIF([1]Template!$C:$C,$B18,[1]Template!H:H)</f>
        <v>128144.69971374076</v>
      </c>
      <c r="G18" s="62">
        <f>SUMIF([1]Template!$C:$C,$B18,[1]Template!I:I)</f>
        <v>3405136.2036507153</v>
      </c>
      <c r="H18" s="62">
        <f>SUMIF([1]Template!$C:$C,$B18,[1]Template!J:J)</f>
        <v>0</v>
      </c>
      <c r="I18" s="62">
        <f>SUMIF([1]Template!$C:$C,$B18,[1]Template!K:K)</f>
        <v>1327351.8286999997</v>
      </c>
      <c r="J18" s="62">
        <f>SUMIF([1]Template!$C:$C,$B18,[1]Template!L:L)</f>
        <v>1384501.032074875</v>
      </c>
      <c r="K18" s="62">
        <f>SUMIF([1]Template!$C:$C,$B18,[1]Template!M:M)</f>
        <v>1385791.0294948749</v>
      </c>
      <c r="L18" s="62">
        <f>SUMIF([1]Template!$C:$C,$B18,[1]Template!N:N)</f>
        <v>1581871.6495053885</v>
      </c>
      <c r="M18" s="62">
        <f>SUMIF([1]Template!$C:$C,$B18,[1]Template!O:O)</f>
        <v>1524503.3588872633</v>
      </c>
      <c r="N18" s="26"/>
      <c r="O18" s="26"/>
      <c r="P18" s="26"/>
    </row>
    <row r="19" spans="1:16" ht="15" customHeight="1" x14ac:dyDescent="0.3">
      <c r="A19" s="60" t="s">
        <v>21</v>
      </c>
      <c r="B19" s="61" t="s">
        <v>4</v>
      </c>
      <c r="C19" s="61" t="s">
        <v>4</v>
      </c>
      <c r="D19" s="62">
        <f>SUMIF([1]Template!$C:$C,$B19,[1]Template!F:F)</f>
        <v>0</v>
      </c>
      <c r="E19" s="62">
        <f>SUMIF([1]Template!$C:$C,$B19,[1]Template!G:G)</f>
        <v>0</v>
      </c>
      <c r="F19" s="62">
        <f>SUMIF([1]Template!$C:$C,$B19,[1]Template!H:H)</f>
        <v>0</v>
      </c>
      <c r="G19" s="62">
        <f>SUMIF([1]Template!$C:$C,$B19,[1]Template!I:I)</f>
        <v>0</v>
      </c>
      <c r="H19" s="62">
        <f>SUMIF([1]Template!$C:$C,$B19,[1]Template!J:J)</f>
        <v>0</v>
      </c>
      <c r="I19" s="62">
        <f>SUMIF([1]Template!$C:$C,$B19,[1]Template!K:K)</f>
        <v>0</v>
      </c>
      <c r="J19" s="62">
        <f>SUMIF([1]Template!$C:$C,$B19,[1]Template!L:L)</f>
        <v>0</v>
      </c>
      <c r="K19" s="62">
        <f>SUMIF([1]Template!$C:$C,$B19,[1]Template!M:M)</f>
        <v>0</v>
      </c>
      <c r="L19" s="62">
        <f>SUMIF([1]Template!$C:$C,$B19,[1]Template!N:N)</f>
        <v>0</v>
      </c>
      <c r="M19" s="62">
        <f>SUMIF([1]Template!$C:$C,$B19,[1]Template!O:O)</f>
        <v>0</v>
      </c>
      <c r="N19" s="26"/>
      <c r="O19" s="26"/>
      <c r="P19" s="26"/>
    </row>
    <row r="20" spans="1:16" ht="15" customHeight="1" x14ac:dyDescent="0.3">
      <c r="A20" s="60" t="s">
        <v>29</v>
      </c>
      <c r="B20" s="61" t="s">
        <v>34</v>
      </c>
      <c r="C20" s="61" t="s">
        <v>10</v>
      </c>
      <c r="D20" s="62">
        <f>SUMIF([2]Template!$C:$C,$B20,[2]Template!F:F)</f>
        <v>0</v>
      </c>
      <c r="E20" s="62">
        <f>SUMIF([2]Template!$C:$C,$B20,[2]Template!G:G)</f>
        <v>0</v>
      </c>
      <c r="F20" s="62">
        <f>SUMIF([2]Template!$C:$C,$B20,[2]Template!H:H)</f>
        <v>0</v>
      </c>
      <c r="G20" s="62">
        <f>SUMIF([2]Template!$C:$C,$B20,[2]Template!I:I)</f>
        <v>0</v>
      </c>
      <c r="H20" s="62">
        <f>SUMIF([2]Template!$C:$C,$B20,[2]Template!J:J)</f>
        <v>0</v>
      </c>
      <c r="I20" s="62">
        <f>SUMIF([2]Template!$C:$C,$B20,[2]Template!K:K)</f>
        <v>0</v>
      </c>
      <c r="J20" s="62">
        <f>SUMIF([2]Template!$C:$C,$B20,[2]Template!L:L)</f>
        <v>0</v>
      </c>
      <c r="K20" s="62">
        <f>SUMIF([2]Template!$C:$C,$B20,[2]Template!M:M)</f>
        <v>0</v>
      </c>
      <c r="L20" s="62">
        <f>SUMIF([2]Template!$C:$C,$B20,[2]Template!N:N)</f>
        <v>0</v>
      </c>
      <c r="M20" s="62">
        <f>SUMIF([2]Template!$C:$C,$B20,[2]Template!O:O)</f>
        <v>0</v>
      </c>
      <c r="N20" s="26"/>
      <c r="O20" s="26"/>
      <c r="P20" s="26"/>
    </row>
    <row r="21" spans="1:16" ht="15" customHeight="1" x14ac:dyDescent="0.3">
      <c r="A21" s="60" t="s">
        <v>29</v>
      </c>
      <c r="B21" s="61" t="s">
        <v>14</v>
      </c>
      <c r="C21" s="61" t="s">
        <v>10</v>
      </c>
      <c r="D21" s="62">
        <f>SUMIF([2]Template!$C:$C,$B21,[2]Template!F:F)</f>
        <v>0</v>
      </c>
      <c r="E21" s="62">
        <f>SUMIF([2]Template!$C:$C,$B21,[2]Template!G:G)</f>
        <v>0</v>
      </c>
      <c r="F21" s="62">
        <f>SUMIF([2]Template!$C:$C,$B21,[2]Template!H:H)</f>
        <v>0</v>
      </c>
      <c r="G21" s="62">
        <f>SUMIF([2]Template!$C:$C,$B21,[2]Template!I:I)</f>
        <v>0</v>
      </c>
      <c r="H21" s="62">
        <f>SUMIF([2]Template!$C:$C,$B21,[2]Template!J:J)</f>
        <v>0</v>
      </c>
      <c r="I21" s="62">
        <f>SUMIF([2]Template!$C:$C,$B21,[2]Template!K:K)</f>
        <v>0</v>
      </c>
      <c r="J21" s="62">
        <f>SUMIF([2]Template!$C:$C,$B21,[2]Template!L:L)</f>
        <v>0</v>
      </c>
      <c r="K21" s="62">
        <f>SUMIF([2]Template!$C:$C,$B21,[2]Template!M:M)</f>
        <v>0</v>
      </c>
      <c r="L21" s="62">
        <f>SUMIF([2]Template!$C:$C,$B21,[2]Template!N:N)</f>
        <v>0</v>
      </c>
      <c r="M21" s="62">
        <f>SUMIF([2]Template!$C:$C,$B21,[2]Template!O:O)</f>
        <v>0</v>
      </c>
      <c r="N21" s="26"/>
      <c r="O21" s="26"/>
      <c r="P21" s="26"/>
    </row>
    <row r="22" spans="1:16" ht="15" customHeight="1" x14ac:dyDescent="0.3">
      <c r="A22" s="60" t="s">
        <v>29</v>
      </c>
      <c r="B22" s="61" t="s">
        <v>13</v>
      </c>
      <c r="C22" s="61" t="s">
        <v>10</v>
      </c>
      <c r="D22" s="62">
        <f>SUMIF([2]Template!$C:$C,$B22,[2]Template!F:F)</f>
        <v>0</v>
      </c>
      <c r="E22" s="62">
        <f>SUMIF([2]Template!$C:$C,$B22,[2]Template!G:G)</f>
        <v>0</v>
      </c>
      <c r="F22" s="62">
        <f>SUMIF([2]Template!$C:$C,$B22,[2]Template!H:H)</f>
        <v>0</v>
      </c>
      <c r="G22" s="62">
        <f>SUMIF([2]Template!$C:$C,$B22,[2]Template!I:I)</f>
        <v>0</v>
      </c>
      <c r="H22" s="62">
        <f>SUMIF([2]Template!$C:$C,$B22,[2]Template!J:J)</f>
        <v>0</v>
      </c>
      <c r="I22" s="62">
        <f>SUMIF([2]Template!$C:$C,$B22,[2]Template!K:K)</f>
        <v>0</v>
      </c>
      <c r="J22" s="62">
        <f>SUMIF([2]Template!$C:$C,$B22,[2]Template!L:L)</f>
        <v>0</v>
      </c>
      <c r="K22" s="62">
        <f>SUMIF([2]Template!$C:$C,$B22,[2]Template!M:M)</f>
        <v>0</v>
      </c>
      <c r="L22" s="62">
        <f>SUMIF([2]Template!$C:$C,$B22,[2]Template!N:N)</f>
        <v>0</v>
      </c>
      <c r="M22" s="62">
        <f>SUMIF([2]Template!$C:$C,$B22,[2]Template!O:O)</f>
        <v>0</v>
      </c>
      <c r="N22" s="26"/>
      <c r="O22" s="26"/>
      <c r="P22" s="26"/>
    </row>
    <row r="23" spans="1:16" ht="15" customHeight="1" x14ac:dyDescent="0.3">
      <c r="A23" s="60" t="s">
        <v>29</v>
      </c>
      <c r="B23" s="61" t="s">
        <v>36</v>
      </c>
      <c r="C23" s="61" t="s">
        <v>10</v>
      </c>
      <c r="D23" s="62">
        <f>SUMIF([2]Template!$C:$C,$B23,[2]Template!F:F)</f>
        <v>0</v>
      </c>
      <c r="E23" s="62">
        <f>SUMIF([2]Template!$C:$C,$B23,[2]Template!G:G)</f>
        <v>0</v>
      </c>
      <c r="F23" s="62">
        <f>SUMIF([2]Template!$C:$C,$B23,[2]Template!H:H)</f>
        <v>0</v>
      </c>
      <c r="G23" s="62">
        <f>SUMIF([2]Template!$C:$C,$B23,[2]Template!I:I)</f>
        <v>0</v>
      </c>
      <c r="H23" s="62">
        <f>SUMIF([2]Template!$C:$C,$B23,[2]Template!J:J)</f>
        <v>0</v>
      </c>
      <c r="I23" s="62">
        <f>SUMIF([2]Template!$C:$C,$B23,[2]Template!K:K)</f>
        <v>0</v>
      </c>
      <c r="J23" s="62">
        <f>SUMIF([2]Template!$C:$C,$B23,[2]Template!L:L)</f>
        <v>0</v>
      </c>
      <c r="K23" s="62">
        <f>SUMIF([2]Template!$C:$C,$B23,[2]Template!M:M)</f>
        <v>0</v>
      </c>
      <c r="L23" s="62">
        <f>SUMIF([2]Template!$C:$C,$B23,[2]Template!N:N)</f>
        <v>0</v>
      </c>
      <c r="M23" s="62">
        <f>SUMIF([2]Template!$C:$C,$B23,[2]Template!O:O)</f>
        <v>0</v>
      </c>
      <c r="N23" s="26"/>
      <c r="O23" s="26"/>
      <c r="P23" s="26"/>
    </row>
    <row r="24" spans="1:16" ht="15" customHeight="1" x14ac:dyDescent="0.3">
      <c r="A24" s="60" t="s">
        <v>29</v>
      </c>
      <c r="B24" s="61" t="s">
        <v>35</v>
      </c>
      <c r="C24" s="61" t="s">
        <v>10</v>
      </c>
      <c r="D24" s="62">
        <f>SUMIF([2]Template!$C:$C,$B24,[2]Template!F:F)</f>
        <v>0</v>
      </c>
      <c r="E24" s="62">
        <f>SUMIF([2]Template!$C:$C,$B24,[2]Template!G:G)</f>
        <v>0</v>
      </c>
      <c r="F24" s="62">
        <f>SUMIF([2]Template!$C:$C,$B24,[2]Template!H:H)</f>
        <v>0</v>
      </c>
      <c r="G24" s="62">
        <f>SUMIF([2]Template!$C:$C,$B24,[2]Template!I:I)</f>
        <v>0</v>
      </c>
      <c r="H24" s="62">
        <f>SUMIF([2]Template!$C:$C,$B24,[2]Template!J:J)</f>
        <v>0</v>
      </c>
      <c r="I24" s="62">
        <f>SUMIF([2]Template!$C:$C,$B24,[2]Template!K:K)</f>
        <v>0</v>
      </c>
      <c r="J24" s="62">
        <f>SUMIF([2]Template!$C:$C,$B24,[2]Template!L:L)</f>
        <v>0</v>
      </c>
      <c r="K24" s="62">
        <f>SUMIF([2]Template!$C:$C,$B24,[2]Template!M:M)</f>
        <v>0</v>
      </c>
      <c r="L24" s="62">
        <f>SUMIF([2]Template!$C:$C,$B24,[2]Template!N:N)</f>
        <v>0</v>
      </c>
      <c r="M24" s="62">
        <f>SUMIF([2]Template!$C:$C,$B24,[2]Template!O:O)</f>
        <v>0</v>
      </c>
      <c r="N24" s="26"/>
      <c r="O24" s="26"/>
      <c r="P24" s="26"/>
    </row>
    <row r="25" spans="1:16" ht="15" customHeight="1" x14ac:dyDescent="0.3">
      <c r="A25" s="60" t="s">
        <v>29</v>
      </c>
      <c r="B25" s="61" t="s">
        <v>12</v>
      </c>
      <c r="C25" s="61" t="s">
        <v>11</v>
      </c>
      <c r="D25" s="62">
        <f>SUMIF([2]Template!$C:$C,$B25,[2]Template!F:F)</f>
        <v>8036802.632993361</v>
      </c>
      <c r="E25" s="62">
        <f>SUMIF([2]Template!$C:$C,$B25,[2]Template!G:G)</f>
        <v>7833936.3992910013</v>
      </c>
      <c r="F25" s="62">
        <f>SUMIF([2]Template!$C:$C,$B25,[2]Template!H:H)</f>
        <v>7618706.0805335287</v>
      </c>
      <c r="G25" s="62">
        <f>SUMIF([2]Template!$C:$C,$B25,[2]Template!I:I)</f>
        <v>7390038.6948225768</v>
      </c>
      <c r="H25" s="62">
        <f>SUMIF([2]Template!$C:$C,$B25,[2]Template!J:J)</f>
        <v>7146772.6514926478</v>
      </c>
      <c r="I25" s="62">
        <f>SUMIF([2]Template!$C:$C,$B25,[2]Template!K:K)</f>
        <v>981269.73973727447</v>
      </c>
      <c r="J25" s="62">
        <f>SUMIF([2]Template!$C:$C,$B25,[2]Template!L:L)</f>
        <v>1000495.1345320196</v>
      </c>
      <c r="K25" s="62">
        <f>SUMIF([2]Template!$C:$C,$B25,[2]Template!M:M)</f>
        <v>1020105.0372226605</v>
      </c>
      <c r="L25" s="62">
        <f>SUMIF([2]Template!$C:$C,$B25,[2]Template!N:N)</f>
        <v>1040107.1379671135</v>
      </c>
      <c r="M25" s="62">
        <f>SUMIF([2]Template!$C:$C,$B25,[2]Template!O:O)</f>
        <v>1060509.2807264556</v>
      </c>
      <c r="N25" s="26"/>
      <c r="O25" s="26"/>
      <c r="P25" s="26"/>
    </row>
    <row r="26" spans="1:16" ht="15" customHeight="1" x14ac:dyDescent="0.3">
      <c r="A26" s="60" t="s">
        <v>29</v>
      </c>
      <c r="B26" s="61" t="s">
        <v>4</v>
      </c>
      <c r="C26" s="61" t="s">
        <v>4</v>
      </c>
      <c r="D26" s="62">
        <f>SUMIF([2]Template!$C:$C,$B26,[2]Template!F:F)</f>
        <v>0</v>
      </c>
      <c r="E26" s="62">
        <f>SUMIF([2]Template!$C:$C,$B26,[2]Template!G:G)</f>
        <v>0</v>
      </c>
      <c r="F26" s="62">
        <f>SUMIF([2]Template!$C:$C,$B26,[2]Template!H:H)</f>
        <v>0</v>
      </c>
      <c r="G26" s="62">
        <f>SUMIF([2]Template!$C:$C,$B26,[2]Template!I:I)</f>
        <v>0</v>
      </c>
      <c r="H26" s="62">
        <f>SUMIF([2]Template!$C:$C,$B26,[2]Template!J:J)</f>
        <v>0</v>
      </c>
      <c r="I26" s="62">
        <f>SUMIF([2]Template!$C:$C,$B26,[2]Template!K:K)</f>
        <v>0</v>
      </c>
      <c r="J26" s="62">
        <f>SUMIF([2]Template!$C:$C,$B26,[2]Template!L:L)</f>
        <v>0</v>
      </c>
      <c r="K26" s="62">
        <f>SUMIF([2]Template!$C:$C,$B26,[2]Template!M:M)</f>
        <v>0</v>
      </c>
      <c r="L26" s="62">
        <f>SUMIF([2]Template!$C:$C,$B26,[2]Template!N:N)</f>
        <v>0</v>
      </c>
      <c r="M26" s="62">
        <f>SUMIF([2]Template!$C:$C,$B26,[2]Template!O:O)</f>
        <v>0</v>
      </c>
      <c r="N26" s="26"/>
      <c r="O26" s="26"/>
      <c r="P26" s="26"/>
    </row>
    <row r="27" spans="1:16" ht="15" customHeight="1" x14ac:dyDescent="0.3">
      <c r="A27" s="60" t="s">
        <v>22</v>
      </c>
      <c r="B27" s="61" t="s">
        <v>34</v>
      </c>
      <c r="C27" s="61" t="s">
        <v>10</v>
      </c>
      <c r="D27" s="62">
        <v>0</v>
      </c>
      <c r="E27" s="62"/>
      <c r="F27" s="62"/>
      <c r="G27" s="62"/>
      <c r="H27" s="62"/>
      <c r="I27" s="62"/>
      <c r="J27" s="62"/>
      <c r="K27" s="62"/>
      <c r="L27" s="62"/>
      <c r="M27" s="62"/>
      <c r="N27" s="26"/>
      <c r="O27" s="63" t="s">
        <v>101</v>
      </c>
      <c r="P27" s="26"/>
    </row>
    <row r="28" spans="1:16" ht="15" customHeight="1" x14ac:dyDescent="0.3">
      <c r="A28" s="60" t="s">
        <v>22</v>
      </c>
      <c r="B28" s="61" t="s">
        <v>14</v>
      </c>
      <c r="C28" s="61" t="s">
        <v>10</v>
      </c>
      <c r="D28" s="62">
        <v>0</v>
      </c>
      <c r="E28" s="62">
        <v>0</v>
      </c>
      <c r="F28" s="62">
        <v>0</v>
      </c>
      <c r="G28" s="62">
        <v>0</v>
      </c>
      <c r="H28" s="62">
        <v>0</v>
      </c>
      <c r="I28" s="62">
        <v>0</v>
      </c>
      <c r="J28" s="62">
        <v>0</v>
      </c>
      <c r="K28" s="62">
        <v>0</v>
      </c>
      <c r="L28" s="62">
        <v>0</v>
      </c>
      <c r="M28" s="62">
        <v>0</v>
      </c>
      <c r="N28" s="26"/>
      <c r="O28" s="26"/>
      <c r="P28" s="26"/>
    </row>
    <row r="29" spans="1:16" ht="15" customHeight="1" x14ac:dyDescent="0.3">
      <c r="A29" s="60" t="s">
        <v>22</v>
      </c>
      <c r="B29" s="61" t="s">
        <v>13</v>
      </c>
      <c r="C29" s="61" t="s">
        <v>10</v>
      </c>
      <c r="D29" s="62">
        <v>0</v>
      </c>
      <c r="E29" s="62">
        <v>0</v>
      </c>
      <c r="F29" s="62">
        <v>0</v>
      </c>
      <c r="G29" s="62">
        <v>0</v>
      </c>
      <c r="H29" s="62">
        <v>0</v>
      </c>
      <c r="I29" s="62">
        <v>0</v>
      </c>
      <c r="J29" s="62">
        <v>0</v>
      </c>
      <c r="K29" s="62">
        <v>0</v>
      </c>
      <c r="L29" s="62">
        <v>0</v>
      </c>
      <c r="M29" s="62">
        <v>0</v>
      </c>
      <c r="N29" s="26"/>
      <c r="O29" s="26"/>
      <c r="P29" s="26"/>
    </row>
    <row r="30" spans="1:16" ht="15" customHeight="1" x14ac:dyDescent="0.3">
      <c r="A30" s="60" t="s">
        <v>22</v>
      </c>
      <c r="B30" s="61" t="s">
        <v>36</v>
      </c>
      <c r="C30" s="61" t="s">
        <v>10</v>
      </c>
      <c r="D30" s="62">
        <v>0</v>
      </c>
      <c r="E30" s="62">
        <v>0</v>
      </c>
      <c r="F30" s="62">
        <v>0</v>
      </c>
      <c r="G30" s="62">
        <v>0</v>
      </c>
      <c r="H30" s="62">
        <v>0</v>
      </c>
      <c r="I30" s="62">
        <v>0</v>
      </c>
      <c r="J30" s="62">
        <v>0</v>
      </c>
      <c r="K30" s="62">
        <v>0</v>
      </c>
      <c r="L30" s="62">
        <v>0</v>
      </c>
      <c r="M30" s="62">
        <v>0</v>
      </c>
      <c r="N30" s="26"/>
      <c r="O30" s="26"/>
      <c r="P30" s="26"/>
    </row>
    <row r="31" spans="1:16" ht="15" customHeight="1" x14ac:dyDescent="0.3">
      <c r="A31" s="60" t="s">
        <v>22</v>
      </c>
      <c r="B31" s="61" t="s">
        <v>35</v>
      </c>
      <c r="C31" s="61" t="s">
        <v>10</v>
      </c>
      <c r="D31" s="62">
        <v>0</v>
      </c>
      <c r="E31" s="62">
        <v>0</v>
      </c>
      <c r="F31" s="62">
        <v>0</v>
      </c>
      <c r="G31" s="62">
        <v>0</v>
      </c>
      <c r="H31" s="62">
        <v>0</v>
      </c>
      <c r="I31" s="62">
        <v>0</v>
      </c>
      <c r="J31" s="62">
        <v>0</v>
      </c>
      <c r="K31" s="62">
        <v>0</v>
      </c>
      <c r="L31" s="62">
        <v>0</v>
      </c>
      <c r="M31" s="62">
        <v>0</v>
      </c>
      <c r="N31" s="26"/>
      <c r="O31" s="26"/>
      <c r="P31" s="26"/>
    </row>
    <row r="32" spans="1:16" ht="15" customHeight="1" x14ac:dyDescent="0.3">
      <c r="A32" s="60" t="s">
        <v>22</v>
      </c>
      <c r="B32" s="61" t="s">
        <v>12</v>
      </c>
      <c r="C32" s="61" t="s">
        <v>11</v>
      </c>
      <c r="D32" s="62">
        <v>0</v>
      </c>
      <c r="E32" s="62">
        <v>0</v>
      </c>
      <c r="F32" s="62">
        <v>0</v>
      </c>
      <c r="G32" s="62">
        <v>0</v>
      </c>
      <c r="H32" s="62">
        <v>0</v>
      </c>
      <c r="I32" s="62">
        <v>0</v>
      </c>
      <c r="J32" s="62">
        <v>0</v>
      </c>
      <c r="K32" s="62">
        <v>0</v>
      </c>
      <c r="L32" s="62">
        <v>0</v>
      </c>
      <c r="M32" s="62">
        <v>0</v>
      </c>
      <c r="N32" s="26"/>
      <c r="O32" s="26"/>
      <c r="P32" s="26"/>
    </row>
    <row r="33" spans="1:16" ht="15" customHeight="1" x14ac:dyDescent="0.3">
      <c r="A33" s="60" t="s">
        <v>22</v>
      </c>
      <c r="B33" s="61" t="s">
        <v>4</v>
      </c>
      <c r="C33" s="61" t="s">
        <v>4</v>
      </c>
      <c r="D33" s="62">
        <v>0</v>
      </c>
      <c r="E33" s="62">
        <v>0</v>
      </c>
      <c r="F33" s="62">
        <v>0</v>
      </c>
      <c r="G33" s="62">
        <v>0</v>
      </c>
      <c r="H33" s="62">
        <v>0</v>
      </c>
      <c r="I33" s="62">
        <v>0</v>
      </c>
      <c r="J33" s="62">
        <v>0</v>
      </c>
      <c r="K33" s="62">
        <v>0</v>
      </c>
      <c r="L33" s="62">
        <v>0</v>
      </c>
      <c r="M33" s="62">
        <v>0</v>
      </c>
      <c r="N33" s="26"/>
      <c r="O33" s="26"/>
      <c r="P33" s="26"/>
    </row>
    <row r="34" spans="1:16" ht="15" customHeight="1" x14ac:dyDescent="0.3">
      <c r="A34" s="60" t="s">
        <v>49</v>
      </c>
      <c r="B34" s="61" t="s">
        <v>34</v>
      </c>
      <c r="C34" s="61" t="s">
        <v>10</v>
      </c>
      <c r="D34" s="62">
        <f>SUMIF([3]Template!$C:$C,$B34,[3]Template!F:F)</f>
        <v>0</v>
      </c>
      <c r="E34" s="62">
        <f>SUMIF([3]Template!$C:$C,$B34,[3]Template!G:G)</f>
        <v>0</v>
      </c>
      <c r="F34" s="62">
        <f>SUMIF([3]Template!$C:$C,$B34,[3]Template!H:H)</f>
        <v>0</v>
      </c>
      <c r="G34" s="62">
        <f>SUMIF([3]Template!$C:$C,$B34,[3]Template!I:I)</f>
        <v>0</v>
      </c>
      <c r="H34" s="62">
        <f>SUMIF([3]Template!$C:$C,$B34,[3]Template!J:J)</f>
        <v>0</v>
      </c>
      <c r="I34" s="62">
        <f>SUMIF([3]Template!$C:$C,$B34,[3]Template!K:K)</f>
        <v>0</v>
      </c>
      <c r="J34" s="62">
        <f>SUMIF([3]Template!$C:$C,$B34,[3]Template!L:L)</f>
        <v>0</v>
      </c>
      <c r="K34" s="62">
        <f>SUMIF([3]Template!$C:$C,$B34,[3]Template!M:M)</f>
        <v>0</v>
      </c>
      <c r="L34" s="62">
        <f>SUMIF([3]Template!$C:$C,$B34,[3]Template!N:N)</f>
        <v>0</v>
      </c>
      <c r="M34" s="62">
        <f>SUMIF([3]Template!$C:$C,$B34,[3]Template!O:O)</f>
        <v>0</v>
      </c>
      <c r="N34" s="26"/>
      <c r="O34" s="26"/>
      <c r="P34" s="26"/>
    </row>
    <row r="35" spans="1:16" ht="15" customHeight="1" x14ac:dyDescent="0.3">
      <c r="A35" s="60" t="s">
        <v>49</v>
      </c>
      <c r="B35" s="61" t="s">
        <v>14</v>
      </c>
      <c r="C35" s="61" t="s">
        <v>10</v>
      </c>
      <c r="D35" s="62">
        <f>SUMIF([3]Template!$C:$C,$B35,[3]Template!F:F)</f>
        <v>236746</v>
      </c>
      <c r="E35" s="62">
        <f>SUMIF([3]Template!$C:$C,$B35,[3]Template!G:G)</f>
        <v>220775</v>
      </c>
      <c r="F35" s="62">
        <f>SUMIF([3]Template!$C:$C,$B35,[3]Template!H:H)</f>
        <v>204804</v>
      </c>
      <c r="G35" s="62">
        <f>SUMIF([3]Template!$C:$C,$B35,[3]Template!I:I)</f>
        <v>188833</v>
      </c>
      <c r="H35" s="62">
        <f>SUMIF([3]Template!$C:$C,$B35,[3]Template!J:J)</f>
        <v>172864</v>
      </c>
      <c r="I35" s="62">
        <f>SUMIF([3]Template!$C:$C,$B35,[3]Template!K:K)</f>
        <v>32505</v>
      </c>
      <c r="J35" s="62">
        <f>SUMIF([3]Template!$C:$C,$B35,[3]Template!L:L)</f>
        <v>32505</v>
      </c>
      <c r="K35" s="62">
        <f>SUMIF([3]Template!$C:$C,$B35,[3]Template!M:M)</f>
        <v>32505</v>
      </c>
      <c r="L35" s="62">
        <f>SUMIF([3]Template!$C:$C,$B35,[3]Template!N:N)</f>
        <v>32505</v>
      </c>
      <c r="M35" s="62">
        <f>SUMIF([3]Template!$C:$C,$B35,[3]Template!O:O)</f>
        <v>32505</v>
      </c>
      <c r="N35" s="26"/>
      <c r="O35" s="26"/>
      <c r="P35" s="26"/>
    </row>
    <row r="36" spans="1:16" ht="15" customHeight="1" x14ac:dyDescent="0.3">
      <c r="A36" s="60" t="s">
        <v>49</v>
      </c>
      <c r="B36" s="61" t="s">
        <v>13</v>
      </c>
      <c r="C36" s="61" t="s">
        <v>10</v>
      </c>
      <c r="D36" s="62">
        <f>SUMIF([3]Template!$C:$C,$B36,[3]Template!F:F)</f>
        <v>0</v>
      </c>
      <c r="E36" s="62">
        <f>SUMIF([3]Template!$C:$C,$B36,[3]Template!G:G)</f>
        <v>0</v>
      </c>
      <c r="F36" s="62">
        <f>SUMIF([3]Template!$C:$C,$B36,[3]Template!H:H)</f>
        <v>0</v>
      </c>
      <c r="G36" s="62">
        <f>SUMIF([3]Template!$C:$C,$B36,[3]Template!I:I)</f>
        <v>0</v>
      </c>
      <c r="H36" s="62">
        <f>SUMIF([3]Template!$C:$C,$B36,[3]Template!J:J)</f>
        <v>0</v>
      </c>
      <c r="I36" s="62">
        <f>SUMIF([3]Template!$C:$C,$B36,[3]Template!K:K)</f>
        <v>0</v>
      </c>
      <c r="J36" s="62">
        <f>SUMIF([3]Template!$C:$C,$B36,[3]Template!L:L)</f>
        <v>0</v>
      </c>
      <c r="K36" s="62">
        <f>SUMIF([3]Template!$C:$C,$B36,[3]Template!M:M)</f>
        <v>0</v>
      </c>
      <c r="L36" s="62">
        <f>SUMIF([3]Template!$C:$C,$B36,[3]Template!N:N)</f>
        <v>0</v>
      </c>
      <c r="M36" s="62">
        <f>SUMIF([3]Template!$C:$C,$B36,[3]Template!O:O)</f>
        <v>0</v>
      </c>
      <c r="N36" s="26"/>
      <c r="O36" s="26"/>
      <c r="P36" s="26"/>
    </row>
    <row r="37" spans="1:16" ht="15" customHeight="1" x14ac:dyDescent="0.3">
      <c r="A37" s="60" t="s">
        <v>49</v>
      </c>
      <c r="B37" s="61" t="s">
        <v>36</v>
      </c>
      <c r="C37" s="61" t="s">
        <v>10</v>
      </c>
      <c r="D37" s="62">
        <f>SUMIF([3]Template!$C:$C,$B37,[3]Template!F:F)</f>
        <v>0</v>
      </c>
      <c r="E37" s="62">
        <f>SUMIF([3]Template!$C:$C,$B37,[3]Template!G:G)</f>
        <v>0</v>
      </c>
      <c r="F37" s="62">
        <f>SUMIF([3]Template!$C:$C,$B37,[3]Template!H:H)</f>
        <v>0</v>
      </c>
      <c r="G37" s="62">
        <f>SUMIF([3]Template!$C:$C,$B37,[3]Template!I:I)</f>
        <v>0</v>
      </c>
      <c r="H37" s="62">
        <f>SUMIF([3]Template!$C:$C,$B37,[3]Template!J:J)</f>
        <v>0</v>
      </c>
      <c r="I37" s="62">
        <f>SUMIF([3]Template!$C:$C,$B37,[3]Template!K:K)</f>
        <v>0</v>
      </c>
      <c r="J37" s="62">
        <f>SUMIF([3]Template!$C:$C,$B37,[3]Template!L:L)</f>
        <v>0</v>
      </c>
      <c r="K37" s="62">
        <f>SUMIF([3]Template!$C:$C,$B37,[3]Template!M:M)</f>
        <v>0</v>
      </c>
      <c r="L37" s="62">
        <f>SUMIF([3]Template!$C:$C,$B37,[3]Template!N:N)</f>
        <v>0</v>
      </c>
      <c r="M37" s="62">
        <f>SUMIF([3]Template!$C:$C,$B37,[3]Template!O:O)</f>
        <v>0</v>
      </c>
      <c r="N37" s="26"/>
      <c r="O37" s="26"/>
      <c r="P37" s="26"/>
    </row>
    <row r="38" spans="1:16" ht="15" customHeight="1" x14ac:dyDescent="0.3">
      <c r="A38" s="60" t="s">
        <v>49</v>
      </c>
      <c r="B38" s="61" t="s">
        <v>35</v>
      </c>
      <c r="C38" s="61" t="s">
        <v>10</v>
      </c>
      <c r="D38" s="62">
        <f>SUMIF([3]Template!$C:$C,$B38,[3]Template!F:F)</f>
        <v>0</v>
      </c>
      <c r="E38" s="62">
        <f>SUMIF([3]Template!$C:$C,$B38,[3]Template!G:G)</f>
        <v>0</v>
      </c>
      <c r="F38" s="62">
        <f>SUMIF([3]Template!$C:$C,$B38,[3]Template!H:H)</f>
        <v>0</v>
      </c>
      <c r="G38" s="62">
        <f>SUMIF([3]Template!$C:$C,$B38,[3]Template!I:I)</f>
        <v>0</v>
      </c>
      <c r="H38" s="62">
        <f>SUMIF([3]Template!$C:$C,$B38,[3]Template!J:J)</f>
        <v>0</v>
      </c>
      <c r="I38" s="62">
        <f>SUMIF([3]Template!$C:$C,$B38,[3]Template!K:K)</f>
        <v>0</v>
      </c>
      <c r="J38" s="62">
        <f>SUMIF([3]Template!$C:$C,$B38,[3]Template!L:L)</f>
        <v>0</v>
      </c>
      <c r="K38" s="62">
        <f>SUMIF([3]Template!$C:$C,$B38,[3]Template!M:M)</f>
        <v>0</v>
      </c>
      <c r="L38" s="62">
        <f>SUMIF([3]Template!$C:$C,$B38,[3]Template!N:N)</f>
        <v>0</v>
      </c>
      <c r="M38" s="62">
        <f>SUMIF([3]Template!$C:$C,$B38,[3]Template!O:O)</f>
        <v>0</v>
      </c>
      <c r="N38" s="26"/>
      <c r="O38" s="26"/>
      <c r="P38" s="26"/>
    </row>
    <row r="39" spans="1:16" ht="15" customHeight="1" x14ac:dyDescent="0.3">
      <c r="A39" s="60" t="s">
        <v>49</v>
      </c>
      <c r="B39" s="61" t="s">
        <v>12</v>
      </c>
      <c r="C39" s="61" t="s">
        <v>11</v>
      </c>
      <c r="D39" s="62">
        <f>SUMIF([3]Template!$C:$C,$B39,[3]Template!F:F)</f>
        <v>0</v>
      </c>
      <c r="E39" s="62">
        <f>SUMIF([3]Template!$C:$C,$B39,[3]Template!G:G)</f>
        <v>0</v>
      </c>
      <c r="F39" s="62">
        <f>SUMIF([3]Template!$C:$C,$B39,[3]Template!H:H)</f>
        <v>0</v>
      </c>
      <c r="G39" s="62">
        <f>SUMIF([3]Template!$C:$C,$B39,[3]Template!I:I)</f>
        <v>0</v>
      </c>
      <c r="H39" s="62">
        <f>SUMIF([3]Template!$C:$C,$B39,[3]Template!J:J)</f>
        <v>0</v>
      </c>
      <c r="I39" s="62">
        <f>SUMIF([3]Template!$C:$C,$B39,[3]Template!K:K)</f>
        <v>0</v>
      </c>
      <c r="J39" s="62">
        <f>SUMIF([3]Template!$C:$C,$B39,[3]Template!L:L)</f>
        <v>0</v>
      </c>
      <c r="K39" s="62">
        <f>SUMIF([3]Template!$C:$C,$B39,[3]Template!M:M)</f>
        <v>0</v>
      </c>
      <c r="L39" s="62">
        <f>SUMIF([3]Template!$C:$C,$B39,[3]Template!N:N)</f>
        <v>0</v>
      </c>
      <c r="M39" s="62">
        <f>SUMIF([3]Template!$C:$C,$B39,[3]Template!O:O)</f>
        <v>0</v>
      </c>
      <c r="N39" s="26"/>
      <c r="O39" s="26"/>
      <c r="P39" s="26"/>
    </row>
    <row r="40" spans="1:16" ht="15" customHeight="1" x14ac:dyDescent="0.3">
      <c r="A40" s="60" t="s">
        <v>49</v>
      </c>
      <c r="B40" s="61" t="s">
        <v>4</v>
      </c>
      <c r="C40" s="61" t="s">
        <v>4</v>
      </c>
      <c r="D40" s="62">
        <f>SUMIF([3]Template!$C:$C,$B40,[3]Template!F:F)</f>
        <v>0</v>
      </c>
      <c r="E40" s="62">
        <f>SUMIF([3]Template!$C:$C,$B40,[3]Template!G:G)</f>
        <v>0</v>
      </c>
      <c r="F40" s="62">
        <f>SUMIF([3]Template!$C:$C,$B40,[3]Template!H:H)</f>
        <v>0</v>
      </c>
      <c r="G40" s="62">
        <f>SUMIF([3]Template!$C:$C,$B40,[3]Template!I:I)</f>
        <v>0</v>
      </c>
      <c r="H40" s="62">
        <f>SUMIF([3]Template!$C:$C,$B40,[3]Template!J:J)</f>
        <v>0</v>
      </c>
      <c r="I40" s="62">
        <f>SUMIF([3]Template!$C:$C,$B40,[3]Template!K:K)</f>
        <v>0</v>
      </c>
      <c r="J40" s="62">
        <f>SUMIF([3]Template!$C:$C,$B40,[3]Template!L:L)</f>
        <v>0</v>
      </c>
      <c r="K40" s="62">
        <f>SUMIF([3]Template!$C:$C,$B40,[3]Template!M:M)</f>
        <v>0</v>
      </c>
      <c r="L40" s="62">
        <f>SUMIF([3]Template!$C:$C,$B40,[3]Template!N:N)</f>
        <v>0</v>
      </c>
      <c r="M40" s="62">
        <f>SUMIF([3]Template!$C:$C,$B40,[3]Template!O:O)</f>
        <v>0</v>
      </c>
      <c r="N40" s="26"/>
      <c r="O40" s="26"/>
      <c r="P40" s="26"/>
    </row>
    <row r="41" spans="1:16" ht="15" customHeight="1" x14ac:dyDescent="0.3">
      <c r="A41" s="60" t="s">
        <v>23</v>
      </c>
      <c r="B41" s="61" t="s">
        <v>34</v>
      </c>
      <c r="C41" s="61" t="s">
        <v>10</v>
      </c>
      <c r="D41" s="62">
        <f>SUMIF([4]Template!$C:$C,$B41,[4]Template!F:F)</f>
        <v>0</v>
      </c>
      <c r="E41" s="62">
        <f>SUMIF([4]Template!$C:$C,$B41,[4]Template!G:G)</f>
        <v>0</v>
      </c>
      <c r="F41" s="62">
        <f>SUMIF([4]Template!$C:$C,$B41,[4]Template!H:H)</f>
        <v>0</v>
      </c>
      <c r="G41" s="62">
        <f>SUMIF([4]Template!$C:$C,$B41,[4]Template!I:I)</f>
        <v>0</v>
      </c>
      <c r="H41" s="62">
        <f>SUMIF([4]Template!$C:$C,$B41,[4]Template!J:J)</f>
        <v>0</v>
      </c>
      <c r="I41" s="62">
        <f>SUMIF([4]Template!$C:$C,$B41,[4]Template!K:K)</f>
        <v>0</v>
      </c>
      <c r="J41" s="62">
        <f>SUMIF([4]Template!$C:$C,$B41,[4]Template!L:L)</f>
        <v>0</v>
      </c>
      <c r="K41" s="62">
        <f>SUMIF([4]Template!$C:$C,$B41,[4]Template!M:M)</f>
        <v>0</v>
      </c>
      <c r="L41" s="62">
        <f>SUMIF([4]Template!$C:$C,$B41,[4]Template!N:N)</f>
        <v>0</v>
      </c>
      <c r="M41" s="62">
        <f>SUMIF([4]Template!$C:$C,$B41,[4]Template!O:O)</f>
        <v>0</v>
      </c>
      <c r="N41" s="26"/>
      <c r="O41" s="26"/>
      <c r="P41" s="26"/>
    </row>
    <row r="42" spans="1:16" ht="15" customHeight="1" x14ac:dyDescent="0.3">
      <c r="A42" s="60" t="s">
        <v>23</v>
      </c>
      <c r="B42" s="61" t="s">
        <v>14</v>
      </c>
      <c r="C42" s="61" t="s">
        <v>10</v>
      </c>
      <c r="D42" s="62">
        <f>SUMIF([4]Template!$C:$C,$B42,[4]Template!F:F)</f>
        <v>0</v>
      </c>
      <c r="E42" s="62">
        <f>SUMIF([4]Template!$C:$C,$B42,[4]Template!G:G)</f>
        <v>0</v>
      </c>
      <c r="F42" s="62">
        <f>SUMIF([4]Template!$C:$C,$B42,[4]Template!H:H)</f>
        <v>0</v>
      </c>
      <c r="G42" s="62">
        <f>SUMIF([4]Template!$C:$C,$B42,[4]Template!I:I)</f>
        <v>0</v>
      </c>
      <c r="H42" s="62">
        <f>SUMIF([4]Template!$C:$C,$B42,[4]Template!J:J)</f>
        <v>0</v>
      </c>
      <c r="I42" s="62">
        <f>SUMIF([4]Template!$C:$C,$B42,[4]Template!K:K)</f>
        <v>0</v>
      </c>
      <c r="J42" s="62">
        <f>SUMIF([4]Template!$C:$C,$B42,[4]Template!L:L)</f>
        <v>0</v>
      </c>
      <c r="K42" s="62">
        <f>SUMIF([4]Template!$C:$C,$B42,[4]Template!M:M)</f>
        <v>0</v>
      </c>
      <c r="L42" s="62">
        <f>SUMIF([4]Template!$C:$C,$B42,[4]Template!N:N)</f>
        <v>0</v>
      </c>
      <c r="M42" s="62">
        <f>SUMIF([4]Template!$C:$C,$B42,[4]Template!O:O)</f>
        <v>0</v>
      </c>
      <c r="N42" s="26"/>
      <c r="O42" s="26"/>
      <c r="P42" s="26"/>
    </row>
    <row r="43" spans="1:16" ht="15" customHeight="1" x14ac:dyDescent="0.3">
      <c r="A43" s="60" t="s">
        <v>23</v>
      </c>
      <c r="B43" s="61" t="s">
        <v>13</v>
      </c>
      <c r="C43" s="61" t="s">
        <v>10</v>
      </c>
      <c r="D43" s="62">
        <f>SUMIF([4]Template!$C:$C,$B43,[4]Template!F:F)</f>
        <v>0</v>
      </c>
      <c r="E43" s="62">
        <f>SUMIF([4]Template!$C:$C,$B43,[4]Template!G:G)</f>
        <v>0</v>
      </c>
      <c r="F43" s="62">
        <f>SUMIF([4]Template!$C:$C,$B43,[4]Template!H:H)</f>
        <v>0</v>
      </c>
      <c r="G43" s="62">
        <f>SUMIF([4]Template!$C:$C,$B43,[4]Template!I:I)</f>
        <v>0</v>
      </c>
      <c r="H43" s="62">
        <f>SUMIF([4]Template!$C:$C,$B43,[4]Template!J:J)</f>
        <v>0</v>
      </c>
      <c r="I43" s="62">
        <f>SUMIF([4]Template!$C:$C,$B43,[4]Template!K:K)</f>
        <v>0</v>
      </c>
      <c r="J43" s="62">
        <f>SUMIF([4]Template!$C:$C,$B43,[4]Template!L:L)</f>
        <v>0</v>
      </c>
      <c r="K43" s="62">
        <f>SUMIF([4]Template!$C:$C,$B43,[4]Template!M:M)</f>
        <v>0</v>
      </c>
      <c r="L43" s="62">
        <f>SUMIF([4]Template!$C:$C,$B43,[4]Template!N:N)</f>
        <v>0</v>
      </c>
      <c r="M43" s="62">
        <f>SUMIF([4]Template!$C:$C,$B43,[4]Template!O:O)</f>
        <v>0</v>
      </c>
      <c r="N43" s="26"/>
      <c r="O43" s="26"/>
      <c r="P43" s="26"/>
    </row>
    <row r="44" spans="1:16" ht="15" customHeight="1" x14ac:dyDescent="0.3">
      <c r="A44" s="60" t="s">
        <v>23</v>
      </c>
      <c r="B44" s="61" t="s">
        <v>36</v>
      </c>
      <c r="C44" s="61" t="s">
        <v>10</v>
      </c>
      <c r="D44" s="62">
        <f>SUMIF([4]Template!$C:$C,$B44,[4]Template!F:F)</f>
        <v>0</v>
      </c>
      <c r="E44" s="62">
        <f>SUMIF([4]Template!$C:$C,$B44,[4]Template!G:G)</f>
        <v>0</v>
      </c>
      <c r="F44" s="62">
        <f>SUMIF([4]Template!$C:$C,$B44,[4]Template!H:H)</f>
        <v>0</v>
      </c>
      <c r="G44" s="62">
        <f>SUMIF([4]Template!$C:$C,$B44,[4]Template!I:I)</f>
        <v>0</v>
      </c>
      <c r="H44" s="62">
        <f>SUMIF([4]Template!$C:$C,$B44,[4]Template!J:J)</f>
        <v>0</v>
      </c>
      <c r="I44" s="62">
        <f>SUMIF([4]Template!$C:$C,$B44,[4]Template!K:K)</f>
        <v>0</v>
      </c>
      <c r="J44" s="62">
        <f>SUMIF([4]Template!$C:$C,$B44,[4]Template!L:L)</f>
        <v>0</v>
      </c>
      <c r="K44" s="62">
        <f>SUMIF([4]Template!$C:$C,$B44,[4]Template!M:M)</f>
        <v>0</v>
      </c>
      <c r="L44" s="62">
        <f>SUMIF([4]Template!$C:$C,$B44,[4]Template!N:N)</f>
        <v>0</v>
      </c>
      <c r="M44" s="62">
        <f>SUMIF([4]Template!$C:$C,$B44,[4]Template!O:O)</f>
        <v>0</v>
      </c>
      <c r="N44" s="26"/>
      <c r="O44" s="26"/>
      <c r="P44" s="26"/>
    </row>
    <row r="45" spans="1:16" ht="15" customHeight="1" x14ac:dyDescent="0.3">
      <c r="A45" s="60" t="s">
        <v>23</v>
      </c>
      <c r="B45" s="61" t="s">
        <v>35</v>
      </c>
      <c r="C45" s="61" t="s">
        <v>10</v>
      </c>
      <c r="D45" s="62">
        <f>SUMIF([4]Template!$C:$C,$B45,[4]Template!F:F)</f>
        <v>0</v>
      </c>
      <c r="E45" s="62">
        <f>SUMIF([4]Template!$C:$C,$B45,[4]Template!G:G)</f>
        <v>0</v>
      </c>
      <c r="F45" s="62">
        <f>SUMIF([4]Template!$C:$C,$B45,[4]Template!H:H)</f>
        <v>0</v>
      </c>
      <c r="G45" s="62">
        <f>SUMIF([4]Template!$C:$C,$B45,[4]Template!I:I)</f>
        <v>0</v>
      </c>
      <c r="H45" s="62">
        <f>SUMIF([4]Template!$C:$C,$B45,[4]Template!J:J)</f>
        <v>0</v>
      </c>
      <c r="I45" s="62">
        <f>SUMIF([4]Template!$C:$C,$B45,[4]Template!K:K)</f>
        <v>0</v>
      </c>
      <c r="J45" s="62">
        <f>SUMIF([4]Template!$C:$C,$B45,[4]Template!L:L)</f>
        <v>0</v>
      </c>
      <c r="K45" s="62">
        <f>SUMIF([4]Template!$C:$C,$B45,[4]Template!M:M)</f>
        <v>0</v>
      </c>
      <c r="L45" s="62">
        <f>SUMIF([4]Template!$C:$C,$B45,[4]Template!N:N)</f>
        <v>0</v>
      </c>
      <c r="M45" s="62">
        <f>SUMIF([4]Template!$C:$C,$B45,[4]Template!O:O)</f>
        <v>0</v>
      </c>
      <c r="N45" s="26"/>
      <c r="O45" s="26"/>
      <c r="P45" s="26"/>
    </row>
    <row r="46" spans="1:16" ht="15" customHeight="1" x14ac:dyDescent="0.3">
      <c r="A46" s="60" t="s">
        <v>23</v>
      </c>
      <c r="B46" s="61" t="s">
        <v>12</v>
      </c>
      <c r="C46" s="61" t="s">
        <v>11</v>
      </c>
      <c r="D46" s="62">
        <f>SUMIF([4]Template!$C:$C,$B46,[4]Template!F:F)</f>
        <v>156553.101609445</v>
      </c>
      <c r="E46" s="62">
        <f>SUMIF([4]Template!$C:$C,$B46,[4]Template!G:G)</f>
        <v>2996567.451709887</v>
      </c>
      <c r="F46" s="62">
        <f>SUMIF([4]Template!$C:$C,$B46,[4]Template!H:H)</f>
        <v>2832977.2154180175</v>
      </c>
      <c r="G46" s="62">
        <f>SUMIF([4]Template!$C:$C,$B46,[4]Template!I:I)</f>
        <v>2669386.9791261479</v>
      </c>
      <c r="H46" s="62">
        <f>SUMIF([4]Template!$C:$C,$B46,[4]Template!J:J)</f>
        <v>2505796.7428342784</v>
      </c>
      <c r="I46" s="62">
        <f>SUMIF([4]Template!$C:$C,$B46,[4]Template!K:K)</f>
        <v>86201</v>
      </c>
      <c r="J46" s="62">
        <f>SUMIF([4]Template!$C:$C,$B46,[4]Template!L:L)</f>
        <v>159301</v>
      </c>
      <c r="K46" s="62">
        <f>SUMIF([4]Template!$C:$C,$B46,[4]Template!M:M)</f>
        <v>246000</v>
      </c>
      <c r="L46" s="62">
        <f>SUMIF([4]Template!$C:$C,$B46,[4]Template!N:N)</f>
        <v>246000</v>
      </c>
      <c r="M46" s="62">
        <f>SUMIF([4]Template!$C:$C,$B46,[4]Template!O:O)</f>
        <v>246000</v>
      </c>
      <c r="N46" s="26"/>
      <c r="O46" s="26"/>
      <c r="P46" s="26"/>
    </row>
    <row r="47" spans="1:16" ht="15" customHeight="1" x14ac:dyDescent="0.3">
      <c r="A47" s="60" t="s">
        <v>23</v>
      </c>
      <c r="B47" s="61" t="s">
        <v>4</v>
      </c>
      <c r="C47" s="61" t="s">
        <v>4</v>
      </c>
      <c r="D47" s="62">
        <f>SUMIF([4]Template!$C:$C,$B47,[4]Template!F:F)</f>
        <v>0</v>
      </c>
      <c r="E47" s="62">
        <f>SUMIF([4]Template!$C:$C,$B47,[4]Template!G:G)</f>
        <v>0</v>
      </c>
      <c r="F47" s="62">
        <f>SUMIF([4]Template!$C:$C,$B47,[4]Template!H:H)</f>
        <v>0</v>
      </c>
      <c r="G47" s="62">
        <f>SUMIF([4]Template!$C:$C,$B47,[4]Template!I:I)</f>
        <v>0</v>
      </c>
      <c r="H47" s="62">
        <f>SUMIF([4]Template!$C:$C,$B47,[4]Template!J:J)</f>
        <v>0</v>
      </c>
      <c r="I47" s="62">
        <f>SUMIF([4]Template!$C:$C,$B47,[4]Template!K:K)</f>
        <v>0</v>
      </c>
      <c r="J47" s="62">
        <f>SUMIF([4]Template!$C:$C,$B47,[4]Template!L:L)</f>
        <v>0</v>
      </c>
      <c r="K47" s="62">
        <f>SUMIF([4]Template!$C:$C,$B47,[4]Template!M:M)</f>
        <v>0</v>
      </c>
      <c r="L47" s="62">
        <f>SUMIF([4]Template!$C:$C,$B47,[4]Template!N:N)</f>
        <v>0</v>
      </c>
      <c r="M47" s="62">
        <f>SUMIF([4]Template!$C:$C,$B47,[4]Template!O:O)</f>
        <v>0</v>
      </c>
      <c r="N47" s="26"/>
      <c r="O47" s="26"/>
      <c r="P47" s="26"/>
    </row>
    <row r="48" spans="1:16" ht="15" customHeight="1" x14ac:dyDescent="0.3">
      <c r="A48" s="60" t="s">
        <v>24</v>
      </c>
      <c r="B48" s="61" t="s">
        <v>34</v>
      </c>
      <c r="C48" s="61" t="s">
        <v>10</v>
      </c>
      <c r="D48" s="62">
        <v>0</v>
      </c>
      <c r="E48" s="62">
        <v>0</v>
      </c>
      <c r="F48" s="62">
        <v>0</v>
      </c>
      <c r="G48" s="62">
        <v>0</v>
      </c>
      <c r="H48" s="62">
        <v>0</v>
      </c>
      <c r="I48" s="62">
        <v>0</v>
      </c>
      <c r="J48" s="62">
        <v>0</v>
      </c>
      <c r="K48" s="62">
        <v>0</v>
      </c>
      <c r="L48" s="62">
        <v>0</v>
      </c>
      <c r="M48" s="62">
        <v>0</v>
      </c>
      <c r="N48" s="26"/>
      <c r="O48" s="63" t="s">
        <v>101</v>
      </c>
      <c r="P48" s="26"/>
    </row>
    <row r="49" spans="1:16" ht="15" customHeight="1" x14ac:dyDescent="0.3">
      <c r="A49" s="60" t="s">
        <v>24</v>
      </c>
      <c r="B49" s="61" t="s">
        <v>14</v>
      </c>
      <c r="C49" s="61" t="s">
        <v>10</v>
      </c>
      <c r="D49" s="62">
        <v>0</v>
      </c>
      <c r="E49" s="62">
        <v>0</v>
      </c>
      <c r="F49" s="62">
        <v>0</v>
      </c>
      <c r="G49" s="62">
        <v>0</v>
      </c>
      <c r="H49" s="62">
        <v>0</v>
      </c>
      <c r="I49" s="62">
        <v>0</v>
      </c>
      <c r="J49" s="62">
        <v>0</v>
      </c>
      <c r="K49" s="62">
        <v>0</v>
      </c>
      <c r="L49" s="62">
        <v>0</v>
      </c>
      <c r="M49" s="62">
        <v>0</v>
      </c>
      <c r="N49" s="26"/>
      <c r="O49" s="26"/>
      <c r="P49" s="26"/>
    </row>
    <row r="50" spans="1:16" ht="15" customHeight="1" x14ac:dyDescent="0.3">
      <c r="A50" s="60" t="s">
        <v>24</v>
      </c>
      <c r="B50" s="61" t="s">
        <v>13</v>
      </c>
      <c r="C50" s="61" t="s">
        <v>10</v>
      </c>
      <c r="D50" s="62">
        <v>0</v>
      </c>
      <c r="E50" s="62">
        <v>0</v>
      </c>
      <c r="F50" s="62">
        <v>0</v>
      </c>
      <c r="G50" s="62">
        <v>0</v>
      </c>
      <c r="H50" s="62">
        <v>0</v>
      </c>
      <c r="I50" s="62">
        <v>0</v>
      </c>
      <c r="J50" s="62">
        <v>0</v>
      </c>
      <c r="K50" s="62">
        <v>0</v>
      </c>
      <c r="L50" s="62">
        <v>0</v>
      </c>
      <c r="M50" s="62">
        <v>0</v>
      </c>
      <c r="N50" s="26"/>
      <c r="O50" s="26"/>
      <c r="P50" s="26"/>
    </row>
    <row r="51" spans="1:16" ht="15" customHeight="1" x14ac:dyDescent="0.3">
      <c r="A51" s="60" t="s">
        <v>24</v>
      </c>
      <c r="B51" s="61" t="s">
        <v>36</v>
      </c>
      <c r="C51" s="61" t="s">
        <v>10</v>
      </c>
      <c r="D51" s="62">
        <v>0</v>
      </c>
      <c r="E51" s="62">
        <v>0</v>
      </c>
      <c r="F51" s="62">
        <v>0</v>
      </c>
      <c r="G51" s="62">
        <v>0</v>
      </c>
      <c r="H51" s="62">
        <v>0</v>
      </c>
      <c r="I51" s="62">
        <v>0</v>
      </c>
      <c r="J51" s="62">
        <v>0</v>
      </c>
      <c r="K51" s="62">
        <v>0</v>
      </c>
      <c r="L51" s="62">
        <v>0</v>
      </c>
      <c r="M51" s="62">
        <v>0</v>
      </c>
      <c r="N51" s="26"/>
      <c r="O51" s="26"/>
      <c r="P51" s="26"/>
    </row>
    <row r="52" spans="1:16" ht="15" customHeight="1" x14ac:dyDescent="0.3">
      <c r="A52" s="60" t="s">
        <v>24</v>
      </c>
      <c r="B52" s="61" t="s">
        <v>35</v>
      </c>
      <c r="C52" s="61" t="s">
        <v>10</v>
      </c>
      <c r="D52" s="62">
        <v>0</v>
      </c>
      <c r="E52" s="62">
        <v>0</v>
      </c>
      <c r="F52" s="62">
        <v>0</v>
      </c>
      <c r="G52" s="62">
        <v>0</v>
      </c>
      <c r="H52" s="62">
        <v>0</v>
      </c>
      <c r="I52" s="62">
        <v>0</v>
      </c>
      <c r="J52" s="62">
        <v>0</v>
      </c>
      <c r="K52" s="62">
        <v>0</v>
      </c>
      <c r="L52" s="62">
        <v>0</v>
      </c>
      <c r="M52" s="62">
        <v>0</v>
      </c>
      <c r="N52" s="26"/>
      <c r="O52" s="26"/>
      <c r="P52" s="26"/>
    </row>
    <row r="53" spans="1:16" ht="15" customHeight="1" x14ac:dyDescent="0.3">
      <c r="A53" s="60" t="s">
        <v>24</v>
      </c>
      <c r="B53" s="61" t="s">
        <v>12</v>
      </c>
      <c r="C53" s="61" t="s">
        <v>11</v>
      </c>
      <c r="D53" s="62">
        <v>0</v>
      </c>
      <c r="E53" s="62">
        <v>0</v>
      </c>
      <c r="F53" s="62">
        <v>0</v>
      </c>
      <c r="G53" s="62">
        <v>0</v>
      </c>
      <c r="H53" s="62">
        <v>0</v>
      </c>
      <c r="I53" s="62">
        <v>0</v>
      </c>
      <c r="J53" s="62">
        <v>0</v>
      </c>
      <c r="K53" s="62">
        <v>0</v>
      </c>
      <c r="L53" s="62">
        <v>0</v>
      </c>
      <c r="M53" s="62">
        <v>0</v>
      </c>
      <c r="N53" s="26"/>
      <c r="O53" s="26"/>
      <c r="P53" s="26"/>
    </row>
    <row r="54" spans="1:16" ht="15" customHeight="1" x14ac:dyDescent="0.3">
      <c r="A54" s="60" t="s">
        <v>24</v>
      </c>
      <c r="B54" s="61" t="s">
        <v>4</v>
      </c>
      <c r="C54" s="61" t="s">
        <v>4</v>
      </c>
      <c r="D54" s="62">
        <v>0</v>
      </c>
      <c r="E54" s="62">
        <v>0</v>
      </c>
      <c r="F54" s="62">
        <v>0</v>
      </c>
      <c r="G54" s="62">
        <v>0</v>
      </c>
      <c r="H54" s="62">
        <v>0</v>
      </c>
      <c r="I54" s="62">
        <v>0</v>
      </c>
      <c r="J54" s="62">
        <v>0</v>
      </c>
      <c r="K54" s="62">
        <v>0</v>
      </c>
      <c r="L54" s="62">
        <v>0</v>
      </c>
      <c r="M54" s="62">
        <v>0</v>
      </c>
      <c r="N54" s="26"/>
      <c r="O54" s="26"/>
      <c r="P54" s="26"/>
    </row>
    <row r="55" spans="1:16" ht="15" customHeight="1" x14ac:dyDescent="0.3">
      <c r="A55" s="60" t="s">
        <v>16</v>
      </c>
      <c r="B55" s="61" t="s">
        <v>34</v>
      </c>
      <c r="C55" s="61" t="s">
        <v>10</v>
      </c>
      <c r="D55" s="62">
        <v>0</v>
      </c>
      <c r="E55" s="62">
        <v>0</v>
      </c>
      <c r="F55" s="62">
        <v>0</v>
      </c>
      <c r="G55" s="62">
        <v>0</v>
      </c>
      <c r="H55" s="62">
        <v>0</v>
      </c>
      <c r="I55" s="62">
        <v>0</v>
      </c>
      <c r="J55" s="62">
        <v>0</v>
      </c>
      <c r="K55" s="62">
        <v>0</v>
      </c>
      <c r="L55" s="62">
        <v>0</v>
      </c>
      <c r="M55" s="62">
        <v>0</v>
      </c>
      <c r="N55" s="26"/>
      <c r="O55" s="63" t="s">
        <v>101</v>
      </c>
      <c r="P55" s="26"/>
    </row>
    <row r="56" spans="1:16" ht="15" customHeight="1" x14ac:dyDescent="0.3">
      <c r="A56" s="60" t="s">
        <v>16</v>
      </c>
      <c r="B56" s="61" t="s">
        <v>14</v>
      </c>
      <c r="C56" s="61" t="s">
        <v>10</v>
      </c>
      <c r="D56" s="62">
        <v>0</v>
      </c>
      <c r="E56" s="62">
        <v>0</v>
      </c>
      <c r="F56" s="62">
        <v>0</v>
      </c>
      <c r="G56" s="62">
        <v>0</v>
      </c>
      <c r="H56" s="62">
        <v>0</v>
      </c>
      <c r="I56" s="62">
        <v>0</v>
      </c>
      <c r="J56" s="62">
        <v>0</v>
      </c>
      <c r="K56" s="62">
        <v>0</v>
      </c>
      <c r="L56" s="62">
        <v>0</v>
      </c>
      <c r="M56" s="62">
        <v>0</v>
      </c>
      <c r="N56" s="26"/>
      <c r="O56" s="26"/>
      <c r="P56" s="26"/>
    </row>
    <row r="57" spans="1:16" ht="15" customHeight="1" x14ac:dyDescent="0.3">
      <c r="A57" s="60" t="s">
        <v>16</v>
      </c>
      <c r="B57" s="61" t="s">
        <v>13</v>
      </c>
      <c r="C57" s="61" t="s">
        <v>10</v>
      </c>
      <c r="D57" s="62">
        <v>0</v>
      </c>
      <c r="E57" s="62">
        <v>0</v>
      </c>
      <c r="F57" s="62">
        <v>0</v>
      </c>
      <c r="G57" s="62">
        <v>0</v>
      </c>
      <c r="H57" s="62">
        <v>0</v>
      </c>
      <c r="I57" s="62">
        <v>0</v>
      </c>
      <c r="J57" s="62">
        <v>0</v>
      </c>
      <c r="K57" s="62">
        <v>0</v>
      </c>
      <c r="L57" s="62">
        <v>0</v>
      </c>
      <c r="M57" s="62">
        <v>0</v>
      </c>
      <c r="N57" s="26"/>
      <c r="O57" s="26"/>
      <c r="P57" s="26"/>
    </row>
    <row r="58" spans="1:16" ht="15" customHeight="1" x14ac:dyDescent="0.3">
      <c r="A58" s="60" t="s">
        <v>16</v>
      </c>
      <c r="B58" s="61" t="s">
        <v>36</v>
      </c>
      <c r="C58" s="61" t="s">
        <v>10</v>
      </c>
      <c r="D58" s="62">
        <v>0</v>
      </c>
      <c r="E58" s="62">
        <v>0</v>
      </c>
      <c r="F58" s="62">
        <v>0</v>
      </c>
      <c r="G58" s="62">
        <v>0</v>
      </c>
      <c r="H58" s="62">
        <v>0</v>
      </c>
      <c r="I58" s="62">
        <v>0</v>
      </c>
      <c r="J58" s="62">
        <v>0</v>
      </c>
      <c r="K58" s="62">
        <v>0</v>
      </c>
      <c r="L58" s="62">
        <v>0</v>
      </c>
      <c r="M58" s="62">
        <v>0</v>
      </c>
      <c r="N58" s="26"/>
      <c r="O58" s="26"/>
      <c r="P58" s="26"/>
    </row>
    <row r="59" spans="1:16" ht="15" customHeight="1" x14ac:dyDescent="0.3">
      <c r="A59" s="60" t="s">
        <v>16</v>
      </c>
      <c r="B59" s="61" t="s">
        <v>35</v>
      </c>
      <c r="C59" s="61" t="s">
        <v>10</v>
      </c>
      <c r="D59" s="62">
        <v>0</v>
      </c>
      <c r="E59" s="62">
        <v>0</v>
      </c>
      <c r="F59" s="62">
        <v>0</v>
      </c>
      <c r="G59" s="62">
        <v>0</v>
      </c>
      <c r="H59" s="62">
        <v>0</v>
      </c>
      <c r="I59" s="62">
        <v>0</v>
      </c>
      <c r="J59" s="62">
        <v>0</v>
      </c>
      <c r="K59" s="62">
        <v>0</v>
      </c>
      <c r="L59" s="62">
        <v>0</v>
      </c>
      <c r="M59" s="62">
        <v>0</v>
      </c>
      <c r="N59" s="26"/>
      <c r="O59" s="26"/>
      <c r="P59" s="26"/>
    </row>
    <row r="60" spans="1:16" ht="15" customHeight="1" x14ac:dyDescent="0.3">
      <c r="A60" s="60" t="s">
        <v>16</v>
      </c>
      <c r="B60" s="61" t="s">
        <v>12</v>
      </c>
      <c r="C60" s="61" t="s">
        <v>11</v>
      </c>
      <c r="D60" s="62">
        <v>0</v>
      </c>
      <c r="E60" s="62">
        <v>0</v>
      </c>
      <c r="F60" s="62">
        <v>0</v>
      </c>
      <c r="G60" s="62">
        <v>0</v>
      </c>
      <c r="H60" s="62">
        <v>0</v>
      </c>
      <c r="I60" s="62">
        <v>0</v>
      </c>
      <c r="J60" s="62">
        <v>0</v>
      </c>
      <c r="K60" s="62">
        <v>0</v>
      </c>
      <c r="L60" s="62">
        <v>0</v>
      </c>
      <c r="M60" s="62">
        <v>0</v>
      </c>
      <c r="N60" s="26"/>
      <c r="O60" s="26"/>
      <c r="P60" s="26"/>
    </row>
    <row r="61" spans="1:16" ht="15" customHeight="1" x14ac:dyDescent="0.3">
      <c r="A61" s="60" t="s">
        <v>16</v>
      </c>
      <c r="B61" s="61" t="s">
        <v>4</v>
      </c>
      <c r="C61" s="61" t="s">
        <v>4</v>
      </c>
      <c r="D61" s="62">
        <v>0</v>
      </c>
      <c r="E61" s="62">
        <v>0</v>
      </c>
      <c r="F61" s="62">
        <v>0</v>
      </c>
      <c r="G61" s="62">
        <v>0</v>
      </c>
      <c r="H61" s="62">
        <v>0</v>
      </c>
      <c r="I61" s="62">
        <v>0</v>
      </c>
      <c r="J61" s="62">
        <v>0</v>
      </c>
      <c r="K61" s="62">
        <v>0</v>
      </c>
      <c r="L61" s="62">
        <v>0</v>
      </c>
      <c r="M61" s="62">
        <v>0</v>
      </c>
      <c r="N61" s="26"/>
      <c r="O61" s="26"/>
      <c r="P61" s="26"/>
    </row>
    <row r="62" spans="1:16" ht="15" customHeight="1" x14ac:dyDescent="0.3">
      <c r="A62" s="60" t="s">
        <v>25</v>
      </c>
      <c r="B62" s="61" t="s">
        <v>34</v>
      </c>
      <c r="C62" s="61" t="s">
        <v>10</v>
      </c>
      <c r="D62" s="62">
        <f>SUMIF([5]Template!$C$8:$C$26,$B62,[5]Template!F$8:F$26)</f>
        <v>0</v>
      </c>
      <c r="E62" s="62">
        <f>SUMIF([5]Template!$C$8:$C$26,$B62,[5]Template!G$8:G$26)</f>
        <v>0</v>
      </c>
      <c r="F62" s="62">
        <f>SUMIF([5]Template!$C$8:$C$26,$B62,[5]Template!H$8:H$26)</f>
        <v>0</v>
      </c>
      <c r="G62" s="62">
        <f>SUMIF([5]Template!$C$8:$C$26,$B62,[5]Template!I$8:I$26)</f>
        <v>0</v>
      </c>
      <c r="H62" s="62">
        <f>SUMIF([5]Template!$C$8:$C$26,$B62,[5]Template!J$8:J$26)</f>
        <v>0</v>
      </c>
      <c r="I62" s="62">
        <f>SUMIF([5]Template!$C$8:$C$26,$B62,[5]Template!K$8:K$26)</f>
        <v>0</v>
      </c>
      <c r="J62" s="62">
        <f>SUMIF([5]Template!$C$8:$C$26,$B62,[5]Template!L$8:L$26)</f>
        <v>0</v>
      </c>
      <c r="K62" s="62">
        <f>SUMIF([5]Template!$C$8:$C$26,$B62,[5]Template!M$8:M$26)</f>
        <v>0</v>
      </c>
      <c r="L62" s="62">
        <f>SUMIF([5]Template!$C$8:$C$26,$B62,[5]Template!N$8:N$26)</f>
        <v>0</v>
      </c>
      <c r="M62" s="62">
        <f>SUMIF([5]Template!$C$8:$C$26,$B62,[5]Template!O$8:O$26)</f>
        <v>0</v>
      </c>
      <c r="N62" s="26"/>
      <c r="O62" s="26"/>
      <c r="P62" s="26"/>
    </row>
    <row r="63" spans="1:16" ht="15" customHeight="1" x14ac:dyDescent="0.3">
      <c r="A63" s="60" t="s">
        <v>25</v>
      </c>
      <c r="B63" s="61" t="s">
        <v>14</v>
      </c>
      <c r="C63" s="61" t="s">
        <v>10</v>
      </c>
      <c r="D63" s="62">
        <f>SUMIF([5]Template!$C$8:$C$26,$B63,[5]Template!F$8:F$26)</f>
        <v>0</v>
      </c>
      <c r="E63" s="62">
        <f>SUMIF([5]Template!$C$8:$C$26,$B63,[5]Template!G$8:G$26)</f>
        <v>0</v>
      </c>
      <c r="F63" s="62">
        <f>SUMIF([5]Template!$C$8:$C$26,$B63,[5]Template!H$8:H$26)</f>
        <v>0</v>
      </c>
      <c r="G63" s="62">
        <f>SUMIF([5]Template!$C$8:$C$26,$B63,[5]Template!I$8:I$26)</f>
        <v>0</v>
      </c>
      <c r="H63" s="62">
        <f>SUMIF([5]Template!$C$8:$C$26,$B63,[5]Template!J$8:J$26)</f>
        <v>0</v>
      </c>
      <c r="I63" s="62">
        <f>SUMIF([5]Template!$C$8:$C$26,$B63,[5]Template!K$8:K$26)</f>
        <v>0</v>
      </c>
      <c r="J63" s="62">
        <f>SUMIF([5]Template!$C$8:$C$26,$B63,[5]Template!L$8:L$26)</f>
        <v>0</v>
      </c>
      <c r="K63" s="62">
        <f>SUMIF([5]Template!$C$8:$C$26,$B63,[5]Template!M$8:M$26)</f>
        <v>0</v>
      </c>
      <c r="L63" s="62">
        <f>SUMIF([5]Template!$C$8:$C$26,$B63,[5]Template!N$8:N$26)</f>
        <v>0</v>
      </c>
      <c r="M63" s="62">
        <f>SUMIF([5]Template!$C$8:$C$26,$B63,[5]Template!O$8:O$26)</f>
        <v>0</v>
      </c>
      <c r="N63" s="26"/>
      <c r="O63" s="26"/>
      <c r="P63" s="26"/>
    </row>
    <row r="64" spans="1:16" ht="15" customHeight="1" x14ac:dyDescent="0.3">
      <c r="A64" s="60" t="s">
        <v>25</v>
      </c>
      <c r="B64" s="61" t="s">
        <v>13</v>
      </c>
      <c r="C64" s="61" t="s">
        <v>10</v>
      </c>
      <c r="D64" s="62">
        <f>SUMIF([5]Template!$C$8:$C$26,$B64,[5]Template!F$8:F$26)</f>
        <v>0</v>
      </c>
      <c r="E64" s="62">
        <f>SUMIF([5]Template!$C$8:$C$26,$B64,[5]Template!G$8:G$26)</f>
        <v>0</v>
      </c>
      <c r="F64" s="62">
        <f>SUMIF([5]Template!$C$8:$C$26,$B64,[5]Template!H$8:H$26)</f>
        <v>0</v>
      </c>
      <c r="G64" s="62">
        <f>SUMIF([5]Template!$C$8:$C$26,$B64,[5]Template!I$8:I$26)</f>
        <v>0</v>
      </c>
      <c r="H64" s="62">
        <f>SUMIF([5]Template!$C$8:$C$26,$B64,[5]Template!J$8:J$26)</f>
        <v>0</v>
      </c>
      <c r="I64" s="62">
        <f>SUMIF([5]Template!$C$8:$C$26,$B64,[5]Template!K$8:K$26)</f>
        <v>0</v>
      </c>
      <c r="J64" s="62">
        <f>SUMIF([5]Template!$C$8:$C$26,$B64,[5]Template!L$8:L$26)</f>
        <v>0</v>
      </c>
      <c r="K64" s="62">
        <f>SUMIF([5]Template!$C$8:$C$26,$B64,[5]Template!M$8:M$26)</f>
        <v>0</v>
      </c>
      <c r="L64" s="62">
        <f>SUMIF([5]Template!$C$8:$C$26,$B64,[5]Template!N$8:N$26)</f>
        <v>0</v>
      </c>
      <c r="M64" s="62">
        <f>SUMIF([5]Template!$C$8:$C$26,$B64,[5]Template!O$8:O$26)</f>
        <v>0</v>
      </c>
      <c r="N64" s="26"/>
      <c r="O64" s="26"/>
      <c r="P64" s="26"/>
    </row>
    <row r="65" spans="1:16" ht="15" customHeight="1" x14ac:dyDescent="0.3">
      <c r="A65" s="60" t="s">
        <v>25</v>
      </c>
      <c r="B65" s="61" t="s">
        <v>36</v>
      </c>
      <c r="C65" s="61" t="s">
        <v>10</v>
      </c>
      <c r="D65" s="62">
        <f>SUMIF([5]Template!$C$8:$C$26,$B65,[5]Template!F$8:F$26)</f>
        <v>0</v>
      </c>
      <c r="E65" s="62">
        <f>SUMIF([5]Template!$C$8:$C$26,$B65,[5]Template!G$8:G$26)</f>
        <v>0</v>
      </c>
      <c r="F65" s="62">
        <f>SUMIF([5]Template!$C$8:$C$26,$B65,[5]Template!H$8:H$26)</f>
        <v>0</v>
      </c>
      <c r="G65" s="62">
        <f>SUMIF([5]Template!$C$8:$C$26,$B65,[5]Template!I$8:I$26)</f>
        <v>0</v>
      </c>
      <c r="H65" s="62">
        <f>SUMIF([5]Template!$C$8:$C$26,$B65,[5]Template!J$8:J$26)</f>
        <v>0</v>
      </c>
      <c r="I65" s="62">
        <f>SUMIF([5]Template!$C$8:$C$26,$B65,[5]Template!K$8:K$26)</f>
        <v>0</v>
      </c>
      <c r="J65" s="62">
        <f>SUMIF([5]Template!$C$8:$C$26,$B65,[5]Template!L$8:L$26)</f>
        <v>0</v>
      </c>
      <c r="K65" s="62">
        <f>SUMIF([5]Template!$C$8:$C$26,$B65,[5]Template!M$8:M$26)</f>
        <v>0</v>
      </c>
      <c r="L65" s="62">
        <f>SUMIF([5]Template!$C$8:$C$26,$B65,[5]Template!N$8:N$26)</f>
        <v>0</v>
      </c>
      <c r="M65" s="62">
        <f>SUMIF([5]Template!$C$8:$C$26,$B65,[5]Template!O$8:O$26)</f>
        <v>0</v>
      </c>
      <c r="N65" s="26"/>
      <c r="O65" s="26"/>
      <c r="P65" s="26"/>
    </row>
    <row r="66" spans="1:16" ht="15" customHeight="1" x14ac:dyDescent="0.3">
      <c r="A66" s="60" t="s">
        <v>25</v>
      </c>
      <c r="B66" s="61" t="s">
        <v>35</v>
      </c>
      <c r="C66" s="61" t="s">
        <v>10</v>
      </c>
      <c r="D66" s="62">
        <f>SUMIF([5]Template!$C$8:$C$26,$B66,[5]Template!F$8:F$26)</f>
        <v>0</v>
      </c>
      <c r="E66" s="62">
        <f>SUMIF([5]Template!$C$8:$C$26,$B66,[5]Template!G$8:G$26)</f>
        <v>0</v>
      </c>
      <c r="F66" s="62">
        <f>SUMIF([5]Template!$C$8:$C$26,$B66,[5]Template!H$8:H$26)</f>
        <v>0</v>
      </c>
      <c r="G66" s="62">
        <f>SUMIF([5]Template!$C$8:$C$26,$B66,[5]Template!I$8:I$26)</f>
        <v>0</v>
      </c>
      <c r="H66" s="62">
        <f>SUMIF([5]Template!$C$8:$C$26,$B66,[5]Template!J$8:J$26)</f>
        <v>0</v>
      </c>
      <c r="I66" s="62">
        <f>SUMIF([5]Template!$C$8:$C$26,$B66,[5]Template!K$8:K$26)</f>
        <v>0</v>
      </c>
      <c r="J66" s="62">
        <f>SUMIF([5]Template!$C$8:$C$26,$B66,[5]Template!L$8:L$26)</f>
        <v>0</v>
      </c>
      <c r="K66" s="62">
        <f>SUMIF([5]Template!$C$8:$C$26,$B66,[5]Template!M$8:M$26)</f>
        <v>0</v>
      </c>
      <c r="L66" s="62">
        <f>SUMIF([5]Template!$C$8:$C$26,$B66,[5]Template!N$8:N$26)</f>
        <v>0</v>
      </c>
      <c r="M66" s="62">
        <f>SUMIF([5]Template!$C$8:$C$26,$B66,[5]Template!O$8:O$26)</f>
        <v>0</v>
      </c>
      <c r="N66" s="26"/>
      <c r="O66" s="26"/>
      <c r="P66" s="26"/>
    </row>
    <row r="67" spans="1:16" ht="15" customHeight="1" x14ac:dyDescent="0.3">
      <c r="A67" s="60" t="s">
        <v>25</v>
      </c>
      <c r="B67" s="61" t="s">
        <v>12</v>
      </c>
      <c r="C67" s="61" t="s">
        <v>11</v>
      </c>
      <c r="D67" s="62">
        <f>SUMIF([5]Template!$C$8:$C$26,$B67,[5]Template!F$8:F$26)</f>
        <v>0</v>
      </c>
      <c r="E67" s="62">
        <f>SUMIF([5]Template!$C$8:$C$26,$B67,[5]Template!G$8:G$26)</f>
        <v>0</v>
      </c>
      <c r="F67" s="62">
        <f>SUMIF([5]Template!$C$8:$C$26,$B67,[5]Template!H$8:H$26)</f>
        <v>0</v>
      </c>
      <c r="G67" s="62">
        <f>SUMIF([5]Template!$C$8:$C$26,$B67,[5]Template!I$8:I$26)</f>
        <v>0</v>
      </c>
      <c r="H67" s="62">
        <f>SUMIF([5]Template!$C$8:$C$26,$B67,[5]Template!J$8:J$26)</f>
        <v>0</v>
      </c>
      <c r="I67" s="62">
        <f>SUMIF([5]Template!$C$8:$C$26,$B67,[5]Template!K$8:K$26)</f>
        <v>0</v>
      </c>
      <c r="J67" s="62">
        <f>SUMIF([5]Template!$C$8:$C$26,$B67,[5]Template!L$8:L$26)</f>
        <v>0</v>
      </c>
      <c r="K67" s="62">
        <f>SUMIF([5]Template!$C$8:$C$26,$B67,[5]Template!M$8:M$26)</f>
        <v>0</v>
      </c>
      <c r="L67" s="62">
        <f>SUMIF([5]Template!$C$8:$C$26,$B67,[5]Template!N$8:N$26)</f>
        <v>0</v>
      </c>
      <c r="M67" s="62">
        <f>SUMIF([5]Template!$C$8:$C$26,$B67,[5]Template!O$8:O$26)</f>
        <v>0</v>
      </c>
      <c r="N67" s="26"/>
      <c r="O67" s="26"/>
      <c r="P67" s="26"/>
    </row>
    <row r="68" spans="1:16" ht="15" customHeight="1" x14ac:dyDescent="0.3">
      <c r="A68" s="60" t="s">
        <v>25</v>
      </c>
      <c r="B68" s="61" t="s">
        <v>4</v>
      </c>
      <c r="C68" s="61" t="s">
        <v>4</v>
      </c>
      <c r="D68" s="62">
        <f>SUMIF([5]Template!$C$8:$C$26,$B68,[5]Template!F$8:F$26)</f>
        <v>0</v>
      </c>
      <c r="E68" s="62">
        <f>SUMIF([5]Template!$C$8:$C$26,$B68,[5]Template!G$8:G$26)</f>
        <v>0</v>
      </c>
      <c r="F68" s="62">
        <f>SUMIF([5]Template!$C$8:$C$26,$B68,[5]Template!H$8:H$26)</f>
        <v>0</v>
      </c>
      <c r="G68" s="62">
        <f>SUMIF([5]Template!$C$8:$C$26,$B68,[5]Template!I$8:I$26)</f>
        <v>0</v>
      </c>
      <c r="H68" s="62">
        <f>SUMIF([5]Template!$C$8:$C$26,$B68,[5]Template!J$8:J$26)</f>
        <v>0</v>
      </c>
      <c r="I68" s="62">
        <f>SUMIF([5]Template!$C$8:$C$26,$B68,[5]Template!K$8:K$26)</f>
        <v>299163</v>
      </c>
      <c r="J68" s="62">
        <f>SUMIF([5]Template!$C$8:$C$26,$B68,[5]Template!L$8:L$26)</f>
        <v>294538</v>
      </c>
      <c r="K68" s="62">
        <f>SUMIF([5]Template!$C$8:$C$26,$B68,[5]Template!M$8:M$26)</f>
        <v>270931</v>
      </c>
      <c r="L68" s="62">
        <f>SUMIF([5]Template!$C$8:$C$26,$B68,[5]Template!N$8:N$26)</f>
        <v>263062</v>
      </c>
      <c r="M68" s="62">
        <f>SUMIF([5]Template!$C$8:$C$26,$B68,[5]Template!O$8:O$26)</f>
        <v>263062</v>
      </c>
      <c r="N68" s="26"/>
      <c r="O68" s="26"/>
      <c r="P68" s="26"/>
    </row>
    <row r="69" spans="1:16" ht="15" customHeight="1" x14ac:dyDescent="0.3">
      <c r="A69" s="60" t="s">
        <v>18</v>
      </c>
      <c r="B69" s="61" t="s">
        <v>34</v>
      </c>
      <c r="C69" s="61" t="s">
        <v>10</v>
      </c>
      <c r="D69" s="62">
        <f>SUMIF([6]Template!$C$9,$B69,[6]Template!F$9)</f>
        <v>0</v>
      </c>
      <c r="E69" s="62">
        <f>SUMIF([6]Template!$C$9,$B69,[6]Template!G$9)</f>
        <v>0</v>
      </c>
      <c r="F69" s="62">
        <f>SUMIF([6]Template!$C$9,$B69,[6]Template!H$9)</f>
        <v>0</v>
      </c>
      <c r="G69" s="62">
        <f>SUMIF([6]Template!$C$9,$B69,[6]Template!I$9)</f>
        <v>0</v>
      </c>
      <c r="H69" s="62">
        <f>SUMIF([6]Template!$C$9,$B69,[6]Template!J$9)</f>
        <v>0</v>
      </c>
      <c r="I69" s="62">
        <f>SUMIF([6]Template!$C$9,$B69,[6]Template!K$9)</f>
        <v>0</v>
      </c>
      <c r="J69" s="62">
        <f>SUMIF([6]Template!$C$9,$B69,[6]Template!L$9)</f>
        <v>0</v>
      </c>
      <c r="K69" s="62">
        <f>SUMIF([6]Template!$C$9,$B69,[6]Template!M$9)</f>
        <v>0</v>
      </c>
      <c r="L69" s="62">
        <f>SUMIF([6]Template!$C$9,$B69,[6]Template!N$9)</f>
        <v>0</v>
      </c>
      <c r="M69" s="62">
        <f>SUMIF([6]Template!$C$9,$B69,[6]Template!O$9)</f>
        <v>0</v>
      </c>
      <c r="N69" s="26"/>
      <c r="O69" s="26"/>
      <c r="P69" s="26"/>
    </row>
    <row r="70" spans="1:16" ht="15" customHeight="1" x14ac:dyDescent="0.3">
      <c r="A70" s="60" t="s">
        <v>18</v>
      </c>
      <c r="B70" s="61" t="s">
        <v>14</v>
      </c>
      <c r="C70" s="61" t="s">
        <v>10</v>
      </c>
      <c r="D70" s="62">
        <f>SUMIF([6]Template!$C$9,$B70,[6]Template!F$9)</f>
        <v>136914</v>
      </c>
      <c r="E70" s="62">
        <f>SUMIF([6]Template!$C$9,$B70,[6]Template!G$9)</f>
        <v>130595</v>
      </c>
      <c r="F70" s="62">
        <f>SUMIF([6]Template!$C$9,$B70,[6]Template!H$9)</f>
        <v>124276</v>
      </c>
      <c r="G70" s="62">
        <f>SUMIF([6]Template!$C$9,$B70,[6]Template!I$9)</f>
        <v>117957</v>
      </c>
      <c r="H70" s="62">
        <f>SUMIF([6]Template!$C$9,$B70,[6]Template!J$9)</f>
        <v>111637</v>
      </c>
      <c r="I70" s="62">
        <f>SUMIF([6]Template!$C$9,$B70,[6]Template!K$9)</f>
        <v>10550</v>
      </c>
      <c r="J70" s="62">
        <f>SUMIF([6]Template!$C$9,$B70,[6]Template!L$9)</f>
        <v>10550</v>
      </c>
      <c r="K70" s="62">
        <f>SUMIF([6]Template!$C$9,$B70,[6]Template!M$9)</f>
        <v>10550</v>
      </c>
      <c r="L70" s="62">
        <f>SUMIF([6]Template!$C$9,$B70,[6]Template!N$9)</f>
        <v>10550</v>
      </c>
      <c r="M70" s="62">
        <f>SUMIF([6]Template!$C$9,$B70,[6]Template!O$9)</f>
        <v>10550</v>
      </c>
      <c r="N70" s="26"/>
      <c r="O70" s="26"/>
      <c r="P70" s="26"/>
    </row>
    <row r="71" spans="1:16" ht="15" customHeight="1" x14ac:dyDescent="0.3">
      <c r="A71" s="60" t="s">
        <v>18</v>
      </c>
      <c r="B71" s="61" t="s">
        <v>13</v>
      </c>
      <c r="C71" s="61" t="s">
        <v>10</v>
      </c>
      <c r="D71" s="62">
        <f>SUMIF([6]Template!$C$9,$B71,[6]Template!F$9)</f>
        <v>0</v>
      </c>
      <c r="E71" s="62">
        <f>SUMIF([6]Template!$C$9,$B71,[6]Template!G$9)</f>
        <v>0</v>
      </c>
      <c r="F71" s="62">
        <f>SUMIF([6]Template!$C$9,$B71,[6]Template!H$9)</f>
        <v>0</v>
      </c>
      <c r="G71" s="62">
        <f>SUMIF([6]Template!$C$9,$B71,[6]Template!I$9)</f>
        <v>0</v>
      </c>
      <c r="H71" s="62">
        <f>SUMIF([6]Template!$C$9,$B71,[6]Template!J$9)</f>
        <v>0</v>
      </c>
      <c r="I71" s="62">
        <f>SUMIF([6]Template!$C$9,$B71,[6]Template!K$9)</f>
        <v>0</v>
      </c>
      <c r="J71" s="62">
        <f>SUMIF([6]Template!$C$9,$B71,[6]Template!L$9)</f>
        <v>0</v>
      </c>
      <c r="K71" s="62">
        <f>SUMIF([6]Template!$C$9,$B71,[6]Template!M$9)</f>
        <v>0</v>
      </c>
      <c r="L71" s="62">
        <f>SUMIF([6]Template!$C$9,$B71,[6]Template!N$9)</f>
        <v>0</v>
      </c>
      <c r="M71" s="62">
        <f>SUMIF([6]Template!$C$9,$B71,[6]Template!O$9)</f>
        <v>0</v>
      </c>
      <c r="N71" s="26"/>
      <c r="O71" s="26"/>
      <c r="P71" s="26"/>
    </row>
    <row r="72" spans="1:16" ht="15" customHeight="1" x14ac:dyDescent="0.3">
      <c r="A72" s="60" t="s">
        <v>18</v>
      </c>
      <c r="B72" s="61" t="s">
        <v>36</v>
      </c>
      <c r="C72" s="61" t="s">
        <v>10</v>
      </c>
      <c r="D72" s="62">
        <f>SUMIF([6]Template!$C$9,$B72,[6]Template!F$9)</f>
        <v>0</v>
      </c>
      <c r="E72" s="62">
        <f>SUMIF([6]Template!$C$9,$B72,[6]Template!G$9)</f>
        <v>0</v>
      </c>
      <c r="F72" s="62">
        <f>SUMIF([6]Template!$C$9,$B72,[6]Template!H$9)</f>
        <v>0</v>
      </c>
      <c r="G72" s="62">
        <f>SUMIF([6]Template!$C$9,$B72,[6]Template!I$9)</f>
        <v>0</v>
      </c>
      <c r="H72" s="62">
        <f>SUMIF([6]Template!$C$9,$B72,[6]Template!J$9)</f>
        <v>0</v>
      </c>
      <c r="I72" s="62">
        <f>SUMIF([6]Template!$C$9,$B72,[6]Template!K$9)</f>
        <v>0</v>
      </c>
      <c r="J72" s="62">
        <f>SUMIF([6]Template!$C$9,$B72,[6]Template!L$9)</f>
        <v>0</v>
      </c>
      <c r="K72" s="62">
        <f>SUMIF([6]Template!$C$9,$B72,[6]Template!M$9)</f>
        <v>0</v>
      </c>
      <c r="L72" s="62">
        <f>SUMIF([6]Template!$C$9,$B72,[6]Template!N$9)</f>
        <v>0</v>
      </c>
      <c r="M72" s="62">
        <f>SUMIF([6]Template!$C$9,$B72,[6]Template!O$9)</f>
        <v>0</v>
      </c>
      <c r="N72" s="26"/>
      <c r="O72" s="26"/>
      <c r="P72" s="26"/>
    </row>
    <row r="73" spans="1:16" ht="15" customHeight="1" x14ac:dyDescent="0.3">
      <c r="A73" s="60" t="s">
        <v>18</v>
      </c>
      <c r="B73" s="61" t="s">
        <v>35</v>
      </c>
      <c r="C73" s="61" t="s">
        <v>10</v>
      </c>
      <c r="D73" s="62">
        <f>SUMIF([6]Template!$C$9,$B73,[6]Template!F$9)</f>
        <v>0</v>
      </c>
      <c r="E73" s="62">
        <f>SUMIF([6]Template!$C$9,$B73,[6]Template!G$9)</f>
        <v>0</v>
      </c>
      <c r="F73" s="62">
        <f>SUMIF([6]Template!$C$9,$B73,[6]Template!H$9)</f>
        <v>0</v>
      </c>
      <c r="G73" s="62">
        <f>SUMIF([6]Template!$C$9,$B73,[6]Template!I$9)</f>
        <v>0</v>
      </c>
      <c r="H73" s="62">
        <f>SUMIF([6]Template!$C$9,$B73,[6]Template!J$9)</f>
        <v>0</v>
      </c>
      <c r="I73" s="62">
        <f>SUMIF([6]Template!$C$9,$B73,[6]Template!K$9)</f>
        <v>0</v>
      </c>
      <c r="J73" s="62">
        <f>SUMIF([6]Template!$C$9,$B73,[6]Template!L$9)</f>
        <v>0</v>
      </c>
      <c r="K73" s="62">
        <f>SUMIF([6]Template!$C$9,$B73,[6]Template!M$9)</f>
        <v>0</v>
      </c>
      <c r="L73" s="62">
        <f>SUMIF([6]Template!$C$9,$B73,[6]Template!N$9)</f>
        <v>0</v>
      </c>
      <c r="M73" s="62">
        <f>SUMIF([6]Template!$C$9,$B73,[6]Template!O$9)</f>
        <v>0</v>
      </c>
      <c r="N73" s="26"/>
      <c r="O73" s="26"/>
      <c r="P73" s="26"/>
    </row>
    <row r="74" spans="1:16" ht="15" customHeight="1" x14ac:dyDescent="0.3">
      <c r="A74" s="60" t="s">
        <v>18</v>
      </c>
      <c r="B74" s="61" t="s">
        <v>12</v>
      </c>
      <c r="C74" s="61" t="s">
        <v>11</v>
      </c>
      <c r="D74" s="62">
        <f>SUMIF([6]Template!$C$9,$B74,[6]Template!F$9)</f>
        <v>0</v>
      </c>
      <c r="E74" s="62">
        <f>SUMIF([6]Template!$C$9,$B74,[6]Template!G$9)</f>
        <v>0</v>
      </c>
      <c r="F74" s="62">
        <f>SUMIF([6]Template!$C$9,$B74,[6]Template!H$9)</f>
        <v>0</v>
      </c>
      <c r="G74" s="62">
        <f>SUMIF([6]Template!$C$9,$B74,[6]Template!I$9)</f>
        <v>0</v>
      </c>
      <c r="H74" s="62">
        <f>SUMIF([6]Template!$C$9,$B74,[6]Template!J$9)</f>
        <v>0</v>
      </c>
      <c r="I74" s="62">
        <f>SUMIF([6]Template!$C$9,$B74,[6]Template!K$9)</f>
        <v>0</v>
      </c>
      <c r="J74" s="62">
        <f>SUMIF([6]Template!$C$9,$B74,[6]Template!L$9)</f>
        <v>0</v>
      </c>
      <c r="K74" s="62">
        <f>SUMIF([6]Template!$C$9,$B74,[6]Template!M$9)</f>
        <v>0</v>
      </c>
      <c r="L74" s="62">
        <f>SUMIF([6]Template!$C$9,$B74,[6]Template!N$9)</f>
        <v>0</v>
      </c>
      <c r="M74" s="62">
        <f>SUMIF([6]Template!$C$9,$B74,[6]Template!O$9)</f>
        <v>0</v>
      </c>
      <c r="N74" s="26"/>
      <c r="O74" s="26"/>
      <c r="P74" s="26"/>
    </row>
    <row r="75" spans="1:16" ht="15" customHeight="1" x14ac:dyDescent="0.3">
      <c r="A75" s="60" t="s">
        <v>18</v>
      </c>
      <c r="B75" s="61" t="s">
        <v>4</v>
      </c>
      <c r="C75" s="61" t="s">
        <v>4</v>
      </c>
      <c r="D75" s="62">
        <f>SUMIF([6]Template!$C$9,$B75,[6]Template!F$9)</f>
        <v>0</v>
      </c>
      <c r="E75" s="62">
        <f>SUMIF([6]Template!$C$9,$B75,[6]Template!G$9)</f>
        <v>0</v>
      </c>
      <c r="F75" s="62">
        <f>SUMIF([6]Template!$C$9,$B75,[6]Template!H$9)</f>
        <v>0</v>
      </c>
      <c r="G75" s="62">
        <f>SUMIF([6]Template!$C$9,$B75,[6]Template!I$9)</f>
        <v>0</v>
      </c>
      <c r="H75" s="62">
        <f>SUMIF([6]Template!$C$9,$B75,[6]Template!J$9)</f>
        <v>0</v>
      </c>
      <c r="I75" s="62">
        <f>SUMIF([6]Template!$C$9,$B75,[6]Template!K$9)</f>
        <v>0</v>
      </c>
      <c r="J75" s="62">
        <f>SUMIF([6]Template!$C$9,$B75,[6]Template!L$9)</f>
        <v>0</v>
      </c>
      <c r="K75" s="62">
        <f>SUMIF([6]Template!$C$9,$B75,[6]Template!M$9)</f>
        <v>0</v>
      </c>
      <c r="L75" s="62">
        <f>SUMIF([6]Template!$C$9,$B75,[6]Template!N$9)</f>
        <v>0</v>
      </c>
      <c r="M75" s="62">
        <f>SUMIF([6]Template!$C$9,$B75,[6]Template!O$9)</f>
        <v>0</v>
      </c>
      <c r="N75" s="26"/>
      <c r="O75" s="26"/>
      <c r="P75" s="26"/>
    </row>
    <row r="76" spans="1:16" ht="15" customHeight="1" x14ac:dyDescent="0.3">
      <c r="A76" s="60" t="s">
        <v>19</v>
      </c>
      <c r="B76" s="61" t="s">
        <v>34</v>
      </c>
      <c r="C76" s="61" t="s">
        <v>10</v>
      </c>
      <c r="D76" s="62">
        <f>SUMIF([7]Template!$C:$C,$B76,[7]Template!F:F)</f>
        <v>0</v>
      </c>
      <c r="E76" s="62">
        <f>SUMIF([7]Template!$C:$C,$B76,[7]Template!G:G)</f>
        <v>0</v>
      </c>
      <c r="F76" s="62">
        <f>SUMIF([7]Template!$C:$C,$B76,[7]Template!H:H)</f>
        <v>0</v>
      </c>
      <c r="G76" s="62">
        <f>SUMIF([7]Template!$C:$C,$B76,[7]Template!I:I)</f>
        <v>0</v>
      </c>
      <c r="H76" s="62">
        <f>SUMIF([7]Template!$C:$C,$B76,[7]Template!J:J)</f>
        <v>0</v>
      </c>
      <c r="I76" s="62">
        <f>SUMIF([7]Template!$C:$C,$B76,[7]Template!K:K)</f>
        <v>0</v>
      </c>
      <c r="J76" s="62">
        <f>SUMIF([7]Template!$C:$C,$B76,[7]Template!L:L)</f>
        <v>0</v>
      </c>
      <c r="K76" s="62">
        <f>SUMIF([7]Template!$C:$C,$B76,[7]Template!M:M)</f>
        <v>0</v>
      </c>
      <c r="L76" s="62">
        <f>SUMIF([7]Template!$C:$C,$B76,[7]Template!N:N)</f>
        <v>0</v>
      </c>
      <c r="M76" s="62">
        <f>SUMIF([7]Template!$C:$C,$B76,[7]Template!O:O)</f>
        <v>0</v>
      </c>
      <c r="N76" s="26"/>
      <c r="O76" s="26"/>
      <c r="P76" s="26"/>
    </row>
    <row r="77" spans="1:16" ht="15" customHeight="1" x14ac:dyDescent="0.3">
      <c r="A77" s="60" t="s">
        <v>19</v>
      </c>
      <c r="B77" s="61" t="s">
        <v>14</v>
      </c>
      <c r="C77" s="61" t="s">
        <v>10</v>
      </c>
      <c r="D77" s="62">
        <f>SUMIF([7]Template!$C:$C,$B77,[7]Template!F:F)</f>
        <v>0</v>
      </c>
      <c r="E77" s="62">
        <f>SUMIF([7]Template!$C:$C,$B77,[7]Template!G:G)</f>
        <v>0</v>
      </c>
      <c r="F77" s="62">
        <f>SUMIF([7]Template!$C:$C,$B77,[7]Template!H:H)</f>
        <v>0</v>
      </c>
      <c r="G77" s="62">
        <f>SUMIF([7]Template!$C:$C,$B77,[7]Template!I:I)</f>
        <v>0</v>
      </c>
      <c r="H77" s="62">
        <f>SUMIF([7]Template!$C:$C,$B77,[7]Template!J:J)</f>
        <v>0</v>
      </c>
      <c r="I77" s="62">
        <f>SUMIF([7]Template!$C:$C,$B77,[7]Template!K:K)</f>
        <v>0</v>
      </c>
      <c r="J77" s="62">
        <f>SUMIF([7]Template!$C:$C,$B77,[7]Template!L:L)</f>
        <v>0</v>
      </c>
      <c r="K77" s="62">
        <f>SUMIF([7]Template!$C:$C,$B77,[7]Template!M:M)</f>
        <v>0</v>
      </c>
      <c r="L77" s="62">
        <f>SUMIF([7]Template!$C:$C,$B77,[7]Template!N:N)</f>
        <v>0</v>
      </c>
      <c r="M77" s="62">
        <f>SUMIF([7]Template!$C:$C,$B77,[7]Template!O:O)</f>
        <v>0</v>
      </c>
      <c r="N77" s="26"/>
      <c r="O77" s="26"/>
      <c r="P77" s="26"/>
    </row>
    <row r="78" spans="1:16" ht="15" customHeight="1" x14ac:dyDescent="0.3">
      <c r="A78" s="60" t="s">
        <v>19</v>
      </c>
      <c r="B78" s="61" t="s">
        <v>13</v>
      </c>
      <c r="C78" s="61" t="s">
        <v>10</v>
      </c>
      <c r="D78" s="62">
        <f>SUMIF([7]Template!$C:$C,$B78,[7]Template!F:F)</f>
        <v>0</v>
      </c>
      <c r="E78" s="62">
        <f>SUMIF([7]Template!$C:$C,$B78,[7]Template!G:G)</f>
        <v>0</v>
      </c>
      <c r="F78" s="62">
        <f>SUMIF([7]Template!$C:$C,$B78,[7]Template!H:H)</f>
        <v>0</v>
      </c>
      <c r="G78" s="62">
        <f>SUMIF([7]Template!$C:$C,$B78,[7]Template!I:I)</f>
        <v>0</v>
      </c>
      <c r="H78" s="62">
        <f>SUMIF([7]Template!$C:$C,$B78,[7]Template!J:J)</f>
        <v>0</v>
      </c>
      <c r="I78" s="62">
        <f>SUMIF([7]Template!$C:$C,$B78,[7]Template!K:K)</f>
        <v>0</v>
      </c>
      <c r="J78" s="62">
        <f>SUMIF([7]Template!$C:$C,$B78,[7]Template!L:L)</f>
        <v>0</v>
      </c>
      <c r="K78" s="62">
        <f>SUMIF([7]Template!$C:$C,$B78,[7]Template!M:M)</f>
        <v>0</v>
      </c>
      <c r="L78" s="62">
        <f>SUMIF([7]Template!$C:$C,$B78,[7]Template!N:N)</f>
        <v>0</v>
      </c>
      <c r="M78" s="62">
        <f>SUMIF([7]Template!$C:$C,$B78,[7]Template!O:O)</f>
        <v>0</v>
      </c>
      <c r="N78" s="26"/>
      <c r="O78" s="26"/>
      <c r="P78" s="26"/>
    </row>
    <row r="79" spans="1:16" ht="15" customHeight="1" x14ac:dyDescent="0.3">
      <c r="A79" s="60" t="s">
        <v>19</v>
      </c>
      <c r="B79" s="61" t="s">
        <v>36</v>
      </c>
      <c r="C79" s="61" t="s">
        <v>10</v>
      </c>
      <c r="D79" s="62">
        <f>SUMIF([7]Template!$C:$C,$B79,[7]Template!F:F)</f>
        <v>0</v>
      </c>
      <c r="E79" s="62">
        <f>SUMIF([7]Template!$C:$C,$B79,[7]Template!G:G)</f>
        <v>0</v>
      </c>
      <c r="F79" s="62">
        <f>SUMIF([7]Template!$C:$C,$B79,[7]Template!H:H)</f>
        <v>0</v>
      </c>
      <c r="G79" s="62">
        <f>SUMIF([7]Template!$C:$C,$B79,[7]Template!I:I)</f>
        <v>0</v>
      </c>
      <c r="H79" s="62">
        <f>SUMIF([7]Template!$C:$C,$B79,[7]Template!J:J)</f>
        <v>0</v>
      </c>
      <c r="I79" s="62">
        <f>SUMIF([7]Template!$C:$C,$B79,[7]Template!K:K)</f>
        <v>0</v>
      </c>
      <c r="J79" s="62">
        <f>SUMIF([7]Template!$C:$C,$B79,[7]Template!L:L)</f>
        <v>0</v>
      </c>
      <c r="K79" s="62">
        <f>SUMIF([7]Template!$C:$C,$B79,[7]Template!M:M)</f>
        <v>0</v>
      </c>
      <c r="L79" s="62">
        <f>SUMIF([7]Template!$C:$C,$B79,[7]Template!N:N)</f>
        <v>0</v>
      </c>
      <c r="M79" s="62">
        <f>SUMIF([7]Template!$C:$C,$B79,[7]Template!O:O)</f>
        <v>0</v>
      </c>
      <c r="N79" s="26"/>
      <c r="O79" s="26"/>
      <c r="P79" s="26"/>
    </row>
    <row r="80" spans="1:16" ht="15" customHeight="1" x14ac:dyDescent="0.3">
      <c r="A80" s="60" t="s">
        <v>19</v>
      </c>
      <c r="B80" s="61" t="s">
        <v>35</v>
      </c>
      <c r="C80" s="61" t="s">
        <v>10</v>
      </c>
      <c r="D80" s="62">
        <f>SUMIF([7]Template!$C:$C,$B80,[7]Template!F:F)</f>
        <v>0</v>
      </c>
      <c r="E80" s="62">
        <f>SUMIF([7]Template!$C:$C,$B80,[7]Template!G:G)</f>
        <v>0</v>
      </c>
      <c r="F80" s="62">
        <f>SUMIF([7]Template!$C:$C,$B80,[7]Template!H:H)</f>
        <v>0</v>
      </c>
      <c r="G80" s="62">
        <f>SUMIF([7]Template!$C:$C,$B80,[7]Template!I:I)</f>
        <v>0</v>
      </c>
      <c r="H80" s="62">
        <f>SUMIF([7]Template!$C:$C,$B80,[7]Template!J:J)</f>
        <v>0</v>
      </c>
      <c r="I80" s="62">
        <f>SUMIF([7]Template!$C:$C,$B80,[7]Template!K:K)</f>
        <v>0</v>
      </c>
      <c r="J80" s="62">
        <f>SUMIF([7]Template!$C:$C,$B80,[7]Template!L:L)</f>
        <v>0</v>
      </c>
      <c r="K80" s="62">
        <f>SUMIF([7]Template!$C:$C,$B80,[7]Template!M:M)</f>
        <v>0</v>
      </c>
      <c r="L80" s="62">
        <f>SUMIF([7]Template!$C:$C,$B80,[7]Template!N:N)</f>
        <v>0</v>
      </c>
      <c r="M80" s="62">
        <f>SUMIF([7]Template!$C:$C,$B80,[7]Template!O:O)</f>
        <v>0</v>
      </c>
      <c r="N80" s="26"/>
      <c r="O80" s="26"/>
      <c r="P80" s="26"/>
    </row>
    <row r="81" spans="1:16" ht="15" customHeight="1" x14ac:dyDescent="0.3">
      <c r="A81" s="60" t="s">
        <v>19</v>
      </c>
      <c r="B81" s="61" t="s">
        <v>12</v>
      </c>
      <c r="C81" s="61" t="s">
        <v>11</v>
      </c>
      <c r="D81" s="62">
        <f>SUMIF([7]Template!$C:$C,$B81,[7]Template!F:F)</f>
        <v>921881.25463199988</v>
      </c>
      <c r="E81" s="62">
        <f>SUMIF([7]Template!$C:$C,$B81,[7]Template!G:G)</f>
        <v>7286996.7622275231</v>
      </c>
      <c r="F81" s="62">
        <f>SUMIF([7]Template!$C:$C,$B81,[7]Template!H:H)</f>
        <v>2078771.7884480006</v>
      </c>
      <c r="G81" s="62">
        <f>SUMIF([7]Template!$C:$C,$B81,[7]Template!I:I)</f>
        <v>2369236.420283041</v>
      </c>
      <c r="H81" s="62">
        <f>SUMIF([7]Template!$C:$C,$B81,[7]Template!J:J)</f>
        <v>4698812.1501200004</v>
      </c>
      <c r="I81" s="62">
        <f>SUMIF([7]Template!$C:$C,$B81,[7]Template!K:K)</f>
        <v>2097848.9507098496</v>
      </c>
      <c r="J81" s="62">
        <f>SUMIF([7]Template!$C:$C,$B81,[7]Template!L:L)</f>
        <v>3081496.0859920485</v>
      </c>
      <c r="K81" s="62">
        <f>SUMIF([7]Template!$C:$C,$B81,[7]Template!M:M)</f>
        <v>2208764.2734041275</v>
      </c>
      <c r="L81" s="62">
        <f>SUMIF([7]Template!$C:$C,$B81,[7]Template!N:N)</f>
        <v>2252939.5588722113</v>
      </c>
      <c r="M81" s="62">
        <f>SUMIF([7]Template!$C:$C,$B81,[7]Template!O:O)</f>
        <v>3232360.0843574139</v>
      </c>
      <c r="N81" s="26"/>
      <c r="O81" s="26"/>
      <c r="P81" s="26"/>
    </row>
    <row r="82" spans="1:16" ht="15" customHeight="1" x14ac:dyDescent="0.3">
      <c r="A82" s="60" t="s">
        <v>19</v>
      </c>
      <c r="B82" s="61" t="s">
        <v>4</v>
      </c>
      <c r="C82" s="61" t="s">
        <v>4</v>
      </c>
      <c r="D82" s="62">
        <f>SUMIF([7]Template!$C:$C,$B82,[7]Template!F:F)</f>
        <v>0</v>
      </c>
      <c r="E82" s="62">
        <f>SUMIF([7]Template!$C:$C,$B82,[7]Template!G:G)</f>
        <v>0</v>
      </c>
      <c r="F82" s="62">
        <f>SUMIF([7]Template!$C:$C,$B82,[7]Template!H:H)</f>
        <v>0</v>
      </c>
      <c r="G82" s="62">
        <f>SUMIF([7]Template!$C:$C,$B82,[7]Template!I:I)</f>
        <v>0</v>
      </c>
      <c r="H82" s="62">
        <f>SUMIF([7]Template!$C:$C,$B82,[7]Template!J:J)</f>
        <v>0</v>
      </c>
      <c r="I82" s="62">
        <f>SUMIF([7]Template!$C:$C,$B82,[7]Template!K:K)</f>
        <v>0</v>
      </c>
      <c r="J82" s="62">
        <f>SUMIF([7]Template!$C:$C,$B82,[7]Template!L:L)</f>
        <v>0</v>
      </c>
      <c r="K82" s="62">
        <f>SUMIF([7]Template!$C:$C,$B82,[7]Template!M:M)</f>
        <v>0</v>
      </c>
      <c r="L82" s="62">
        <f>SUMIF([7]Template!$C:$C,$B82,[7]Template!N:N)</f>
        <v>0</v>
      </c>
      <c r="M82" s="62">
        <f>SUMIF([7]Template!$C:$C,$B82,[7]Template!O:O)</f>
        <v>0</v>
      </c>
      <c r="N82" s="26"/>
      <c r="O82" s="26"/>
      <c r="P82" s="26"/>
    </row>
    <row r="83" spans="1:16" ht="15" customHeight="1" x14ac:dyDescent="0.3">
      <c r="A83" s="60" t="s">
        <v>26</v>
      </c>
      <c r="B83" s="61" t="s">
        <v>34</v>
      </c>
      <c r="C83" s="61" t="s">
        <v>10</v>
      </c>
      <c r="D83" s="62">
        <f>SUMIF([8]Template!$C:$C,$B83,[8]Template!F:F)</f>
        <v>0</v>
      </c>
      <c r="E83" s="62">
        <f>SUMIF([8]Template!$C:$C,$B83,[8]Template!G:G)</f>
        <v>0</v>
      </c>
      <c r="F83" s="62">
        <f>SUMIF([8]Template!$C:$C,$B83,[8]Template!H:H)</f>
        <v>0</v>
      </c>
      <c r="G83" s="62">
        <f>SUMIF([8]Template!$C:$C,$B83,[8]Template!I:I)</f>
        <v>0</v>
      </c>
      <c r="H83" s="62">
        <f>SUMIF([8]Template!$C:$C,$B83,[8]Template!J:J)</f>
        <v>0</v>
      </c>
      <c r="I83" s="62">
        <f>SUMIF([8]Template!$C:$C,$B83,[8]Template!K:K)</f>
        <v>0</v>
      </c>
      <c r="J83" s="62">
        <f>SUMIF([8]Template!$C:$C,$B83,[8]Template!L:L)</f>
        <v>0</v>
      </c>
      <c r="K83" s="62">
        <f>SUMIF([8]Template!$C:$C,$B83,[8]Template!M:M)</f>
        <v>0</v>
      </c>
      <c r="L83" s="62">
        <f>SUMIF([8]Template!$C:$C,$B83,[8]Template!N:N)</f>
        <v>0</v>
      </c>
      <c r="M83" s="62">
        <f>SUMIF([8]Template!$C:$C,$B83,[8]Template!O:O)</f>
        <v>0</v>
      </c>
      <c r="N83" s="26"/>
      <c r="O83" s="26"/>
      <c r="P83" s="26"/>
    </row>
    <row r="84" spans="1:16" ht="15" customHeight="1" x14ac:dyDescent="0.3">
      <c r="A84" s="60" t="s">
        <v>26</v>
      </c>
      <c r="B84" s="61" t="s">
        <v>14</v>
      </c>
      <c r="C84" s="61" t="s">
        <v>10</v>
      </c>
      <c r="D84" s="62">
        <f>SUMIF([8]Template!$C:$C,$B84,[8]Template!F:F)</f>
        <v>0</v>
      </c>
      <c r="E84" s="62">
        <f>SUMIF([8]Template!$C:$C,$B84,[8]Template!G:G)</f>
        <v>0</v>
      </c>
      <c r="F84" s="62">
        <f>SUMIF([8]Template!$C:$C,$B84,[8]Template!H:H)</f>
        <v>0</v>
      </c>
      <c r="G84" s="62">
        <f>SUMIF([8]Template!$C:$C,$B84,[8]Template!I:I)</f>
        <v>0</v>
      </c>
      <c r="H84" s="62">
        <f>SUMIF([8]Template!$C:$C,$B84,[8]Template!J:J)</f>
        <v>0</v>
      </c>
      <c r="I84" s="62">
        <f>SUMIF([8]Template!$C:$C,$B84,[8]Template!K:K)</f>
        <v>0</v>
      </c>
      <c r="J84" s="62">
        <f>SUMIF([8]Template!$C:$C,$B84,[8]Template!L:L)</f>
        <v>0</v>
      </c>
      <c r="K84" s="62">
        <f>SUMIF([8]Template!$C:$C,$B84,[8]Template!M:M)</f>
        <v>0</v>
      </c>
      <c r="L84" s="62">
        <f>SUMIF([8]Template!$C:$C,$B84,[8]Template!N:N)</f>
        <v>0</v>
      </c>
      <c r="M84" s="62">
        <f>SUMIF([8]Template!$C:$C,$B84,[8]Template!O:O)</f>
        <v>0</v>
      </c>
      <c r="N84" s="26"/>
      <c r="O84" s="26"/>
      <c r="P84" s="26"/>
    </row>
    <row r="85" spans="1:16" ht="15" customHeight="1" x14ac:dyDescent="0.3">
      <c r="A85" s="60" t="s">
        <v>26</v>
      </c>
      <c r="B85" s="61" t="s">
        <v>13</v>
      </c>
      <c r="C85" s="61" t="s">
        <v>10</v>
      </c>
      <c r="D85" s="62">
        <f>SUMIF([8]Template!$C:$C,$B85,[8]Template!F:F)</f>
        <v>0</v>
      </c>
      <c r="E85" s="62">
        <f>SUMIF([8]Template!$C:$C,$B85,[8]Template!G:G)</f>
        <v>0</v>
      </c>
      <c r="F85" s="62">
        <f>SUMIF([8]Template!$C:$C,$B85,[8]Template!H:H)</f>
        <v>0</v>
      </c>
      <c r="G85" s="62">
        <f>SUMIF([8]Template!$C:$C,$B85,[8]Template!I:I)</f>
        <v>0</v>
      </c>
      <c r="H85" s="62">
        <f>SUMIF([8]Template!$C:$C,$B85,[8]Template!J:J)</f>
        <v>0</v>
      </c>
      <c r="I85" s="62">
        <f>SUMIF([8]Template!$C:$C,$B85,[8]Template!K:K)</f>
        <v>0</v>
      </c>
      <c r="J85" s="62">
        <f>SUMIF([8]Template!$C:$C,$B85,[8]Template!L:L)</f>
        <v>0</v>
      </c>
      <c r="K85" s="62">
        <f>SUMIF([8]Template!$C:$C,$B85,[8]Template!M:M)</f>
        <v>0</v>
      </c>
      <c r="L85" s="62">
        <f>SUMIF([8]Template!$C:$C,$B85,[8]Template!N:N)</f>
        <v>0</v>
      </c>
      <c r="M85" s="62">
        <f>SUMIF([8]Template!$C:$C,$B85,[8]Template!O:O)</f>
        <v>0</v>
      </c>
      <c r="N85" s="26"/>
      <c r="O85" s="26"/>
      <c r="P85" s="26"/>
    </row>
    <row r="86" spans="1:16" ht="15" customHeight="1" x14ac:dyDescent="0.3">
      <c r="A86" s="60" t="s">
        <v>26</v>
      </c>
      <c r="B86" s="61" t="s">
        <v>36</v>
      </c>
      <c r="C86" s="61" t="s">
        <v>10</v>
      </c>
      <c r="D86" s="62">
        <f>SUMIF([8]Template!$C:$C,$B86,[8]Template!F:F)</f>
        <v>0</v>
      </c>
      <c r="E86" s="62">
        <f>SUMIF([8]Template!$C:$C,$B86,[8]Template!G:G)</f>
        <v>0</v>
      </c>
      <c r="F86" s="62">
        <f>SUMIF([8]Template!$C:$C,$B86,[8]Template!H:H)</f>
        <v>0</v>
      </c>
      <c r="G86" s="62">
        <f>SUMIF([8]Template!$C:$C,$B86,[8]Template!I:I)</f>
        <v>0</v>
      </c>
      <c r="H86" s="62">
        <f>SUMIF([8]Template!$C:$C,$B86,[8]Template!J:J)</f>
        <v>0</v>
      </c>
      <c r="I86" s="62">
        <f>SUMIF([8]Template!$C:$C,$B86,[8]Template!K:K)</f>
        <v>0</v>
      </c>
      <c r="J86" s="62">
        <f>SUMIF([8]Template!$C:$C,$B86,[8]Template!L:L)</f>
        <v>0</v>
      </c>
      <c r="K86" s="62">
        <f>SUMIF([8]Template!$C:$C,$B86,[8]Template!M:M)</f>
        <v>0</v>
      </c>
      <c r="L86" s="62">
        <f>SUMIF([8]Template!$C:$C,$B86,[8]Template!N:N)</f>
        <v>0</v>
      </c>
      <c r="M86" s="62">
        <f>SUMIF([8]Template!$C:$C,$B86,[8]Template!O:O)</f>
        <v>0</v>
      </c>
      <c r="N86" s="26"/>
      <c r="O86" s="26"/>
      <c r="P86" s="26"/>
    </row>
    <row r="87" spans="1:16" ht="15" customHeight="1" x14ac:dyDescent="0.3">
      <c r="A87" s="60" t="s">
        <v>26</v>
      </c>
      <c r="B87" s="61" t="s">
        <v>35</v>
      </c>
      <c r="C87" s="61" t="s">
        <v>10</v>
      </c>
      <c r="D87" s="62">
        <f>SUMIF([8]Template!$C:$C,$B87,[8]Template!F:F)</f>
        <v>0</v>
      </c>
      <c r="E87" s="62">
        <f>SUMIF([8]Template!$C:$C,$B87,[8]Template!G:G)</f>
        <v>0</v>
      </c>
      <c r="F87" s="62">
        <f>SUMIF([8]Template!$C:$C,$B87,[8]Template!H:H)</f>
        <v>0</v>
      </c>
      <c r="G87" s="62">
        <f>SUMIF([8]Template!$C:$C,$B87,[8]Template!I:I)</f>
        <v>0</v>
      </c>
      <c r="H87" s="62">
        <f>SUMIF([8]Template!$C:$C,$B87,[8]Template!J:J)</f>
        <v>0</v>
      </c>
      <c r="I87" s="62">
        <f>SUMIF([8]Template!$C:$C,$B87,[8]Template!K:K)</f>
        <v>0</v>
      </c>
      <c r="J87" s="62">
        <f>SUMIF([8]Template!$C:$C,$B87,[8]Template!L:L)</f>
        <v>0</v>
      </c>
      <c r="K87" s="62">
        <f>SUMIF([8]Template!$C:$C,$B87,[8]Template!M:M)</f>
        <v>0</v>
      </c>
      <c r="L87" s="62">
        <f>SUMIF([8]Template!$C:$C,$B87,[8]Template!N:N)</f>
        <v>0</v>
      </c>
      <c r="M87" s="62">
        <f>SUMIF([8]Template!$C:$C,$B87,[8]Template!O:O)</f>
        <v>0</v>
      </c>
      <c r="N87" s="26"/>
      <c r="O87" s="26"/>
      <c r="P87" s="26"/>
    </row>
    <row r="88" spans="1:16" ht="15" customHeight="1" x14ac:dyDescent="0.3">
      <c r="A88" s="60" t="s">
        <v>26</v>
      </c>
      <c r="B88" s="61" t="s">
        <v>12</v>
      </c>
      <c r="C88" s="61" t="s">
        <v>11</v>
      </c>
      <c r="D88" s="62">
        <f>SUMIF([8]Template!$C:$C,$B88,[8]Template!F:F)</f>
        <v>0</v>
      </c>
      <c r="E88" s="62">
        <f>SUMIF([8]Template!$C:$C,$B88,[8]Template!G:G)</f>
        <v>0</v>
      </c>
      <c r="F88" s="62">
        <f>SUMIF([8]Template!$C:$C,$B88,[8]Template!H:H)</f>
        <v>0</v>
      </c>
      <c r="G88" s="62">
        <f>SUMIF([8]Template!$C:$C,$B88,[8]Template!I:I)</f>
        <v>0</v>
      </c>
      <c r="H88" s="62">
        <f>SUMIF([8]Template!$C:$C,$B88,[8]Template!J:J)</f>
        <v>0</v>
      </c>
      <c r="I88" s="62">
        <f>SUMIF([8]Template!$C:$C,$B88,[8]Template!K:K)</f>
        <v>0</v>
      </c>
      <c r="J88" s="62">
        <f>SUMIF([8]Template!$C:$C,$B88,[8]Template!L:L)</f>
        <v>0</v>
      </c>
      <c r="K88" s="62">
        <f>SUMIF([8]Template!$C:$C,$B88,[8]Template!M:M)</f>
        <v>0</v>
      </c>
      <c r="L88" s="62">
        <f>SUMIF([8]Template!$C:$C,$B88,[8]Template!N:N)</f>
        <v>0</v>
      </c>
      <c r="M88" s="62">
        <f>SUMIF([8]Template!$C:$C,$B88,[8]Template!O:O)</f>
        <v>0</v>
      </c>
      <c r="N88" s="26"/>
      <c r="O88" s="26"/>
      <c r="P88" s="26"/>
    </row>
    <row r="89" spans="1:16" ht="15" customHeight="1" x14ac:dyDescent="0.3">
      <c r="A89" s="60" t="s">
        <v>26</v>
      </c>
      <c r="B89" s="61" t="s">
        <v>4</v>
      </c>
      <c r="C89" s="61" t="s">
        <v>4</v>
      </c>
      <c r="D89" s="62">
        <f>SUMIF([8]Template!$C:$C,$B89,[8]Template!F:F)</f>
        <v>13497.499753168973</v>
      </c>
      <c r="E89" s="62">
        <f>SUMIF([8]Template!$C:$C,$B89,[8]Template!G:G)</f>
        <v>6308.4145263986793</v>
      </c>
      <c r="F89" s="62">
        <f>SUMIF([8]Template!$C:$C,$B89,[8]Template!H:H)</f>
        <v>4014.4456077082828</v>
      </c>
      <c r="G89" s="62">
        <f>SUMIF([8]Template!$C:$C,$B89,[8]Template!I:I)</f>
        <v>1720.4766890178812</v>
      </c>
      <c r="H89" s="62">
        <f>SUMIF([8]Template!$C:$C,$B89,[8]Template!J:J)</f>
        <v>8.0092377174878493E-11</v>
      </c>
      <c r="I89" s="62">
        <f>SUMIF([8]Template!$C:$C,$B89,[8]Template!K:K)</f>
        <v>30658.366719964659</v>
      </c>
      <c r="J89" s="62">
        <f>SUMIF([8]Template!$C:$C,$B89,[8]Template!L:L)</f>
        <v>3641.4</v>
      </c>
      <c r="K89" s="62">
        <f>SUMIF([8]Template!$C:$C,$B89,[8]Template!M:M)</f>
        <v>3659.61</v>
      </c>
      <c r="L89" s="62">
        <f>SUMIF([8]Template!$C:$C,$B89,[8]Template!N:N)</f>
        <v>3714.23</v>
      </c>
      <c r="M89" s="62">
        <f>SUMIF([8]Template!$C:$C,$B89,[8]Template!O:O)</f>
        <v>2785.67</v>
      </c>
      <c r="N89" s="26"/>
      <c r="O89" s="26"/>
      <c r="P89" s="26"/>
    </row>
    <row r="90" spans="1:16" ht="15" customHeight="1" x14ac:dyDescent="0.3">
      <c r="A90" s="60" t="s">
        <v>17</v>
      </c>
      <c r="B90" s="61" t="s">
        <v>34</v>
      </c>
      <c r="C90" s="61" t="s">
        <v>10</v>
      </c>
      <c r="D90" s="62">
        <f>SUMIF([9]Template!$C:$C,$B90,[9]Template!F:F)</f>
        <v>0</v>
      </c>
      <c r="E90" s="62">
        <f>SUMIF([9]Template!$C:$C,$B90,[9]Template!G:G)</f>
        <v>0</v>
      </c>
      <c r="F90" s="62">
        <f>SUMIF([9]Template!$C:$C,$B90,[9]Template!H:H)</f>
        <v>0</v>
      </c>
      <c r="G90" s="62">
        <f>SUMIF([9]Template!$C:$C,$B90,[9]Template!I:I)</f>
        <v>0</v>
      </c>
      <c r="H90" s="62">
        <f>SUMIF([9]Template!$C:$C,$B90,[9]Template!J:J)</f>
        <v>0</v>
      </c>
      <c r="I90" s="62">
        <f>SUMIF([9]Template!$C:$C,$B90,[9]Template!K:K)</f>
        <v>0</v>
      </c>
      <c r="J90" s="62">
        <f>SUMIF([9]Template!$C:$C,$B90,[9]Template!L:L)</f>
        <v>0</v>
      </c>
      <c r="K90" s="62">
        <f>SUMIF([9]Template!$C:$C,$B90,[9]Template!M:M)</f>
        <v>0</v>
      </c>
      <c r="L90" s="62">
        <f>SUMIF([9]Template!$C:$C,$B90,[9]Template!N:N)</f>
        <v>0</v>
      </c>
      <c r="M90" s="62">
        <f>SUMIF([9]Template!$C:$C,$B90,[9]Template!O:O)</f>
        <v>0</v>
      </c>
      <c r="N90" s="26"/>
      <c r="O90" s="26"/>
      <c r="P90" s="26"/>
    </row>
    <row r="91" spans="1:16" ht="15" customHeight="1" x14ac:dyDescent="0.3">
      <c r="A91" s="60" t="s">
        <v>17</v>
      </c>
      <c r="B91" s="61" t="s">
        <v>14</v>
      </c>
      <c r="C91" s="61" t="s">
        <v>10</v>
      </c>
      <c r="D91" s="62">
        <f>SUMIF([9]Template!$C:$C,$B91,[9]Template!F:F)</f>
        <v>0</v>
      </c>
      <c r="E91" s="62">
        <f>SUMIF([9]Template!$C:$C,$B91,[9]Template!G:G)</f>
        <v>0</v>
      </c>
      <c r="F91" s="62">
        <f>SUMIF([9]Template!$C:$C,$B91,[9]Template!H:H)</f>
        <v>0</v>
      </c>
      <c r="G91" s="62">
        <f>SUMIF([9]Template!$C:$C,$B91,[9]Template!I:I)</f>
        <v>0</v>
      </c>
      <c r="H91" s="62">
        <f>SUMIF([9]Template!$C:$C,$B91,[9]Template!J:J)</f>
        <v>0</v>
      </c>
      <c r="I91" s="62">
        <f>SUMIF([9]Template!$C:$C,$B91,[9]Template!K:K)</f>
        <v>0</v>
      </c>
      <c r="J91" s="62">
        <f>SUMIF([9]Template!$C:$C,$B91,[9]Template!L:L)</f>
        <v>0</v>
      </c>
      <c r="K91" s="62">
        <f>SUMIF([9]Template!$C:$C,$B91,[9]Template!M:M)</f>
        <v>0</v>
      </c>
      <c r="L91" s="62">
        <f>SUMIF([9]Template!$C:$C,$B91,[9]Template!N:N)</f>
        <v>0</v>
      </c>
      <c r="M91" s="62">
        <f>SUMIF([9]Template!$C:$C,$B91,[9]Template!O:O)</f>
        <v>0</v>
      </c>
      <c r="N91" s="26"/>
      <c r="O91" s="26"/>
      <c r="P91" s="26"/>
    </row>
    <row r="92" spans="1:16" ht="15" customHeight="1" x14ac:dyDescent="0.3">
      <c r="A92" s="60" t="s">
        <v>17</v>
      </c>
      <c r="B92" s="61" t="s">
        <v>13</v>
      </c>
      <c r="C92" s="61" t="s">
        <v>10</v>
      </c>
      <c r="D92" s="62">
        <f>SUMIF([9]Template!$C:$C,$B92,[9]Template!F:F)</f>
        <v>0</v>
      </c>
      <c r="E92" s="62">
        <f>SUMIF([9]Template!$C:$C,$B92,[9]Template!G:G)</f>
        <v>0</v>
      </c>
      <c r="F92" s="62">
        <f>SUMIF([9]Template!$C:$C,$B92,[9]Template!H:H)</f>
        <v>0</v>
      </c>
      <c r="G92" s="62">
        <f>SUMIF([9]Template!$C:$C,$B92,[9]Template!I:I)</f>
        <v>0</v>
      </c>
      <c r="H92" s="62">
        <f>SUMIF([9]Template!$C:$C,$B92,[9]Template!J:J)</f>
        <v>0</v>
      </c>
      <c r="I92" s="62">
        <f>SUMIF([9]Template!$C:$C,$B92,[9]Template!K:K)</f>
        <v>0</v>
      </c>
      <c r="J92" s="62">
        <f>SUMIF([9]Template!$C:$C,$B92,[9]Template!L:L)</f>
        <v>0</v>
      </c>
      <c r="K92" s="62">
        <f>SUMIF([9]Template!$C:$C,$B92,[9]Template!M:M)</f>
        <v>0</v>
      </c>
      <c r="L92" s="62">
        <f>SUMIF([9]Template!$C:$C,$B92,[9]Template!N:N)</f>
        <v>0</v>
      </c>
      <c r="M92" s="62">
        <f>SUMIF([9]Template!$C:$C,$B92,[9]Template!O:O)</f>
        <v>0</v>
      </c>
      <c r="N92" s="26"/>
      <c r="O92" s="26"/>
      <c r="P92" s="26"/>
    </row>
    <row r="93" spans="1:16" ht="15" customHeight="1" x14ac:dyDescent="0.3">
      <c r="A93" s="60" t="s">
        <v>17</v>
      </c>
      <c r="B93" s="61" t="s">
        <v>36</v>
      </c>
      <c r="C93" s="61" t="s">
        <v>10</v>
      </c>
      <c r="D93" s="62">
        <f>SUMIF([9]Template!$C:$C,$B93,[9]Template!F:F)</f>
        <v>0</v>
      </c>
      <c r="E93" s="62">
        <f>SUMIF([9]Template!$C:$C,$B93,[9]Template!G:G)</f>
        <v>0</v>
      </c>
      <c r="F93" s="62">
        <f>SUMIF([9]Template!$C:$C,$B93,[9]Template!H:H)</f>
        <v>0</v>
      </c>
      <c r="G93" s="62">
        <f>SUMIF([9]Template!$C:$C,$B93,[9]Template!I:I)</f>
        <v>0</v>
      </c>
      <c r="H93" s="62">
        <f>SUMIF([9]Template!$C:$C,$B93,[9]Template!J:J)</f>
        <v>0</v>
      </c>
      <c r="I93" s="62">
        <f>SUMIF([9]Template!$C:$C,$B93,[9]Template!K:K)</f>
        <v>0</v>
      </c>
      <c r="J93" s="62">
        <f>SUMIF([9]Template!$C:$C,$B93,[9]Template!L:L)</f>
        <v>0</v>
      </c>
      <c r="K93" s="62">
        <f>SUMIF([9]Template!$C:$C,$B93,[9]Template!M:M)</f>
        <v>0</v>
      </c>
      <c r="L93" s="62">
        <f>SUMIF([9]Template!$C:$C,$B93,[9]Template!N:N)</f>
        <v>0</v>
      </c>
      <c r="M93" s="62">
        <f>SUMIF([9]Template!$C:$C,$B93,[9]Template!O:O)</f>
        <v>0</v>
      </c>
      <c r="N93" s="26"/>
      <c r="O93" s="26"/>
      <c r="P93" s="26"/>
    </row>
    <row r="94" spans="1:16" ht="15" customHeight="1" x14ac:dyDescent="0.3">
      <c r="A94" s="60" t="s">
        <v>17</v>
      </c>
      <c r="B94" s="61" t="s">
        <v>35</v>
      </c>
      <c r="C94" s="61" t="s">
        <v>10</v>
      </c>
      <c r="D94" s="62">
        <f>SUMIF([9]Template!$C:$C,$B94,[9]Template!F:F)</f>
        <v>0</v>
      </c>
      <c r="E94" s="62">
        <f>SUMIF([9]Template!$C:$C,$B94,[9]Template!G:G)</f>
        <v>0</v>
      </c>
      <c r="F94" s="62">
        <f>SUMIF([9]Template!$C:$C,$B94,[9]Template!H:H)</f>
        <v>0</v>
      </c>
      <c r="G94" s="62">
        <f>SUMIF([9]Template!$C:$C,$B94,[9]Template!I:I)</f>
        <v>0</v>
      </c>
      <c r="H94" s="62">
        <f>SUMIF([9]Template!$C:$C,$B94,[9]Template!J:J)</f>
        <v>0</v>
      </c>
      <c r="I94" s="62">
        <f>SUMIF([9]Template!$C:$C,$B94,[9]Template!K:K)</f>
        <v>0</v>
      </c>
      <c r="J94" s="62">
        <f>SUMIF([9]Template!$C:$C,$B94,[9]Template!L:L)</f>
        <v>0</v>
      </c>
      <c r="K94" s="62">
        <f>SUMIF([9]Template!$C:$C,$B94,[9]Template!M:M)</f>
        <v>0</v>
      </c>
      <c r="L94" s="62">
        <f>SUMIF([9]Template!$C:$C,$B94,[9]Template!N:N)</f>
        <v>0</v>
      </c>
      <c r="M94" s="62">
        <f>SUMIF([9]Template!$C:$C,$B94,[9]Template!O:O)</f>
        <v>0</v>
      </c>
      <c r="N94" s="26"/>
      <c r="O94" s="26"/>
      <c r="P94" s="26"/>
    </row>
    <row r="95" spans="1:16" ht="15" customHeight="1" x14ac:dyDescent="0.3">
      <c r="A95" s="60" t="s">
        <v>17</v>
      </c>
      <c r="B95" s="61" t="s">
        <v>12</v>
      </c>
      <c r="C95" s="61" t="s">
        <v>11</v>
      </c>
      <c r="D95" s="62">
        <f>SUMIF([9]Template!$C:$C,$B95,[9]Template!F:F)</f>
        <v>2122533.5699999998</v>
      </c>
      <c r="E95" s="62">
        <f>SUMIF([9]Template!$C:$C,$B95,[9]Template!G:G)</f>
        <v>0</v>
      </c>
      <c r="F95" s="62">
        <f>SUMIF([9]Template!$C:$C,$B95,[9]Template!H:H)</f>
        <v>0</v>
      </c>
      <c r="G95" s="62">
        <f>SUMIF([9]Template!$C:$C,$B95,[9]Template!I:I)</f>
        <v>0</v>
      </c>
      <c r="H95" s="62">
        <f>SUMIF([9]Template!$C:$C,$B95,[9]Template!J:J)</f>
        <v>0</v>
      </c>
      <c r="I95" s="62">
        <f>SUMIF([9]Template!$C:$C,$B95,[9]Template!K:K)</f>
        <v>65701.379333333331</v>
      </c>
      <c r="J95" s="62">
        <f>SUMIF([9]Template!$C:$C,$B95,[9]Template!L:L)</f>
        <v>68986.448300000004</v>
      </c>
      <c r="K95" s="62">
        <f>SUMIF([9]Template!$C:$C,$B95,[9]Template!M:M)</f>
        <v>72435.770714999991</v>
      </c>
      <c r="L95" s="62">
        <f>SUMIF([9]Template!$C:$C,$B95,[9]Template!N:N)</f>
        <v>76057.559250750011</v>
      </c>
      <c r="M95" s="62">
        <f>SUMIF([9]Template!$C:$C,$B95,[9]Template!O:O)</f>
        <v>79860.437213287514</v>
      </c>
      <c r="N95" s="26"/>
      <c r="O95" s="26"/>
      <c r="P95" s="26"/>
    </row>
    <row r="96" spans="1:16" ht="15" customHeight="1" x14ac:dyDescent="0.3">
      <c r="A96" s="60" t="s">
        <v>17</v>
      </c>
      <c r="B96" s="61" t="s">
        <v>4</v>
      </c>
      <c r="C96" s="61" t="s">
        <v>4</v>
      </c>
      <c r="D96" s="62">
        <f>SUMIF([9]Template!$C:$C,$B96,[9]Template!F:F)</f>
        <v>0</v>
      </c>
      <c r="E96" s="62">
        <f>SUMIF([9]Template!$C:$C,$B96,[9]Template!G:G)</f>
        <v>0</v>
      </c>
      <c r="F96" s="62">
        <f>SUMIF([9]Template!$C:$C,$B96,[9]Template!H:H)</f>
        <v>0</v>
      </c>
      <c r="G96" s="62">
        <f>SUMIF([9]Template!$C:$C,$B96,[9]Template!I:I)</f>
        <v>0</v>
      </c>
      <c r="H96" s="62">
        <f>SUMIF([9]Template!$C:$C,$B96,[9]Template!J:J)</f>
        <v>0</v>
      </c>
      <c r="I96" s="62">
        <f>SUMIF([9]Template!$C:$C,$B96,[9]Template!K:K)</f>
        <v>0</v>
      </c>
      <c r="J96" s="62">
        <f>SUMIF([9]Template!$C:$C,$B96,[9]Template!L:L)</f>
        <v>0</v>
      </c>
      <c r="K96" s="62">
        <f>SUMIF([9]Template!$C:$C,$B96,[9]Template!M:M)</f>
        <v>0</v>
      </c>
      <c r="L96" s="62">
        <f>SUMIF([9]Template!$C:$C,$B96,[9]Template!N:N)</f>
        <v>0</v>
      </c>
      <c r="M96" s="62">
        <f>SUMIF([9]Template!$C:$C,$B96,[9]Template!O:O)</f>
        <v>0</v>
      </c>
      <c r="N96" s="26"/>
      <c r="O96" s="26"/>
      <c r="P96" s="26"/>
    </row>
    <row r="97" spans="1:16" ht="15" customHeight="1" x14ac:dyDescent="0.3">
      <c r="A97" s="60" t="s">
        <v>27</v>
      </c>
      <c r="B97" s="61" t="s">
        <v>34</v>
      </c>
      <c r="C97" s="61" t="s">
        <v>10</v>
      </c>
      <c r="D97" s="62">
        <f>SUMIF([10]Template!$C:$C,$B97,[10]Template!F:F)</f>
        <v>0</v>
      </c>
      <c r="E97" s="62">
        <f>SUMIF([10]Template!$C:$C,$B97,[10]Template!G:G)</f>
        <v>0</v>
      </c>
      <c r="F97" s="62">
        <f>SUMIF([10]Template!$C:$C,$B97,[10]Template!H:H)</f>
        <v>0</v>
      </c>
      <c r="G97" s="62">
        <f>SUMIF([10]Template!$C:$C,$B97,[10]Template!I:I)</f>
        <v>0</v>
      </c>
      <c r="H97" s="62">
        <f>SUMIF([10]Template!$C:$C,$B97,[10]Template!J:J)</f>
        <v>0</v>
      </c>
      <c r="I97" s="62">
        <f>SUMIF([10]Template!$C:$C,$B97,[10]Template!K:K)</f>
        <v>0</v>
      </c>
      <c r="J97" s="62">
        <f>SUMIF([10]Template!$C:$C,$B97,[10]Template!L:L)</f>
        <v>0</v>
      </c>
      <c r="K97" s="62">
        <f>SUMIF([10]Template!$C:$C,$B97,[10]Template!M:M)</f>
        <v>0</v>
      </c>
      <c r="L97" s="62">
        <f>SUMIF([10]Template!$C:$C,$B97,[10]Template!N:N)</f>
        <v>0</v>
      </c>
      <c r="M97" s="62">
        <f>SUMIF([10]Template!$C:$C,$B97,[10]Template!O:O)</f>
        <v>0</v>
      </c>
      <c r="N97" s="26"/>
      <c r="O97" s="26"/>
      <c r="P97" s="26"/>
    </row>
    <row r="98" spans="1:16" ht="15" customHeight="1" x14ac:dyDescent="0.3">
      <c r="A98" s="60" t="s">
        <v>27</v>
      </c>
      <c r="B98" s="61" t="s">
        <v>14</v>
      </c>
      <c r="C98" s="61" t="s">
        <v>10</v>
      </c>
      <c r="D98" s="62">
        <f>SUMIF([10]Template!$C:$C,$B98,[10]Template!F:F)</f>
        <v>0</v>
      </c>
      <c r="E98" s="62">
        <f>SUMIF([10]Template!$C:$C,$B98,[10]Template!G:G)</f>
        <v>0</v>
      </c>
      <c r="F98" s="62">
        <f>SUMIF([10]Template!$C:$C,$B98,[10]Template!H:H)</f>
        <v>0</v>
      </c>
      <c r="G98" s="62">
        <f>SUMIF([10]Template!$C:$C,$B98,[10]Template!I:I)</f>
        <v>0</v>
      </c>
      <c r="H98" s="62">
        <f>SUMIF([10]Template!$C:$C,$B98,[10]Template!J:J)</f>
        <v>0</v>
      </c>
      <c r="I98" s="62">
        <f>SUMIF([10]Template!$C:$C,$B98,[10]Template!K:K)</f>
        <v>0</v>
      </c>
      <c r="J98" s="62">
        <f>SUMIF([10]Template!$C:$C,$B98,[10]Template!L:L)</f>
        <v>0</v>
      </c>
      <c r="K98" s="62">
        <f>SUMIF([10]Template!$C:$C,$B98,[10]Template!M:M)</f>
        <v>0</v>
      </c>
      <c r="L98" s="62">
        <f>SUMIF([10]Template!$C:$C,$B98,[10]Template!N:N)</f>
        <v>0</v>
      </c>
      <c r="M98" s="62">
        <f>SUMIF([10]Template!$C:$C,$B98,[10]Template!O:O)</f>
        <v>0</v>
      </c>
      <c r="N98" s="26"/>
      <c r="O98" s="26"/>
      <c r="P98" s="26"/>
    </row>
    <row r="99" spans="1:16" ht="15" customHeight="1" x14ac:dyDescent="0.3">
      <c r="A99" s="60" t="s">
        <v>27</v>
      </c>
      <c r="B99" s="61" t="s">
        <v>13</v>
      </c>
      <c r="C99" s="61" t="s">
        <v>10</v>
      </c>
      <c r="D99" s="62">
        <f>SUMIF([10]Template!$C:$C,$B99,[10]Template!F:F)</f>
        <v>0</v>
      </c>
      <c r="E99" s="62">
        <f>SUMIF([10]Template!$C:$C,$B99,[10]Template!G:G)</f>
        <v>0</v>
      </c>
      <c r="F99" s="62">
        <f>SUMIF([10]Template!$C:$C,$B99,[10]Template!H:H)</f>
        <v>0</v>
      </c>
      <c r="G99" s="62">
        <f>SUMIF([10]Template!$C:$C,$B99,[10]Template!I:I)</f>
        <v>0</v>
      </c>
      <c r="H99" s="62">
        <f>SUMIF([10]Template!$C:$C,$B99,[10]Template!J:J)</f>
        <v>0</v>
      </c>
      <c r="I99" s="62">
        <f>SUMIF([10]Template!$C:$C,$B99,[10]Template!K:K)</f>
        <v>0</v>
      </c>
      <c r="J99" s="62">
        <f>SUMIF([10]Template!$C:$C,$B99,[10]Template!L:L)</f>
        <v>0</v>
      </c>
      <c r="K99" s="62">
        <f>SUMIF([10]Template!$C:$C,$B99,[10]Template!M:M)</f>
        <v>0</v>
      </c>
      <c r="L99" s="62">
        <f>SUMIF([10]Template!$C:$C,$B99,[10]Template!N:N)</f>
        <v>0</v>
      </c>
      <c r="M99" s="62">
        <f>SUMIF([10]Template!$C:$C,$B99,[10]Template!O:O)</f>
        <v>0</v>
      </c>
      <c r="N99" s="26"/>
      <c r="O99" s="26"/>
      <c r="P99" s="26"/>
    </row>
    <row r="100" spans="1:16" ht="15" customHeight="1" x14ac:dyDescent="0.3">
      <c r="A100" s="60" t="s">
        <v>27</v>
      </c>
      <c r="B100" s="61" t="s">
        <v>36</v>
      </c>
      <c r="C100" s="61" t="s">
        <v>10</v>
      </c>
      <c r="D100" s="62">
        <f>SUMIF([10]Template!$C:$C,$B100,[10]Template!F:F)</f>
        <v>0</v>
      </c>
      <c r="E100" s="62">
        <f>SUMIF([10]Template!$C:$C,$B100,[10]Template!G:G)</f>
        <v>0</v>
      </c>
      <c r="F100" s="62">
        <f>SUMIF([10]Template!$C:$C,$B100,[10]Template!H:H)</f>
        <v>0</v>
      </c>
      <c r="G100" s="62">
        <f>SUMIF([10]Template!$C:$C,$B100,[10]Template!I:I)</f>
        <v>0</v>
      </c>
      <c r="H100" s="62">
        <f>SUMIF([10]Template!$C:$C,$B100,[10]Template!J:J)</f>
        <v>0</v>
      </c>
      <c r="I100" s="62">
        <f>SUMIF([10]Template!$C:$C,$B100,[10]Template!K:K)</f>
        <v>0</v>
      </c>
      <c r="J100" s="62">
        <f>SUMIF([10]Template!$C:$C,$B100,[10]Template!L:L)</f>
        <v>0</v>
      </c>
      <c r="K100" s="62">
        <f>SUMIF([10]Template!$C:$C,$B100,[10]Template!M:M)</f>
        <v>0</v>
      </c>
      <c r="L100" s="62">
        <f>SUMIF([10]Template!$C:$C,$B100,[10]Template!N:N)</f>
        <v>0</v>
      </c>
      <c r="M100" s="62">
        <f>SUMIF([10]Template!$C:$C,$B100,[10]Template!O:O)</f>
        <v>0</v>
      </c>
      <c r="N100" s="26"/>
      <c r="O100" s="26"/>
      <c r="P100" s="26"/>
    </row>
    <row r="101" spans="1:16" ht="15" customHeight="1" x14ac:dyDescent="0.3">
      <c r="A101" s="60" t="s">
        <v>27</v>
      </c>
      <c r="B101" s="61" t="s">
        <v>35</v>
      </c>
      <c r="C101" s="61" t="s">
        <v>10</v>
      </c>
      <c r="D101" s="62">
        <f>SUMIF([10]Template!$C:$C,$B101,[10]Template!F:F)</f>
        <v>0</v>
      </c>
      <c r="E101" s="62">
        <f>SUMIF([10]Template!$C:$C,$B101,[10]Template!G:G)</f>
        <v>0</v>
      </c>
      <c r="F101" s="62">
        <f>SUMIF([10]Template!$C:$C,$B101,[10]Template!H:H)</f>
        <v>0</v>
      </c>
      <c r="G101" s="62">
        <f>SUMIF([10]Template!$C:$C,$B101,[10]Template!I:I)</f>
        <v>0</v>
      </c>
      <c r="H101" s="62">
        <f>SUMIF([10]Template!$C:$C,$B101,[10]Template!J:J)</f>
        <v>0</v>
      </c>
      <c r="I101" s="62">
        <f>SUMIF([10]Template!$C:$C,$B101,[10]Template!K:K)</f>
        <v>0</v>
      </c>
      <c r="J101" s="62">
        <f>SUMIF([10]Template!$C:$C,$B101,[10]Template!L:L)</f>
        <v>0</v>
      </c>
      <c r="K101" s="62">
        <f>SUMIF([10]Template!$C:$C,$B101,[10]Template!M:M)</f>
        <v>0</v>
      </c>
      <c r="L101" s="62">
        <f>SUMIF([10]Template!$C:$C,$B101,[10]Template!N:N)</f>
        <v>0</v>
      </c>
      <c r="M101" s="62">
        <f>SUMIF([10]Template!$C:$C,$B101,[10]Template!O:O)</f>
        <v>0</v>
      </c>
      <c r="N101" s="26"/>
      <c r="O101" s="26"/>
      <c r="P101" s="26"/>
    </row>
    <row r="102" spans="1:16" ht="15" customHeight="1" x14ac:dyDescent="0.3">
      <c r="A102" s="60" t="s">
        <v>27</v>
      </c>
      <c r="B102" s="61" t="s">
        <v>12</v>
      </c>
      <c r="C102" s="61" t="s">
        <v>11</v>
      </c>
      <c r="D102" s="62">
        <f>SUMIF([10]Template!$C:$C,$B102,[10]Template!F:F)</f>
        <v>0</v>
      </c>
      <c r="E102" s="62">
        <f>SUMIF([10]Template!$C:$C,$B102,[10]Template!G:G)</f>
        <v>2019907.1887489464</v>
      </c>
      <c r="F102" s="62">
        <f>SUMIF([10]Template!$C:$C,$B102,[10]Template!H:H)</f>
        <v>0</v>
      </c>
      <c r="G102" s="62">
        <f>SUMIF([10]Template!$C:$C,$B102,[10]Template!I:I)</f>
        <v>0</v>
      </c>
      <c r="H102" s="62">
        <f>SUMIF([10]Template!$C:$C,$B102,[10]Template!J:J)</f>
        <v>0</v>
      </c>
      <c r="I102" s="62">
        <f>SUMIF([10]Template!$C:$C,$B102,[10]Template!K:K)</f>
        <v>1459645.4975999999</v>
      </c>
      <c r="J102" s="62">
        <f>SUMIF([10]Template!$C:$C,$B102,[10]Template!L:L)</f>
        <v>1788838.4075520001</v>
      </c>
      <c r="K102" s="62">
        <f>SUMIF([10]Template!$C:$C,$B102,[10]Template!M:M)</f>
        <v>1824615.1757030401</v>
      </c>
      <c r="L102" s="62">
        <f>SUMIF([10]Template!$C:$C,$B102,[10]Template!N:N)</f>
        <v>1861107.4792171011</v>
      </c>
      <c r="M102" s="62">
        <f>SUMIF([10]Template!$C:$C,$B102,[10]Template!O:O)</f>
        <v>1898329.6288014429</v>
      </c>
      <c r="N102" s="26"/>
      <c r="O102" s="26"/>
      <c r="P102" s="26"/>
    </row>
    <row r="103" spans="1:16" ht="15" customHeight="1" x14ac:dyDescent="0.3">
      <c r="A103" s="60" t="s">
        <v>27</v>
      </c>
      <c r="B103" s="61" t="s">
        <v>4</v>
      </c>
      <c r="C103" s="61" t="s">
        <v>4</v>
      </c>
      <c r="D103" s="62">
        <f>SUMIF([10]Template!$C:$C,$B103,[10]Template!F:F)</f>
        <v>0</v>
      </c>
      <c r="E103" s="62">
        <f>SUMIF([10]Template!$C:$C,$B103,[10]Template!G:G)</f>
        <v>0</v>
      </c>
      <c r="F103" s="62">
        <f>SUMIF([10]Template!$C:$C,$B103,[10]Template!H:H)</f>
        <v>0</v>
      </c>
      <c r="G103" s="62">
        <f>SUMIF([10]Template!$C:$C,$B103,[10]Template!I:I)</f>
        <v>0</v>
      </c>
      <c r="H103" s="62">
        <f>SUMIF([10]Template!$C:$C,$B103,[10]Template!J:J)</f>
        <v>0</v>
      </c>
      <c r="I103" s="62">
        <f>SUMIF([10]Template!$C:$C,$B103,[10]Template!K:K)</f>
        <v>0</v>
      </c>
      <c r="J103" s="62">
        <f>SUMIF([10]Template!$C:$C,$B103,[10]Template!L:L)</f>
        <v>0</v>
      </c>
      <c r="K103" s="62">
        <f>SUMIF([10]Template!$C:$C,$B103,[10]Template!M:M)</f>
        <v>0</v>
      </c>
      <c r="L103" s="62">
        <f>SUMIF([10]Template!$C:$C,$B103,[10]Template!N:N)</f>
        <v>0</v>
      </c>
      <c r="M103" s="62">
        <f>SUMIF([10]Template!$C:$C,$B103,[10]Template!O:O)</f>
        <v>0</v>
      </c>
      <c r="N103" s="26"/>
      <c r="O103" s="26"/>
      <c r="P103" s="26"/>
    </row>
    <row r="104" spans="1:16" ht="15" customHeight="1" x14ac:dyDescent="0.3">
      <c r="A104" s="60" t="s">
        <v>28</v>
      </c>
      <c r="B104" s="61" t="s">
        <v>34</v>
      </c>
      <c r="C104" s="61" t="s">
        <v>10</v>
      </c>
      <c r="D104" s="62">
        <f>SUMIF([11]Template!$C:$C,$B104,[11]Template!F:F)</f>
        <v>0</v>
      </c>
      <c r="E104" s="62">
        <f>SUMIF([11]Template!$C:$C,$B104,[11]Template!G:G)</f>
        <v>0</v>
      </c>
      <c r="F104" s="62">
        <f>SUMIF([11]Template!$C:$C,$B104,[11]Template!H:H)</f>
        <v>0</v>
      </c>
      <c r="G104" s="62">
        <f>SUMIF([11]Template!$C:$C,$B104,[11]Template!I:I)</f>
        <v>0</v>
      </c>
      <c r="H104" s="62">
        <f>SUMIF([11]Template!$C:$C,$B104,[11]Template!J:J)</f>
        <v>0</v>
      </c>
      <c r="I104" s="62">
        <f>SUMIF([11]Template!$C:$C,$B104,[11]Template!K:K)</f>
        <v>0</v>
      </c>
      <c r="J104" s="62">
        <f>SUMIF([11]Template!$C:$C,$B104,[11]Template!L:L)</f>
        <v>0</v>
      </c>
      <c r="K104" s="62">
        <f>SUMIF([11]Template!$C:$C,$B104,[11]Template!M:M)</f>
        <v>0</v>
      </c>
      <c r="L104" s="62">
        <f>SUMIF([11]Template!$C:$C,$B104,[11]Template!N:N)</f>
        <v>0</v>
      </c>
      <c r="M104" s="62">
        <f>SUMIF([11]Template!$C:$C,$B104,[11]Template!O:O)</f>
        <v>0</v>
      </c>
      <c r="N104" s="26"/>
      <c r="O104" s="26"/>
      <c r="P104" s="26"/>
    </row>
    <row r="105" spans="1:16" ht="15" customHeight="1" x14ac:dyDescent="0.3">
      <c r="A105" s="60" t="s">
        <v>28</v>
      </c>
      <c r="B105" s="61" t="s">
        <v>14</v>
      </c>
      <c r="C105" s="61" t="s">
        <v>10</v>
      </c>
      <c r="D105" s="62">
        <f>SUMIF([11]Template!$C:$C,$B105,[11]Template!F:F)</f>
        <v>23297454.67819998</v>
      </c>
      <c r="E105" s="62">
        <f>SUMIF([11]Template!$C:$C,$B105,[11]Template!G:G)</f>
        <v>17155050.059470449</v>
      </c>
      <c r="F105" s="62">
        <f>SUMIF([11]Template!$C:$C,$B105,[11]Template!H:H)</f>
        <v>14997695.562844552</v>
      </c>
      <c r="G105" s="62">
        <f>SUMIF([11]Template!$C:$C,$B105,[11]Template!I:I)</f>
        <v>16804129.28506846</v>
      </c>
      <c r="H105" s="62">
        <f>SUMIF([11]Template!$C:$C,$B105,[11]Template!J:J)</f>
        <v>9804289.8158700038</v>
      </c>
      <c r="I105" s="62">
        <f>SUMIF([11]Template!$C:$C,$B105,[11]Template!K:K)</f>
        <v>3916597.6704951245</v>
      </c>
      <c r="J105" s="62">
        <f>SUMIF([11]Template!$C:$C,$B105,[11]Template!L:L)</f>
        <v>4852682.1268785503</v>
      </c>
      <c r="K105" s="62">
        <f>SUMIF([11]Template!$C:$C,$B105,[11]Template!M:M)</f>
        <v>5701076.3521964122</v>
      </c>
      <c r="L105" s="62">
        <f>SUMIF([11]Template!$C:$C,$B105,[11]Template!N:N)</f>
        <v>6655304.3434937624</v>
      </c>
      <c r="M105" s="62">
        <f>SUMIF([11]Template!$C:$C,$B105,[11]Template!O:O)</f>
        <v>7278624.9211571384</v>
      </c>
      <c r="N105" s="26"/>
      <c r="O105" s="26"/>
      <c r="P105" s="26"/>
    </row>
    <row r="106" spans="1:16" ht="15" customHeight="1" x14ac:dyDescent="0.3">
      <c r="A106" s="60" t="s">
        <v>28</v>
      </c>
      <c r="B106" s="61" t="s">
        <v>13</v>
      </c>
      <c r="C106" s="61" t="s">
        <v>10</v>
      </c>
      <c r="D106" s="62">
        <f>SUMIF([11]Template!$C:$C,$B106,[11]Template!F:F)</f>
        <v>0</v>
      </c>
      <c r="E106" s="62">
        <f>SUMIF([11]Template!$C:$C,$B106,[11]Template!G:G)</f>
        <v>0</v>
      </c>
      <c r="F106" s="62">
        <f>SUMIF([11]Template!$C:$C,$B106,[11]Template!H:H)</f>
        <v>0</v>
      </c>
      <c r="G106" s="62">
        <f>SUMIF([11]Template!$C:$C,$B106,[11]Template!I:I)</f>
        <v>0</v>
      </c>
      <c r="H106" s="62">
        <f>SUMIF([11]Template!$C:$C,$B106,[11]Template!J:J)</f>
        <v>0</v>
      </c>
      <c r="I106" s="62">
        <f>SUMIF([11]Template!$C:$C,$B106,[11]Template!K:K)</f>
        <v>0</v>
      </c>
      <c r="J106" s="62">
        <f>SUMIF([11]Template!$C:$C,$B106,[11]Template!L:L)</f>
        <v>0</v>
      </c>
      <c r="K106" s="62">
        <f>SUMIF([11]Template!$C:$C,$B106,[11]Template!M:M)</f>
        <v>0</v>
      </c>
      <c r="L106" s="62">
        <f>SUMIF([11]Template!$C:$C,$B106,[11]Template!N:N)</f>
        <v>0</v>
      </c>
      <c r="M106" s="62">
        <f>SUMIF([11]Template!$C:$C,$B106,[11]Template!O:O)</f>
        <v>0</v>
      </c>
      <c r="N106" s="26"/>
      <c r="O106" s="26"/>
      <c r="P106" s="26"/>
    </row>
    <row r="107" spans="1:16" ht="15" customHeight="1" x14ac:dyDescent="0.3">
      <c r="A107" s="60" t="s">
        <v>28</v>
      </c>
      <c r="B107" s="61" t="s">
        <v>36</v>
      </c>
      <c r="C107" s="61" t="s">
        <v>10</v>
      </c>
      <c r="D107" s="62">
        <f>SUMIF([11]Template!$C:$C,$B107,[11]Template!F:F)</f>
        <v>0</v>
      </c>
      <c r="E107" s="62">
        <f>SUMIF([11]Template!$C:$C,$B107,[11]Template!G:G)</f>
        <v>0</v>
      </c>
      <c r="F107" s="62">
        <f>SUMIF([11]Template!$C:$C,$B107,[11]Template!H:H)</f>
        <v>0</v>
      </c>
      <c r="G107" s="62">
        <f>SUMIF([11]Template!$C:$C,$B107,[11]Template!I:I)</f>
        <v>0</v>
      </c>
      <c r="H107" s="62">
        <f>SUMIF([11]Template!$C:$C,$B107,[11]Template!J:J)</f>
        <v>0</v>
      </c>
      <c r="I107" s="62">
        <f>SUMIF([11]Template!$C:$C,$B107,[11]Template!K:K)</f>
        <v>0</v>
      </c>
      <c r="J107" s="62">
        <f>SUMIF([11]Template!$C:$C,$B107,[11]Template!L:L)</f>
        <v>0</v>
      </c>
      <c r="K107" s="62">
        <f>SUMIF([11]Template!$C:$C,$B107,[11]Template!M:M)</f>
        <v>0</v>
      </c>
      <c r="L107" s="62">
        <f>SUMIF([11]Template!$C:$C,$B107,[11]Template!N:N)</f>
        <v>0</v>
      </c>
      <c r="M107" s="62">
        <f>SUMIF([11]Template!$C:$C,$B107,[11]Template!O:O)</f>
        <v>0</v>
      </c>
      <c r="N107" s="26"/>
      <c r="O107" s="26"/>
      <c r="P107" s="26"/>
    </row>
    <row r="108" spans="1:16" ht="15" customHeight="1" x14ac:dyDescent="0.3">
      <c r="A108" s="60" t="s">
        <v>28</v>
      </c>
      <c r="B108" s="61" t="s">
        <v>35</v>
      </c>
      <c r="C108" s="61" t="s">
        <v>10</v>
      </c>
      <c r="D108" s="62">
        <f>SUMIF([11]Template!$C:$C,$B108,[11]Template!F:F)</f>
        <v>0</v>
      </c>
      <c r="E108" s="62">
        <f>SUMIF([11]Template!$C:$C,$B108,[11]Template!G:G)</f>
        <v>0</v>
      </c>
      <c r="F108" s="62">
        <f>SUMIF([11]Template!$C:$C,$B108,[11]Template!H:H)</f>
        <v>0</v>
      </c>
      <c r="G108" s="62">
        <f>SUMIF([11]Template!$C:$C,$B108,[11]Template!I:I)</f>
        <v>0</v>
      </c>
      <c r="H108" s="62">
        <f>SUMIF([11]Template!$C:$C,$B108,[11]Template!J:J)</f>
        <v>0</v>
      </c>
      <c r="I108" s="62">
        <f>SUMIF([11]Template!$C:$C,$B108,[11]Template!K:K)</f>
        <v>0</v>
      </c>
      <c r="J108" s="62">
        <f>SUMIF([11]Template!$C:$C,$B108,[11]Template!L:L)</f>
        <v>0</v>
      </c>
      <c r="K108" s="62">
        <f>SUMIF([11]Template!$C:$C,$B108,[11]Template!M:M)</f>
        <v>0</v>
      </c>
      <c r="L108" s="62">
        <f>SUMIF([11]Template!$C:$C,$B108,[11]Template!N:N)</f>
        <v>0</v>
      </c>
      <c r="M108" s="62">
        <f>SUMIF([11]Template!$C:$C,$B108,[11]Template!O:O)</f>
        <v>0</v>
      </c>
      <c r="N108" s="26"/>
      <c r="O108" s="26"/>
      <c r="P108" s="26"/>
    </row>
    <row r="109" spans="1:16" ht="15" customHeight="1" x14ac:dyDescent="0.3">
      <c r="A109" s="60" t="s">
        <v>28</v>
      </c>
      <c r="B109" s="61" t="s">
        <v>12</v>
      </c>
      <c r="C109" s="61" t="s">
        <v>11</v>
      </c>
      <c r="D109" s="62">
        <f>SUMIF([11]Template!$C:$C,$B109,[11]Template!F:F)</f>
        <v>5789267.7150526047</v>
      </c>
      <c r="E109" s="62">
        <f>SUMIF([11]Template!$C:$C,$B109,[11]Template!G:G)</f>
        <v>243966.38700161569</v>
      </c>
      <c r="F109" s="62">
        <f>SUMIF([11]Template!$C:$C,$B109,[11]Template!H:H)</f>
        <v>832804.6609479991</v>
      </c>
      <c r="G109" s="62">
        <f>SUMIF([11]Template!$C:$C,$B109,[11]Template!I:I)</f>
        <v>721474.71291415603</v>
      </c>
      <c r="H109" s="62">
        <f>SUMIF([11]Template!$C:$C,$B109,[11]Template!J:J)</f>
        <v>1889878.4264004144</v>
      </c>
      <c r="I109" s="62">
        <f>SUMIF([11]Template!$C:$C,$B109,[11]Template!K:K)</f>
        <v>6184391.6017109808</v>
      </c>
      <c r="J109" s="62">
        <f>SUMIF([11]Template!$C:$C,$B109,[11]Template!L:L)</f>
        <v>6116012.9652223811</v>
      </c>
      <c r="K109" s="62">
        <f>SUMIF([11]Template!$C:$C,$B109,[11]Template!M:M)</f>
        <v>6044141.7105340827</v>
      </c>
      <c r="L109" s="62">
        <f>SUMIF([11]Template!$C:$C,$B109,[11]Template!N:N)</f>
        <v>6208683.3474394679</v>
      </c>
      <c r="M109" s="62">
        <f>SUMIF([11]Template!$C:$C,$B109,[11]Template!O:O)</f>
        <v>6374528.5710350415</v>
      </c>
      <c r="N109" s="26"/>
      <c r="O109" s="26"/>
      <c r="P109" s="26"/>
    </row>
    <row r="110" spans="1:16" ht="15" customHeight="1" x14ac:dyDescent="0.3">
      <c r="A110" s="60" t="s">
        <v>28</v>
      </c>
      <c r="B110" s="61" t="s">
        <v>4</v>
      </c>
      <c r="C110" s="61" t="s">
        <v>4</v>
      </c>
      <c r="D110" s="62">
        <f>SUMIF([11]Template!$C:$C,$B110,[11]Template!F:F)</f>
        <v>0</v>
      </c>
      <c r="E110" s="62">
        <f>SUMIF([11]Template!$C:$C,$B110,[11]Template!G:G)</f>
        <v>0</v>
      </c>
      <c r="F110" s="62">
        <f>SUMIF([11]Template!$C:$C,$B110,[11]Template!H:H)</f>
        <v>0</v>
      </c>
      <c r="G110" s="62">
        <f>SUMIF([11]Template!$C:$C,$B110,[11]Template!I:I)</f>
        <v>0</v>
      </c>
      <c r="H110" s="62">
        <f>SUMIF([11]Template!$C:$C,$B110,[11]Template!J:J)</f>
        <v>0</v>
      </c>
      <c r="I110" s="62">
        <f>SUMIF([11]Template!$C:$C,$B110,[11]Template!K:K)</f>
        <v>0</v>
      </c>
      <c r="J110" s="62">
        <f>SUMIF([11]Template!$C:$C,$B110,[11]Template!L:L)</f>
        <v>0</v>
      </c>
      <c r="K110" s="62">
        <f>SUMIF([11]Template!$C:$C,$B110,[11]Template!M:M)</f>
        <v>0</v>
      </c>
      <c r="L110" s="62">
        <f>SUMIF([11]Template!$C:$C,$B110,[11]Template!N:N)</f>
        <v>0</v>
      </c>
      <c r="M110" s="62">
        <f>SUMIF([11]Template!$C:$C,$B110,[11]Template!O:O)</f>
        <v>0</v>
      </c>
      <c r="N110" s="26"/>
      <c r="O110" s="26"/>
      <c r="P110" s="26"/>
    </row>
    <row r="111" spans="1:16" ht="15" customHeight="1" x14ac:dyDescent="0.3">
      <c r="A111" s="60" t="s">
        <v>20</v>
      </c>
      <c r="B111" s="61" t="s">
        <v>34</v>
      </c>
      <c r="C111" s="61" t="s">
        <v>10</v>
      </c>
      <c r="D111" s="62">
        <f>SUMIF([12]Template!$C:$C,$B111,[12]Template!F:F)</f>
        <v>0</v>
      </c>
      <c r="E111" s="62">
        <f>SUMIF([12]Template!$C:$C,$B111,[12]Template!G:G)</f>
        <v>0</v>
      </c>
      <c r="F111" s="62">
        <f>SUMIF([12]Template!$C:$C,$B111,[12]Template!H:H)</f>
        <v>0</v>
      </c>
      <c r="G111" s="62">
        <f>SUMIF([12]Template!$C:$C,$B111,[12]Template!I:I)</f>
        <v>0</v>
      </c>
      <c r="H111" s="62">
        <f>SUMIF([12]Template!$C:$C,$B111,[12]Template!J:J)</f>
        <v>0</v>
      </c>
      <c r="I111" s="62">
        <f>SUMIF([12]Template!$C:$C,$B111,[12]Template!K:K)</f>
        <v>0</v>
      </c>
      <c r="J111" s="62">
        <f>SUMIF([12]Template!$C:$C,$B111,[12]Template!L:L)</f>
        <v>0</v>
      </c>
      <c r="K111" s="62">
        <f>SUMIF([12]Template!$C:$C,$B111,[12]Template!M:M)</f>
        <v>0</v>
      </c>
      <c r="L111" s="62">
        <f>SUMIF([12]Template!$C:$C,$B111,[12]Template!N:N)</f>
        <v>0</v>
      </c>
      <c r="M111" s="62">
        <f>SUMIF([12]Template!$C:$C,$B111,[12]Template!O:O)</f>
        <v>0</v>
      </c>
      <c r="N111" s="26"/>
      <c r="O111" s="26"/>
      <c r="P111" s="26"/>
    </row>
    <row r="112" spans="1:16" ht="15" customHeight="1" x14ac:dyDescent="0.3">
      <c r="A112" s="60" t="s">
        <v>20</v>
      </c>
      <c r="B112" s="61" t="s">
        <v>14</v>
      </c>
      <c r="C112" s="61" t="s">
        <v>10</v>
      </c>
      <c r="D112" s="62">
        <f>SUMIF([12]Template!$C:$C,$B112,[12]Template!F:F)</f>
        <v>0</v>
      </c>
      <c r="E112" s="62">
        <f>SUMIF([12]Template!$C:$C,$B112,[12]Template!G:G)</f>
        <v>0</v>
      </c>
      <c r="F112" s="62">
        <f>SUMIF([12]Template!$C:$C,$B112,[12]Template!H:H)</f>
        <v>0</v>
      </c>
      <c r="G112" s="62">
        <f>SUMIF([12]Template!$C:$C,$B112,[12]Template!I:I)</f>
        <v>0</v>
      </c>
      <c r="H112" s="62">
        <f>SUMIF([12]Template!$C:$C,$B112,[12]Template!J:J)</f>
        <v>0</v>
      </c>
      <c r="I112" s="62">
        <f>SUMIF([12]Template!$C:$C,$B112,[12]Template!K:K)</f>
        <v>0</v>
      </c>
      <c r="J112" s="62">
        <f>SUMIF([12]Template!$C:$C,$B112,[12]Template!L:L)</f>
        <v>0</v>
      </c>
      <c r="K112" s="62">
        <f>SUMIF([12]Template!$C:$C,$B112,[12]Template!M:M)</f>
        <v>0</v>
      </c>
      <c r="L112" s="62">
        <f>SUMIF([12]Template!$C:$C,$B112,[12]Template!N:N)</f>
        <v>0</v>
      </c>
      <c r="M112" s="62">
        <f>SUMIF([12]Template!$C:$C,$B112,[12]Template!O:O)</f>
        <v>0</v>
      </c>
      <c r="N112" s="26"/>
      <c r="O112" s="26"/>
      <c r="P112" s="26"/>
    </row>
    <row r="113" spans="1:16" ht="15" customHeight="1" x14ac:dyDescent="0.3">
      <c r="A113" s="60" t="s">
        <v>20</v>
      </c>
      <c r="B113" s="61" t="s">
        <v>13</v>
      </c>
      <c r="C113" s="61" t="s">
        <v>10</v>
      </c>
      <c r="D113" s="62">
        <f>SUMIF([12]Template!$C:$C,$B113,[12]Template!F:F)</f>
        <v>0</v>
      </c>
      <c r="E113" s="62">
        <f>SUMIF([12]Template!$C:$C,$B113,[12]Template!G:G)</f>
        <v>0</v>
      </c>
      <c r="F113" s="62">
        <f>SUMIF([12]Template!$C:$C,$B113,[12]Template!H:H)</f>
        <v>0</v>
      </c>
      <c r="G113" s="62">
        <f>SUMIF([12]Template!$C:$C,$B113,[12]Template!I:I)</f>
        <v>0</v>
      </c>
      <c r="H113" s="62">
        <f>SUMIF([12]Template!$C:$C,$B113,[12]Template!J:J)</f>
        <v>0</v>
      </c>
      <c r="I113" s="62">
        <f>SUMIF([12]Template!$C:$C,$B113,[12]Template!K:K)</f>
        <v>0</v>
      </c>
      <c r="J113" s="62">
        <f>SUMIF([12]Template!$C:$C,$B113,[12]Template!L:L)</f>
        <v>0</v>
      </c>
      <c r="K113" s="62">
        <f>SUMIF([12]Template!$C:$C,$B113,[12]Template!M:M)</f>
        <v>0</v>
      </c>
      <c r="L113" s="62">
        <f>SUMIF([12]Template!$C:$C,$B113,[12]Template!N:N)</f>
        <v>0</v>
      </c>
      <c r="M113" s="62">
        <f>SUMIF([12]Template!$C:$C,$B113,[12]Template!O:O)</f>
        <v>0</v>
      </c>
      <c r="N113" s="26"/>
      <c r="O113" s="26"/>
      <c r="P113" s="26"/>
    </row>
    <row r="114" spans="1:16" ht="15" customHeight="1" x14ac:dyDescent="0.3">
      <c r="A114" s="60" t="s">
        <v>20</v>
      </c>
      <c r="B114" s="61" t="s">
        <v>36</v>
      </c>
      <c r="C114" s="61" t="s">
        <v>10</v>
      </c>
      <c r="D114" s="62">
        <f>SUMIF([12]Template!$C:$C,$B114,[12]Template!F:F)</f>
        <v>0</v>
      </c>
      <c r="E114" s="62">
        <f>SUMIF([12]Template!$C:$C,$B114,[12]Template!G:G)</f>
        <v>0</v>
      </c>
      <c r="F114" s="62">
        <f>SUMIF([12]Template!$C:$C,$B114,[12]Template!H:H)</f>
        <v>0</v>
      </c>
      <c r="G114" s="62">
        <f>SUMIF([12]Template!$C:$C,$B114,[12]Template!I:I)</f>
        <v>0</v>
      </c>
      <c r="H114" s="62">
        <f>SUMIF([12]Template!$C:$C,$B114,[12]Template!J:J)</f>
        <v>0</v>
      </c>
      <c r="I114" s="62">
        <f>SUMIF([12]Template!$C:$C,$B114,[12]Template!K:K)</f>
        <v>0</v>
      </c>
      <c r="J114" s="62">
        <f>SUMIF([12]Template!$C:$C,$B114,[12]Template!L:L)</f>
        <v>0</v>
      </c>
      <c r="K114" s="62">
        <f>SUMIF([12]Template!$C:$C,$B114,[12]Template!M:M)</f>
        <v>0</v>
      </c>
      <c r="L114" s="62">
        <f>SUMIF([12]Template!$C:$C,$B114,[12]Template!N:N)</f>
        <v>0</v>
      </c>
      <c r="M114" s="62">
        <f>SUMIF([12]Template!$C:$C,$B114,[12]Template!O:O)</f>
        <v>0</v>
      </c>
      <c r="N114" s="26"/>
      <c r="O114" s="26"/>
      <c r="P114" s="26"/>
    </row>
    <row r="115" spans="1:16" ht="15" customHeight="1" x14ac:dyDescent="0.3">
      <c r="A115" s="60" t="s">
        <v>20</v>
      </c>
      <c r="B115" s="61" t="s">
        <v>35</v>
      </c>
      <c r="C115" s="61" t="s">
        <v>10</v>
      </c>
      <c r="D115" s="62">
        <f>SUMIF([12]Template!$C:$C,$B115,[12]Template!F:F)</f>
        <v>0</v>
      </c>
      <c r="E115" s="62">
        <f>SUMIF([12]Template!$C:$C,$B115,[12]Template!G:G)</f>
        <v>0</v>
      </c>
      <c r="F115" s="62">
        <f>SUMIF([12]Template!$C:$C,$B115,[12]Template!H:H)</f>
        <v>0</v>
      </c>
      <c r="G115" s="62">
        <f>SUMIF([12]Template!$C:$C,$B115,[12]Template!I:I)</f>
        <v>0</v>
      </c>
      <c r="H115" s="62">
        <f>SUMIF([12]Template!$C:$C,$B115,[12]Template!J:J)</f>
        <v>0</v>
      </c>
      <c r="I115" s="62">
        <f>SUMIF([12]Template!$C:$C,$B115,[12]Template!K:K)</f>
        <v>0</v>
      </c>
      <c r="J115" s="62">
        <f>SUMIF([12]Template!$C:$C,$B115,[12]Template!L:L)</f>
        <v>0</v>
      </c>
      <c r="K115" s="62">
        <f>SUMIF([12]Template!$C:$C,$B115,[12]Template!M:M)</f>
        <v>0</v>
      </c>
      <c r="L115" s="62">
        <f>SUMIF([12]Template!$C:$C,$B115,[12]Template!N:N)</f>
        <v>0</v>
      </c>
      <c r="M115" s="62">
        <f>SUMIF([12]Template!$C:$C,$B115,[12]Template!O:O)</f>
        <v>0</v>
      </c>
      <c r="N115" s="26"/>
      <c r="O115" s="26"/>
      <c r="P115" s="26"/>
    </row>
    <row r="116" spans="1:16" ht="15" customHeight="1" x14ac:dyDescent="0.3">
      <c r="A116" s="60" t="s">
        <v>20</v>
      </c>
      <c r="B116" s="61" t="s">
        <v>12</v>
      </c>
      <c r="C116" s="61" t="s">
        <v>11</v>
      </c>
      <c r="D116" s="62">
        <f>SUMIF([12]Template!$C:$C,$B116,[12]Template!F:F)</f>
        <v>65017.385533722125</v>
      </c>
      <c r="E116" s="62">
        <f>SUMIF([12]Template!$C:$C,$B116,[12]Template!G:G)</f>
        <v>535235.43491653411</v>
      </c>
      <c r="F116" s="62">
        <f>SUMIF([12]Template!$C:$C,$B116,[12]Template!H:H)</f>
        <v>125363.29194403178</v>
      </c>
      <c r="G116" s="62">
        <f>SUMIF([12]Template!$C:$C,$B116,[12]Template!I:I)</f>
        <v>570135.64926648105</v>
      </c>
      <c r="H116" s="62">
        <f>SUMIF([12]Template!$C:$C,$B116,[12]Template!J:J)</f>
        <v>503165.0045940167</v>
      </c>
      <c r="I116" s="62">
        <f>SUMIF([12]Template!$C:$C,$B116,[12]Template!K:K)</f>
        <v>1036271.1777153289</v>
      </c>
      <c r="J116" s="62">
        <f>SUMIF([12]Template!$C:$C,$B116,[12]Template!L:L)</f>
        <v>933643.90330130875</v>
      </c>
      <c r="K116" s="62">
        <f>SUMIF([12]Template!$C:$C,$B116,[12]Template!M:M)</f>
        <v>951577.52699118864</v>
      </c>
      <c r="L116" s="62">
        <f>SUMIF([12]Template!$C:$C,$B116,[12]Template!N:N)</f>
        <v>965283.52416841045</v>
      </c>
      <c r="M116" s="62">
        <f>SUMIF([12]Template!$C:$C,$B116,[12]Template!O:O)</f>
        <v>999958.82552807545</v>
      </c>
      <c r="N116" s="26"/>
      <c r="O116" s="26"/>
      <c r="P116" s="26"/>
    </row>
    <row r="117" spans="1:16" ht="15" customHeight="1" x14ac:dyDescent="0.3">
      <c r="A117" s="60" t="s">
        <v>20</v>
      </c>
      <c r="B117" s="61" t="s">
        <v>4</v>
      </c>
      <c r="C117" s="61" t="s">
        <v>4</v>
      </c>
      <c r="D117" s="62">
        <f>SUMIF([12]Template!$C:$C,$B117,[12]Template!F:F)</f>
        <v>0</v>
      </c>
      <c r="E117" s="62">
        <f>SUMIF([12]Template!$C:$C,$B117,[12]Template!G:G)</f>
        <v>0</v>
      </c>
      <c r="F117" s="62">
        <f>SUMIF([12]Template!$C:$C,$B117,[12]Template!H:H)</f>
        <v>0</v>
      </c>
      <c r="G117" s="62">
        <f>SUMIF([12]Template!$C:$C,$B117,[12]Template!I:I)</f>
        <v>0</v>
      </c>
      <c r="H117" s="62">
        <f>SUMIF([12]Template!$C:$C,$B117,[12]Template!J:J)</f>
        <v>0</v>
      </c>
      <c r="I117" s="62">
        <f>SUMIF([12]Template!$C:$C,$B117,[12]Template!K:K)</f>
        <v>0</v>
      </c>
      <c r="J117" s="62">
        <f>SUMIF([12]Template!$C:$C,$B117,[12]Template!L:L)</f>
        <v>0</v>
      </c>
      <c r="K117" s="62">
        <f>SUMIF([12]Template!$C:$C,$B117,[12]Template!M:M)</f>
        <v>0</v>
      </c>
      <c r="L117" s="62">
        <f>SUMIF([12]Template!$C:$C,$B117,[12]Template!N:N)</f>
        <v>0</v>
      </c>
      <c r="M117" s="62">
        <f>SUMIF([12]Template!$C:$C,$B117,[12]Template!O:O)</f>
        <v>0</v>
      </c>
      <c r="N117" s="26"/>
      <c r="O117" s="26"/>
      <c r="P117" s="26"/>
    </row>
    <row r="118" spans="1:16" ht="15" customHeight="1" x14ac:dyDescent="0.3">
      <c r="A118" s="65"/>
      <c r="B118" s="65"/>
      <c r="C118" s="65"/>
      <c r="D118" s="65"/>
      <c r="E118" s="65"/>
      <c r="F118" s="65"/>
      <c r="G118" s="65"/>
      <c r="H118" s="65"/>
      <c r="I118" s="65"/>
      <c r="J118" s="65"/>
      <c r="K118" s="65"/>
      <c r="L118" s="65"/>
      <c r="M118" s="65"/>
      <c r="N118" s="26"/>
      <c r="O118" s="26"/>
      <c r="P118" s="26"/>
    </row>
    <row r="119" spans="1:16" ht="15" customHeight="1" x14ac:dyDescent="0.3">
      <c r="A119" s="26"/>
      <c r="B119" s="26"/>
      <c r="C119" s="26"/>
      <c r="D119" s="64"/>
      <c r="E119" s="64"/>
      <c r="F119" s="64"/>
      <c r="G119" s="64"/>
      <c r="H119" s="64"/>
      <c r="I119" s="64"/>
      <c r="J119" s="64"/>
      <c r="K119" s="64"/>
      <c r="L119" s="64"/>
      <c r="M119" s="64"/>
      <c r="N119" s="26"/>
      <c r="O119" s="26"/>
      <c r="P119" s="26"/>
    </row>
  </sheetData>
  <sheetProtection formatColumns="0" formatRows="0"/>
  <phoneticPr fontId="28" type="noConversion"/>
  <pageMargins left="0.25" right="0.25" top="0.75" bottom="0.75" header="0.3" footer="0.3"/>
  <pageSetup paperSize="9" scale="39" fitToHeight="0" orientation="portrait" r:id="rId1"/>
  <rowBreaks count="1" manualBreakCount="1">
    <brk id="5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3C005-1616-45AF-9051-3FCED401609D}">
  <sheetPr codeName="Sheet1">
    <pageSetUpPr fitToPage="1"/>
  </sheetPr>
  <dimension ref="A1:S23"/>
  <sheetViews>
    <sheetView showGridLines="0" view="pageBreakPreview" zoomScaleNormal="100" zoomScaleSheetLayoutView="100" workbookViewId="0"/>
  </sheetViews>
  <sheetFormatPr defaultColWidth="9" defaultRowHeight="15" customHeight="1" x14ac:dyDescent="0.3"/>
  <cols>
    <col min="1" max="1" width="75" customWidth="1"/>
    <col min="2" max="2" width="5" customWidth="1"/>
    <col min="3" max="18" width="11.5546875" customWidth="1"/>
    <col min="19" max="19" width="3.77734375" style="10" customWidth="1"/>
    <col min="20" max="16384" width="9" style="10"/>
  </cols>
  <sheetData>
    <row r="1" spans="1:19" s="14" customFormat="1" ht="25.8" x14ac:dyDescent="0.5">
      <c r="A1" s="55" t="s">
        <v>38</v>
      </c>
      <c r="B1" s="56"/>
      <c r="C1" s="56"/>
      <c r="D1" s="56"/>
      <c r="E1" s="56"/>
      <c r="F1" s="56"/>
      <c r="G1" s="56"/>
      <c r="H1" s="56"/>
      <c r="I1" s="56"/>
      <c r="J1" s="56"/>
      <c r="K1" s="56"/>
      <c r="L1" s="56"/>
      <c r="M1" s="56"/>
      <c r="N1" s="56"/>
      <c r="O1" s="56"/>
      <c r="P1" s="56"/>
      <c r="Q1" s="56"/>
      <c r="R1" s="56"/>
      <c r="S1" s="66"/>
    </row>
    <row r="2" spans="1:19" ht="14.4" customHeight="1" x14ac:dyDescent="0.4">
      <c r="A2" s="67"/>
      <c r="B2" s="68"/>
      <c r="C2" s="69"/>
      <c r="D2" s="69"/>
      <c r="E2" s="69"/>
      <c r="F2" s="69"/>
      <c r="G2" s="69"/>
      <c r="H2" s="69"/>
      <c r="I2" s="69"/>
      <c r="J2" s="69"/>
      <c r="K2" s="69"/>
      <c r="L2" s="69"/>
      <c r="M2" s="69"/>
      <c r="N2" s="69"/>
      <c r="O2" s="69"/>
      <c r="P2" s="69"/>
      <c r="Q2" s="69"/>
      <c r="R2" s="69"/>
      <c r="S2" s="68"/>
    </row>
    <row r="3" spans="1:19" ht="27.6" x14ac:dyDescent="0.4">
      <c r="A3" s="67"/>
      <c r="B3" s="68"/>
      <c r="C3" s="70" t="s">
        <v>15</v>
      </c>
      <c r="D3" s="70" t="s">
        <v>21</v>
      </c>
      <c r="E3" s="70" t="s">
        <v>29</v>
      </c>
      <c r="F3" s="70" t="s">
        <v>22</v>
      </c>
      <c r="G3" s="70" t="s">
        <v>49</v>
      </c>
      <c r="H3" s="70" t="s">
        <v>23</v>
      </c>
      <c r="I3" s="70" t="s">
        <v>24</v>
      </c>
      <c r="J3" s="70" t="s">
        <v>16</v>
      </c>
      <c r="K3" s="70" t="s">
        <v>25</v>
      </c>
      <c r="L3" s="70" t="s">
        <v>18</v>
      </c>
      <c r="M3" s="70" t="s">
        <v>19</v>
      </c>
      <c r="N3" s="70" t="s">
        <v>26</v>
      </c>
      <c r="O3" s="70" t="s">
        <v>17</v>
      </c>
      <c r="P3" s="70" t="s">
        <v>27</v>
      </c>
      <c r="Q3" s="70" t="s">
        <v>28</v>
      </c>
      <c r="R3" s="70" t="s">
        <v>20</v>
      </c>
      <c r="S3" s="68"/>
    </row>
    <row r="4" spans="1:19" ht="23.4" x14ac:dyDescent="0.4">
      <c r="A4" s="71" t="s">
        <v>102</v>
      </c>
      <c r="B4" s="72"/>
      <c r="C4" s="73"/>
      <c r="D4" s="73"/>
      <c r="E4" s="73"/>
      <c r="F4" s="73"/>
      <c r="G4" s="73"/>
      <c r="H4" s="73"/>
      <c r="I4" s="73"/>
      <c r="J4" s="73"/>
      <c r="K4" s="73"/>
      <c r="L4" s="73"/>
      <c r="M4" s="73"/>
      <c r="N4" s="73"/>
      <c r="O4" s="73"/>
      <c r="P4" s="73"/>
      <c r="Q4" s="73"/>
      <c r="R4" s="73"/>
      <c r="S4" s="68"/>
    </row>
    <row r="5" spans="1:19" ht="14.4" x14ac:dyDescent="0.3">
      <c r="A5" s="74" t="s">
        <v>104</v>
      </c>
      <c r="B5" s="75"/>
      <c r="C5" s="75"/>
      <c r="D5" s="75"/>
      <c r="E5" s="75"/>
      <c r="F5" s="75"/>
      <c r="G5" s="75"/>
      <c r="H5" s="75"/>
      <c r="I5" s="75"/>
      <c r="J5" s="75"/>
      <c r="K5" s="75"/>
      <c r="L5" s="75"/>
      <c r="M5" s="75"/>
      <c r="N5" s="75"/>
      <c r="O5" s="75"/>
      <c r="P5" s="75"/>
      <c r="Q5" s="75"/>
      <c r="R5" s="75"/>
      <c r="S5" s="68"/>
    </row>
    <row r="6" spans="1:19" ht="14.4" customHeight="1" x14ac:dyDescent="0.3">
      <c r="A6" s="76" t="s">
        <v>50</v>
      </c>
      <c r="B6" s="77"/>
      <c r="C6" s="78">
        <f>SUMIF('Inputs - s53ZD'!$A:$A,Calculations!C$3,'Inputs - s53ZD'!$I:$I)/1000</f>
        <v>0</v>
      </c>
      <c r="D6" s="78">
        <f>SUMIF('Inputs - s53ZD'!$A:$A,Calculations!D$3,'Inputs - s53ZD'!$I:$I)/1000</f>
        <v>1327.3518286999997</v>
      </c>
      <c r="E6" s="78">
        <f>SUMIF('Inputs - s53ZD'!$A:$A,Calculations!E$3,'Inputs - s53ZD'!$I:$I)/1000</f>
        <v>981.26973973727445</v>
      </c>
      <c r="F6" s="78">
        <f>SUMIF('Inputs - s53ZD'!$A:$A,Calculations!F$3,'Inputs - s53ZD'!$I:$I)/1000</f>
        <v>0</v>
      </c>
      <c r="G6" s="78">
        <f>SUMIF('Inputs - s53ZD'!$A:$A,Calculations!G$3,'Inputs - s53ZD'!$I:$I)/1000</f>
        <v>32.505000000000003</v>
      </c>
      <c r="H6" s="78">
        <f>SUMIF('Inputs - s53ZD'!$A:$A,Calculations!H$3,'Inputs - s53ZD'!$I:$I)/1000</f>
        <v>86.200999999999993</v>
      </c>
      <c r="I6" s="78">
        <f>SUMIF('Inputs - s53ZD'!$A:$A,Calculations!I$3,'Inputs - s53ZD'!$I:$I)/1000</f>
        <v>0</v>
      </c>
      <c r="J6" s="78">
        <f>SUMIF('Inputs - s53ZD'!$A:$A,Calculations!J$3,'Inputs - s53ZD'!$I:$I)/1000</f>
        <v>0</v>
      </c>
      <c r="K6" s="78">
        <f>SUMIF('Inputs - s53ZD'!$A:$A,Calculations!K$3,'Inputs - s53ZD'!$I:$I)/1000</f>
        <v>299.16300000000001</v>
      </c>
      <c r="L6" s="78">
        <f>SUMIF('Inputs - s53ZD'!$A:$A,Calculations!L$3,'Inputs - s53ZD'!$I:$I)/1000</f>
        <v>10.55</v>
      </c>
      <c r="M6" s="78">
        <f>SUMIF('Inputs - s53ZD'!$A:$A,Calculations!M$3,'Inputs - s53ZD'!$I:$I)/1000</f>
        <v>2097.8489507098498</v>
      </c>
      <c r="N6" s="78">
        <f>SUMIF('Inputs - s53ZD'!$A:$A,Calculations!N$3,'Inputs - s53ZD'!$I:$I)/1000</f>
        <v>30.658366719964658</v>
      </c>
      <c r="O6" s="78">
        <f>SUMIF('Inputs - s53ZD'!$A:$A,Calculations!O$3,'Inputs - s53ZD'!$I:$I)/1000</f>
        <v>65.701379333333335</v>
      </c>
      <c r="P6" s="78">
        <f>SUMIF('Inputs - s53ZD'!$A:$A,Calculations!P$3,'Inputs - s53ZD'!$I:$I)/1000</f>
        <v>1459.6454976</v>
      </c>
      <c r="Q6" s="78">
        <f>SUMIF('Inputs - s53ZD'!$A:$A,Calculations!Q$3,'Inputs - s53ZD'!$I:$I)/1000</f>
        <v>10100.989272206105</v>
      </c>
      <c r="R6" s="78">
        <f>SUMIF('Inputs - s53ZD'!$A:$A,Calculations!R$3,'Inputs - s53ZD'!$I:$I)/1000</f>
        <v>1036.2711777153288</v>
      </c>
      <c r="S6" s="68"/>
    </row>
    <row r="7" spans="1:19" ht="14.4" customHeight="1" x14ac:dyDescent="0.3">
      <c r="A7" s="76" t="s">
        <v>51</v>
      </c>
      <c r="B7" s="77"/>
      <c r="C7" s="78">
        <f>SUMIF('Inputs - s53ZD'!$A:$A,Calculations!C$3,'Inputs - s53ZD'!$J:$J)/1000</f>
        <v>0</v>
      </c>
      <c r="D7" s="78">
        <f>SUMIF('Inputs - s53ZD'!$A:$A,Calculations!D$3,'Inputs - s53ZD'!$J:$J)/1000</f>
        <v>1384.501032074875</v>
      </c>
      <c r="E7" s="78">
        <f>SUMIF('Inputs - s53ZD'!$A:$A,Calculations!E$3,'Inputs - s53ZD'!$J:$J)/1000</f>
        <v>1000.4951345320196</v>
      </c>
      <c r="F7" s="78">
        <f>SUMIF('Inputs - s53ZD'!$A:$A,Calculations!F$3,'Inputs - s53ZD'!$J:$J)/1000</f>
        <v>0</v>
      </c>
      <c r="G7" s="78">
        <f>SUMIF('Inputs - s53ZD'!$A:$A,Calculations!G$3,'Inputs - s53ZD'!$J:$J)/1000</f>
        <v>32.505000000000003</v>
      </c>
      <c r="H7" s="78">
        <f>SUMIF('Inputs - s53ZD'!$A:$A,Calculations!H$3,'Inputs - s53ZD'!$J:$J)/1000</f>
        <v>159.30099999999999</v>
      </c>
      <c r="I7" s="78">
        <f>SUMIF('Inputs - s53ZD'!$A:$A,Calculations!I$3,'Inputs - s53ZD'!$J:$J)/1000</f>
        <v>0</v>
      </c>
      <c r="J7" s="78">
        <f>SUMIF('Inputs - s53ZD'!$A:$A,Calculations!J$3,'Inputs - s53ZD'!$J:$J)/1000</f>
        <v>0</v>
      </c>
      <c r="K7" s="78">
        <f>SUMIF('Inputs - s53ZD'!$A:$A,Calculations!K$3,'Inputs - s53ZD'!$J:$J)/1000</f>
        <v>294.53800000000001</v>
      </c>
      <c r="L7" s="78">
        <f>SUMIF('Inputs - s53ZD'!$A:$A,Calculations!L$3,'Inputs - s53ZD'!$J:$J)/1000</f>
        <v>10.55</v>
      </c>
      <c r="M7" s="78">
        <f>SUMIF('Inputs - s53ZD'!$A:$A,Calculations!M$3,'Inputs - s53ZD'!$J:$J)/1000</f>
        <v>3081.4960859920484</v>
      </c>
      <c r="N7" s="78">
        <f>SUMIF('Inputs - s53ZD'!$A:$A,Calculations!N$3,'Inputs - s53ZD'!$J:$J)/1000</f>
        <v>3.6414</v>
      </c>
      <c r="O7" s="78">
        <f>SUMIF('Inputs - s53ZD'!$A:$A,Calculations!O$3,'Inputs - s53ZD'!$J:$J)/1000</f>
        <v>68.986448300000006</v>
      </c>
      <c r="P7" s="78">
        <f>SUMIF('Inputs - s53ZD'!$A:$A,Calculations!P$3,'Inputs - s53ZD'!$J:$J)/1000</f>
        <v>1788.838407552</v>
      </c>
      <c r="Q7" s="78">
        <f>SUMIF('Inputs - s53ZD'!$A:$A,Calculations!Q$3,'Inputs - s53ZD'!$J:$J)/1000</f>
        <v>10968.695092100932</v>
      </c>
      <c r="R7" s="78">
        <f>SUMIF('Inputs - s53ZD'!$A:$A,Calculations!R$3,'Inputs - s53ZD'!$J:$J)/1000</f>
        <v>933.6439033013088</v>
      </c>
      <c r="S7" s="68"/>
    </row>
    <row r="8" spans="1:19" ht="14.4" customHeight="1" x14ac:dyDescent="0.3">
      <c r="A8" s="76" t="s">
        <v>52</v>
      </c>
      <c r="B8" s="77"/>
      <c r="C8" s="78">
        <f>SUMIF('Inputs - s53ZD'!$A:$A,Calculations!C$3,'Inputs - s53ZD'!$K:$K)/1000</f>
        <v>0</v>
      </c>
      <c r="D8" s="78">
        <f>SUMIF('Inputs - s53ZD'!$A:$A,Calculations!D$3,'Inputs - s53ZD'!$K:$K)/1000</f>
        <v>1385.7910294948749</v>
      </c>
      <c r="E8" s="78">
        <f>SUMIF('Inputs - s53ZD'!$A:$A,Calculations!E$3,'Inputs - s53ZD'!$K:$K)/1000</f>
        <v>1020.1050372226605</v>
      </c>
      <c r="F8" s="78">
        <f>SUMIF('Inputs - s53ZD'!$A:$A,Calculations!F$3,'Inputs - s53ZD'!$K:$K)/1000</f>
        <v>0</v>
      </c>
      <c r="G8" s="78">
        <f>SUMIF('Inputs - s53ZD'!$A:$A,Calculations!G$3,'Inputs - s53ZD'!$K:$K)/1000</f>
        <v>32.505000000000003</v>
      </c>
      <c r="H8" s="78">
        <f>SUMIF('Inputs - s53ZD'!$A:$A,Calculations!H$3,'Inputs - s53ZD'!$K:$K)/1000</f>
        <v>246</v>
      </c>
      <c r="I8" s="78">
        <f>SUMIF('Inputs - s53ZD'!$A:$A,Calculations!I$3,'Inputs - s53ZD'!$K:$K)/1000</f>
        <v>0</v>
      </c>
      <c r="J8" s="78">
        <f>SUMIF('Inputs - s53ZD'!$A:$A,Calculations!J$3,'Inputs - s53ZD'!$K:$K)/1000</f>
        <v>0</v>
      </c>
      <c r="K8" s="78">
        <f>SUMIF('Inputs - s53ZD'!$A:$A,Calculations!K$3,'Inputs - s53ZD'!$K:$K)/1000</f>
        <v>270.93099999999998</v>
      </c>
      <c r="L8" s="78">
        <f>SUMIF('Inputs - s53ZD'!$A:$A,Calculations!L$3,'Inputs - s53ZD'!$K:$K)/1000</f>
        <v>10.55</v>
      </c>
      <c r="M8" s="78">
        <f>SUMIF('Inputs - s53ZD'!$A:$A,Calculations!M$3,'Inputs - s53ZD'!$K:$K)/1000</f>
        <v>2208.7642734041274</v>
      </c>
      <c r="N8" s="78">
        <f>SUMIF('Inputs - s53ZD'!$A:$A,Calculations!N$3,'Inputs - s53ZD'!$K:$K)/1000</f>
        <v>3.6596100000000003</v>
      </c>
      <c r="O8" s="78">
        <f>SUMIF('Inputs - s53ZD'!$A:$A,Calculations!O$3,'Inputs - s53ZD'!$K:$K)/1000</f>
        <v>72.43577071499999</v>
      </c>
      <c r="P8" s="78">
        <f>SUMIF('Inputs - s53ZD'!$A:$A,Calculations!P$3,'Inputs - s53ZD'!$K:$K)/1000</f>
        <v>1824.61517570304</v>
      </c>
      <c r="Q8" s="78">
        <f>SUMIF('Inputs - s53ZD'!$A:$A,Calculations!Q$3,'Inputs - s53ZD'!$K:$K)/1000</f>
        <v>11745.218062730495</v>
      </c>
      <c r="R8" s="78">
        <f>SUMIF('Inputs - s53ZD'!$A:$A,Calculations!R$3,'Inputs - s53ZD'!$K:$K)/1000</f>
        <v>951.57752699118862</v>
      </c>
      <c r="S8" s="68"/>
    </row>
    <row r="9" spans="1:19" ht="14.4" customHeight="1" x14ac:dyDescent="0.3">
      <c r="A9" s="76" t="s">
        <v>53</v>
      </c>
      <c r="B9" s="77"/>
      <c r="C9" s="78">
        <f>SUMIF('Inputs - s53ZD'!$A:$A,Calculations!C$3,'Inputs - s53ZD'!$L:$L)/1000</f>
        <v>0</v>
      </c>
      <c r="D9" s="78">
        <f>SUMIF('Inputs - s53ZD'!$A:$A,Calculations!D$3,'Inputs - s53ZD'!$L:$L)/1000</f>
        <v>1581.8716495053884</v>
      </c>
      <c r="E9" s="78">
        <f>SUMIF('Inputs - s53ZD'!$A:$A,Calculations!E$3,'Inputs - s53ZD'!$L:$L)/1000</f>
        <v>1040.1071379671134</v>
      </c>
      <c r="F9" s="78">
        <f>SUMIF('Inputs - s53ZD'!$A:$A,Calculations!F$3,'Inputs - s53ZD'!$L:$L)/1000</f>
        <v>0</v>
      </c>
      <c r="G9" s="78">
        <f>SUMIF('Inputs - s53ZD'!$A:$A,Calculations!G$3,'Inputs - s53ZD'!$L:$L)/1000</f>
        <v>32.505000000000003</v>
      </c>
      <c r="H9" s="78">
        <f>SUMIF('Inputs - s53ZD'!$A:$A,Calculations!H$3,'Inputs - s53ZD'!$L:$L)/1000</f>
        <v>246</v>
      </c>
      <c r="I9" s="78">
        <f>SUMIF('Inputs - s53ZD'!$A:$A,Calculations!I$3,'Inputs - s53ZD'!$L:$L)/1000</f>
        <v>0</v>
      </c>
      <c r="J9" s="78">
        <f>SUMIF('Inputs - s53ZD'!$A:$A,Calculations!J$3,'Inputs - s53ZD'!$L:$L)/1000</f>
        <v>0</v>
      </c>
      <c r="K9" s="78">
        <f>SUMIF('Inputs - s53ZD'!$A:$A,Calculations!K$3,'Inputs - s53ZD'!$L:$L)/1000</f>
        <v>263.06200000000001</v>
      </c>
      <c r="L9" s="78">
        <f>SUMIF('Inputs - s53ZD'!$A:$A,Calculations!L$3,'Inputs - s53ZD'!$L:$L)/1000</f>
        <v>10.55</v>
      </c>
      <c r="M9" s="78">
        <f>SUMIF('Inputs - s53ZD'!$A:$A,Calculations!M$3,'Inputs - s53ZD'!$L:$L)/1000</f>
        <v>2252.9395588722114</v>
      </c>
      <c r="N9" s="78">
        <f>SUMIF('Inputs - s53ZD'!$A:$A,Calculations!N$3,'Inputs - s53ZD'!$L:$L)/1000</f>
        <v>3.7142300000000001</v>
      </c>
      <c r="O9" s="78">
        <f>SUMIF('Inputs - s53ZD'!$A:$A,Calculations!O$3,'Inputs - s53ZD'!$L:$L)/1000</f>
        <v>76.057559250750018</v>
      </c>
      <c r="P9" s="78">
        <f>SUMIF('Inputs - s53ZD'!$A:$A,Calculations!P$3,'Inputs - s53ZD'!$L:$L)/1000</f>
        <v>1861.1074792171012</v>
      </c>
      <c r="Q9" s="78">
        <f>SUMIF('Inputs - s53ZD'!$A:$A,Calculations!Q$3,'Inputs - s53ZD'!$L:$L)/1000</f>
        <v>12863.987690933231</v>
      </c>
      <c r="R9" s="78">
        <f>SUMIF('Inputs - s53ZD'!$A:$A,Calculations!R$3,'Inputs - s53ZD'!$L:$L)/1000</f>
        <v>965.28352416841051</v>
      </c>
      <c r="S9" s="68"/>
    </row>
    <row r="10" spans="1:19" ht="14.4" customHeight="1" x14ac:dyDescent="0.3">
      <c r="A10" s="76" t="s">
        <v>54</v>
      </c>
      <c r="B10" s="77"/>
      <c r="C10" s="78">
        <f>SUMIF('Inputs - s53ZD'!$A:$A,Calculations!C$3,'Inputs - s53ZD'!$M:$M)/1000</f>
        <v>0</v>
      </c>
      <c r="D10" s="78">
        <f>SUMIF('Inputs - s53ZD'!$A:$A,Calculations!D$3,'Inputs - s53ZD'!$M:$M)/1000</f>
        <v>1524.5033588872634</v>
      </c>
      <c r="E10" s="78">
        <f>SUMIF('Inputs - s53ZD'!$A:$A,Calculations!E$3,'Inputs - s53ZD'!$M:$M)/1000</f>
        <v>1060.5092807264557</v>
      </c>
      <c r="F10" s="78">
        <f>SUMIF('Inputs - s53ZD'!$A:$A,Calculations!F$3,'Inputs - s53ZD'!$M:$M)/1000</f>
        <v>0</v>
      </c>
      <c r="G10" s="78">
        <f>SUMIF('Inputs - s53ZD'!$A:$A,Calculations!G$3,'Inputs - s53ZD'!$M:$M)/1000</f>
        <v>32.505000000000003</v>
      </c>
      <c r="H10" s="78">
        <f>SUMIF('Inputs - s53ZD'!$A:$A,Calculations!H$3,'Inputs - s53ZD'!$M:$M)/1000</f>
        <v>246</v>
      </c>
      <c r="I10" s="78">
        <f>SUMIF('Inputs - s53ZD'!$A:$A,Calculations!I$3,'Inputs - s53ZD'!$M:$M)/1000</f>
        <v>0</v>
      </c>
      <c r="J10" s="78">
        <f>SUMIF('Inputs - s53ZD'!$A:$A,Calculations!J$3,'Inputs - s53ZD'!$M:$M)/1000</f>
        <v>0</v>
      </c>
      <c r="K10" s="78">
        <f>SUMIF('Inputs - s53ZD'!$A:$A,Calculations!K$3,'Inputs - s53ZD'!$M:$M)/1000</f>
        <v>263.06200000000001</v>
      </c>
      <c r="L10" s="78">
        <f>SUMIF('Inputs - s53ZD'!$A:$A,Calculations!L$3,'Inputs - s53ZD'!$M:$M)/1000</f>
        <v>10.55</v>
      </c>
      <c r="M10" s="78">
        <f>SUMIF('Inputs - s53ZD'!$A:$A,Calculations!M$3,'Inputs - s53ZD'!$M:$M)/1000</f>
        <v>3232.3600843574141</v>
      </c>
      <c r="N10" s="78">
        <f>SUMIF('Inputs - s53ZD'!$A:$A,Calculations!N$3,'Inputs - s53ZD'!$M:$M)/1000</f>
        <v>2.7856700000000001</v>
      </c>
      <c r="O10" s="78">
        <f>SUMIF('Inputs - s53ZD'!$A:$A,Calculations!O$3,'Inputs - s53ZD'!$M:$M)/1000</f>
        <v>79.860437213287511</v>
      </c>
      <c r="P10" s="78">
        <f>SUMIF('Inputs - s53ZD'!$A:$A,Calculations!P$3,'Inputs - s53ZD'!$M:$M)/1000</f>
        <v>1898.3296288014428</v>
      </c>
      <c r="Q10" s="78">
        <f>SUMIF('Inputs - s53ZD'!$A:$A,Calculations!Q$3,'Inputs - s53ZD'!$M:$M)/1000</f>
        <v>13653.153492192179</v>
      </c>
      <c r="R10" s="78">
        <f>SUMIF('Inputs - s53ZD'!$A:$A,Calculations!R$3,'Inputs - s53ZD'!$M:$M)/1000</f>
        <v>999.95882552807541</v>
      </c>
      <c r="S10" s="68"/>
    </row>
    <row r="11" spans="1:19" ht="14.4" customHeight="1" x14ac:dyDescent="0.4">
      <c r="A11" s="79"/>
      <c r="B11" s="80"/>
      <c r="C11" s="80"/>
      <c r="D11" s="80"/>
      <c r="E11" s="80"/>
      <c r="F11" s="80"/>
      <c r="G11" s="80"/>
      <c r="H11" s="80"/>
      <c r="I11" s="80"/>
      <c r="J11" s="80"/>
      <c r="K11" s="80"/>
      <c r="L11" s="80"/>
      <c r="M11" s="80"/>
      <c r="N11" s="80"/>
      <c r="O11" s="80"/>
      <c r="P11" s="80"/>
      <c r="Q11" s="80"/>
      <c r="R11" s="80"/>
      <c r="S11" s="68"/>
    </row>
    <row r="12" spans="1:19" ht="23.4" x14ac:dyDescent="0.4">
      <c r="A12" s="71" t="s">
        <v>103</v>
      </c>
      <c r="B12" s="72"/>
      <c r="C12" s="72"/>
      <c r="D12" s="72"/>
      <c r="E12" s="72"/>
      <c r="F12" s="72"/>
      <c r="G12" s="72"/>
      <c r="H12" s="72"/>
      <c r="I12" s="72"/>
      <c r="J12" s="72"/>
      <c r="K12" s="72"/>
      <c r="L12" s="72"/>
      <c r="M12" s="72"/>
      <c r="N12" s="72"/>
      <c r="O12" s="72"/>
      <c r="P12" s="72"/>
      <c r="Q12" s="72"/>
      <c r="R12" s="72"/>
      <c r="S12" s="68"/>
    </row>
    <row r="13" spans="1:19" ht="14.4" x14ac:dyDescent="0.3">
      <c r="A13" s="74" t="s">
        <v>105</v>
      </c>
      <c r="B13" s="75"/>
      <c r="C13" s="75"/>
      <c r="D13" s="75"/>
      <c r="E13" s="75"/>
      <c r="F13" s="75"/>
      <c r="G13" s="75"/>
      <c r="H13" s="75"/>
      <c r="I13" s="75"/>
      <c r="J13" s="75"/>
      <c r="K13" s="75"/>
      <c r="L13" s="75"/>
      <c r="M13" s="75"/>
      <c r="N13" s="75"/>
      <c r="O13" s="75"/>
      <c r="P13" s="75"/>
      <c r="Q13" s="75"/>
      <c r="R13" s="75"/>
      <c r="S13" s="68"/>
    </row>
    <row r="14" spans="1:19" ht="14.4" customHeight="1" x14ac:dyDescent="0.3">
      <c r="A14" s="76" t="s">
        <v>65</v>
      </c>
      <c r="B14" s="77"/>
      <c r="C14" s="78">
        <f>SUMIF('Inputs - s53ZD'!$A:$A,Calculations!C$3,'Inputs - s53ZD'!$D:$D)/1000</f>
        <v>0</v>
      </c>
      <c r="D14" s="78">
        <f>SUMIF('Inputs - s53ZD'!$A:$A,Calculations!D$3,'Inputs - s53ZD'!$D:$D)/1000</f>
        <v>0</v>
      </c>
      <c r="E14" s="78">
        <f>SUMIF('Inputs - s53ZD'!$A:$A,Calculations!E$3,'Inputs - s53ZD'!$D:$D)/1000</f>
        <v>8036.8026329933609</v>
      </c>
      <c r="F14" s="78">
        <f>SUMIF('Inputs - s53ZD'!$A:$A,Calculations!F$3,'Inputs - s53ZD'!$D:$D)/1000</f>
        <v>0</v>
      </c>
      <c r="G14" s="78">
        <f>SUMIF('Inputs - s53ZD'!$A:$A,Calculations!G$3,'Inputs - s53ZD'!$D:$D)/1000</f>
        <v>236.74600000000001</v>
      </c>
      <c r="H14" s="78">
        <f>SUMIF('Inputs - s53ZD'!$A:$A,Calculations!H$3,'Inputs - s53ZD'!$D:$D)/1000</f>
        <v>156.55310160944501</v>
      </c>
      <c r="I14" s="78">
        <f>SUMIF('Inputs - s53ZD'!$A:$A,Calculations!I$3,'Inputs - s53ZD'!$D:$D)/1000</f>
        <v>0</v>
      </c>
      <c r="J14" s="78">
        <f>SUMIF('Inputs - s53ZD'!$A:$A,Calculations!J$3,'Inputs - s53ZD'!$D:$D)/1000</f>
        <v>0</v>
      </c>
      <c r="K14" s="78">
        <f>SUMIF('Inputs - s53ZD'!$A:$A,Calculations!K$3,'Inputs - s53ZD'!$D:$D)/1000</f>
        <v>0</v>
      </c>
      <c r="L14" s="78">
        <f>SUMIF('Inputs - s53ZD'!$A:$A,Calculations!L$3,'Inputs - s53ZD'!$D:$D)/1000</f>
        <v>136.91399999999999</v>
      </c>
      <c r="M14" s="78">
        <f>SUMIF('Inputs - s53ZD'!$A:$A,Calculations!M$3,'Inputs - s53ZD'!$D:$D)/1000</f>
        <v>921.88125463199992</v>
      </c>
      <c r="N14" s="78">
        <f>SUMIF('Inputs - s53ZD'!$A:$A,Calculations!N$3,'Inputs - s53ZD'!$D:$D)/1000</f>
        <v>13.497499753168974</v>
      </c>
      <c r="O14" s="78">
        <f>SUMIF('Inputs - s53ZD'!$A:$A,Calculations!O$3,'Inputs - s53ZD'!$D:$D)/1000</f>
        <v>2122.5335700000001</v>
      </c>
      <c r="P14" s="78">
        <f>SUMIF('Inputs - s53ZD'!$A:$A,Calculations!P$3,'Inputs - s53ZD'!$D:$D)/1000</f>
        <v>0</v>
      </c>
      <c r="Q14" s="78">
        <f>SUMIF('Inputs - s53ZD'!$A:$A,Calculations!Q$3,'Inputs - s53ZD'!$D:$D)/1000</f>
        <v>29086.722393252585</v>
      </c>
      <c r="R14" s="78">
        <f>SUMIF('Inputs - s53ZD'!$A:$A,Calculations!R$3,'Inputs - s53ZD'!$D:$D)/1000</f>
        <v>65.01738553372212</v>
      </c>
      <c r="S14" s="68"/>
    </row>
    <row r="15" spans="1:19" ht="14.4" customHeight="1" x14ac:dyDescent="0.3">
      <c r="A15" s="76" t="s">
        <v>66</v>
      </c>
      <c r="B15" s="77"/>
      <c r="C15" s="78">
        <f>SUMIF('Inputs - s53ZD'!$A:$A,Calculations!C$3,'Inputs - s53ZD'!$E:$E)/1000</f>
        <v>0</v>
      </c>
      <c r="D15" s="78">
        <f>SUMIF('Inputs - s53ZD'!$A:$A,Calculations!D$3,'Inputs - s53ZD'!$E:$E)/1000</f>
        <v>1132.2987303650552</v>
      </c>
      <c r="E15" s="78">
        <f>SUMIF('Inputs - s53ZD'!$A:$A,Calculations!E$3,'Inputs - s53ZD'!$E:$E)/1000</f>
        <v>7833.9363992910012</v>
      </c>
      <c r="F15" s="78">
        <f>SUMIF('Inputs - s53ZD'!$A:$A,Calculations!F$3,'Inputs - s53ZD'!$E:$E)/1000</f>
        <v>0</v>
      </c>
      <c r="G15" s="78">
        <f>SUMIF('Inputs - s53ZD'!$A:$A,Calculations!G$3,'Inputs - s53ZD'!$E:$E)/1000</f>
        <v>220.77500000000001</v>
      </c>
      <c r="H15" s="78">
        <f>SUMIF('Inputs - s53ZD'!$A:$A,Calculations!H$3,'Inputs - s53ZD'!$E:$E)/1000</f>
        <v>2996.5674517098869</v>
      </c>
      <c r="I15" s="78">
        <f>SUMIF('Inputs - s53ZD'!$A:$A,Calculations!I$3,'Inputs - s53ZD'!$E:$E)/1000</f>
        <v>0</v>
      </c>
      <c r="J15" s="78">
        <f>SUMIF('Inputs - s53ZD'!$A:$A,Calculations!J$3,'Inputs - s53ZD'!$E:$E)/1000</f>
        <v>0</v>
      </c>
      <c r="K15" s="78">
        <f>SUMIF('Inputs - s53ZD'!$A:$A,Calculations!K$3,'Inputs - s53ZD'!$E:$E)/1000</f>
        <v>0</v>
      </c>
      <c r="L15" s="78">
        <f>SUMIF('Inputs - s53ZD'!$A:$A,Calculations!L$3,'Inputs - s53ZD'!$E:$E)/1000</f>
        <v>130.595</v>
      </c>
      <c r="M15" s="78">
        <f>SUMIF('Inputs - s53ZD'!$A:$A,Calculations!M$3,'Inputs - s53ZD'!$E:$E)/1000</f>
        <v>7286.9967622275235</v>
      </c>
      <c r="N15" s="78">
        <f>SUMIF('Inputs - s53ZD'!$A:$A,Calculations!N$3,'Inputs - s53ZD'!$E:$E)/1000</f>
        <v>6.3084145263986793</v>
      </c>
      <c r="O15" s="78">
        <f>SUMIF('Inputs - s53ZD'!$A:$A,Calculations!O$3,'Inputs - s53ZD'!$E:$E)/1000</f>
        <v>0</v>
      </c>
      <c r="P15" s="78">
        <f>SUMIF('Inputs - s53ZD'!$A:$A,Calculations!P$3,'Inputs - s53ZD'!$E:$E)/1000</f>
        <v>2019.9071887489465</v>
      </c>
      <c r="Q15" s="78">
        <f>SUMIF('Inputs - s53ZD'!$A:$A,Calculations!Q$3,'Inputs - s53ZD'!$E:$E)/1000</f>
        <v>17399.016446472062</v>
      </c>
      <c r="R15" s="78">
        <f>SUMIF('Inputs - s53ZD'!$A:$A,Calculations!R$3,'Inputs - s53ZD'!$E:$E)/1000</f>
        <v>535.23543491653413</v>
      </c>
      <c r="S15" s="68"/>
    </row>
    <row r="16" spans="1:19" ht="14.4" customHeight="1" x14ac:dyDescent="0.3">
      <c r="A16" s="76" t="s">
        <v>67</v>
      </c>
      <c r="B16" s="77"/>
      <c r="C16" s="78">
        <f>SUMIF('Inputs - s53ZD'!$A:$A,Calculations!C$3,'Inputs - s53ZD'!$F:$F)/1000</f>
        <v>0</v>
      </c>
      <c r="D16" s="78">
        <f>SUMIF('Inputs - s53ZD'!$A:$A,Calculations!D$3,'Inputs - s53ZD'!$F:$F)/1000</f>
        <v>128.14469971374075</v>
      </c>
      <c r="E16" s="78">
        <f>SUMIF('Inputs - s53ZD'!$A:$A,Calculations!E$3,'Inputs - s53ZD'!$F:$F)/1000</f>
        <v>7618.7060805335286</v>
      </c>
      <c r="F16" s="78">
        <f>SUMIF('Inputs - s53ZD'!$A:$A,Calculations!F$3,'Inputs - s53ZD'!$F:$F)/1000</f>
        <v>0</v>
      </c>
      <c r="G16" s="78">
        <f>SUMIF('Inputs - s53ZD'!$A:$A,Calculations!G$3,'Inputs - s53ZD'!$F:$F)/1000</f>
        <v>204.804</v>
      </c>
      <c r="H16" s="78">
        <f>SUMIF('Inputs - s53ZD'!$A:$A,Calculations!H$3,'Inputs - s53ZD'!$F:$F)/1000</f>
        <v>2832.9772154180173</v>
      </c>
      <c r="I16" s="78">
        <f>SUMIF('Inputs - s53ZD'!$A:$A,Calculations!I$3,'Inputs - s53ZD'!$F:$F)/1000</f>
        <v>0</v>
      </c>
      <c r="J16" s="78">
        <f>SUMIF('Inputs - s53ZD'!$A:$A,Calculations!J$3,'Inputs - s53ZD'!$F:$F)/1000</f>
        <v>0</v>
      </c>
      <c r="K16" s="78">
        <f>SUMIF('Inputs - s53ZD'!$A:$A,Calculations!K$3,'Inputs - s53ZD'!$F:$F)/1000</f>
        <v>0</v>
      </c>
      <c r="L16" s="78">
        <f>SUMIF('Inputs - s53ZD'!$A:$A,Calculations!L$3,'Inputs - s53ZD'!$F:$F)/1000</f>
        <v>124.276</v>
      </c>
      <c r="M16" s="78">
        <f>SUMIF('Inputs - s53ZD'!$A:$A,Calculations!M$3,'Inputs - s53ZD'!$F:$F)/1000</f>
        <v>2078.7717884480007</v>
      </c>
      <c r="N16" s="78">
        <f>SUMIF('Inputs - s53ZD'!$A:$A,Calculations!N$3,'Inputs - s53ZD'!$F:$F)/1000</f>
        <v>4.0144456077082831</v>
      </c>
      <c r="O16" s="78">
        <f>SUMIF('Inputs - s53ZD'!$A:$A,Calculations!O$3,'Inputs - s53ZD'!$F:$F)/1000</f>
        <v>0</v>
      </c>
      <c r="P16" s="78">
        <f>SUMIF('Inputs - s53ZD'!$A:$A,Calculations!P$3,'Inputs - s53ZD'!$F:$F)/1000</f>
        <v>0</v>
      </c>
      <c r="Q16" s="78">
        <f>SUMIF('Inputs - s53ZD'!$A:$A,Calculations!Q$3,'Inputs - s53ZD'!$F:$F)/1000</f>
        <v>15830.500223792551</v>
      </c>
      <c r="R16" s="78">
        <f>SUMIF('Inputs - s53ZD'!$A:$A,Calculations!R$3,'Inputs - s53ZD'!$F:$F)/1000</f>
        <v>125.36329194403177</v>
      </c>
      <c r="S16" s="68"/>
    </row>
    <row r="17" spans="1:19" ht="14.4" customHeight="1" x14ac:dyDescent="0.3">
      <c r="A17" s="76" t="s">
        <v>68</v>
      </c>
      <c r="B17" s="77"/>
      <c r="C17" s="78">
        <f>SUMIF('Inputs - s53ZD'!$A:$A,Calculations!C$3,'Inputs - s53ZD'!$G:$G)/1000</f>
        <v>0</v>
      </c>
      <c r="D17" s="78">
        <f>SUMIF('Inputs - s53ZD'!$A:$A,Calculations!D$3,'Inputs - s53ZD'!$G:$G)/1000</f>
        <v>3405.1362036507153</v>
      </c>
      <c r="E17" s="78">
        <f>SUMIF('Inputs - s53ZD'!$A:$A,Calculations!E$3,'Inputs - s53ZD'!$G:$G)/1000</f>
        <v>7390.0386948225769</v>
      </c>
      <c r="F17" s="78">
        <f>SUMIF('Inputs - s53ZD'!$A:$A,Calculations!F$3,'Inputs - s53ZD'!$G:$G)/1000</f>
        <v>0</v>
      </c>
      <c r="G17" s="78">
        <f>SUMIF('Inputs - s53ZD'!$A:$A,Calculations!G$3,'Inputs - s53ZD'!$G:$G)/1000</f>
        <v>188.833</v>
      </c>
      <c r="H17" s="78">
        <f>SUMIF('Inputs - s53ZD'!$A:$A,Calculations!H$3,'Inputs - s53ZD'!$G:$G)/1000</f>
        <v>2669.3869791261477</v>
      </c>
      <c r="I17" s="78">
        <f>SUMIF('Inputs - s53ZD'!$A:$A,Calculations!I$3,'Inputs - s53ZD'!$G:$G)/1000</f>
        <v>0</v>
      </c>
      <c r="J17" s="78">
        <f>SUMIF('Inputs - s53ZD'!$A:$A,Calculations!J$3,'Inputs - s53ZD'!$G:$G)/1000</f>
        <v>0</v>
      </c>
      <c r="K17" s="78">
        <f>SUMIF('Inputs - s53ZD'!$A:$A,Calculations!K$3,'Inputs - s53ZD'!$G:$G)/1000</f>
        <v>0</v>
      </c>
      <c r="L17" s="78">
        <f>SUMIF('Inputs - s53ZD'!$A:$A,Calculations!L$3,'Inputs - s53ZD'!$G:$G)/1000</f>
        <v>117.95699999999999</v>
      </c>
      <c r="M17" s="78">
        <f>SUMIF('Inputs - s53ZD'!$A:$A,Calculations!M$3,'Inputs - s53ZD'!$G:$G)/1000</f>
        <v>2369.2364202830408</v>
      </c>
      <c r="N17" s="78">
        <f>SUMIF('Inputs - s53ZD'!$A:$A,Calculations!N$3,'Inputs - s53ZD'!$G:$G)/1000</f>
        <v>1.7204766890178811</v>
      </c>
      <c r="O17" s="78">
        <f>SUMIF('Inputs - s53ZD'!$A:$A,Calculations!O$3,'Inputs - s53ZD'!$G:$G)/1000</f>
        <v>0</v>
      </c>
      <c r="P17" s="78">
        <f>SUMIF('Inputs - s53ZD'!$A:$A,Calculations!P$3,'Inputs - s53ZD'!$G:$G)/1000</f>
        <v>0</v>
      </c>
      <c r="Q17" s="78">
        <f>SUMIF('Inputs - s53ZD'!$A:$A,Calculations!Q$3,'Inputs - s53ZD'!$G:$G)/1000</f>
        <v>17525.603997982616</v>
      </c>
      <c r="R17" s="78">
        <f>SUMIF('Inputs - s53ZD'!$A:$A,Calculations!R$3,'Inputs - s53ZD'!$G:$G)/1000</f>
        <v>570.1356492664811</v>
      </c>
      <c r="S17" s="68"/>
    </row>
    <row r="18" spans="1:19" ht="14.4" customHeight="1" x14ac:dyDescent="0.3">
      <c r="A18" s="76" t="s">
        <v>69</v>
      </c>
      <c r="B18" s="77"/>
      <c r="C18" s="78">
        <f>SUMIF('Inputs - s53ZD'!$A:$A,Calculations!C$3,'Inputs - s53ZD'!$H:$H)/1000</f>
        <v>0</v>
      </c>
      <c r="D18" s="78">
        <f>SUMIF('Inputs - s53ZD'!$A:$A,Calculations!D$3,'Inputs - s53ZD'!$H:$H)/1000</f>
        <v>0</v>
      </c>
      <c r="E18" s="78">
        <f>SUMIF('Inputs - s53ZD'!$A:$A,Calculations!E$3,'Inputs - s53ZD'!$H:$H)/1000</f>
        <v>7146.772651492648</v>
      </c>
      <c r="F18" s="78">
        <f>SUMIF('Inputs - s53ZD'!$A:$A,Calculations!F$3,'Inputs - s53ZD'!$H:$H)/1000</f>
        <v>0</v>
      </c>
      <c r="G18" s="78">
        <f>SUMIF('Inputs - s53ZD'!$A:$A,Calculations!G$3,'Inputs - s53ZD'!$H:$H)/1000</f>
        <v>172.864</v>
      </c>
      <c r="H18" s="78">
        <f>SUMIF('Inputs - s53ZD'!$A:$A,Calculations!H$3,'Inputs - s53ZD'!$H:$H)/1000</f>
        <v>2505.7967428342786</v>
      </c>
      <c r="I18" s="78">
        <f>SUMIF('Inputs - s53ZD'!$A:$A,Calculations!I$3,'Inputs - s53ZD'!$H:$H)/1000</f>
        <v>0</v>
      </c>
      <c r="J18" s="78">
        <f>SUMIF('Inputs - s53ZD'!$A:$A,Calculations!J$3,'Inputs - s53ZD'!$H:$H)/1000</f>
        <v>0</v>
      </c>
      <c r="K18" s="78">
        <f>SUMIF('Inputs - s53ZD'!$A:$A,Calculations!K$3,'Inputs - s53ZD'!$H:$H)/1000</f>
        <v>0</v>
      </c>
      <c r="L18" s="78">
        <f>SUMIF('Inputs - s53ZD'!$A:$A,Calculations!L$3,'Inputs - s53ZD'!$H:$H)/1000</f>
        <v>111.637</v>
      </c>
      <c r="M18" s="78">
        <f>SUMIF('Inputs - s53ZD'!$A:$A,Calculations!M$3,'Inputs - s53ZD'!$H:$H)/1000</f>
        <v>4698.8121501200003</v>
      </c>
      <c r="N18" s="78">
        <f>SUMIF('Inputs - s53ZD'!$A:$A,Calculations!N$3,'Inputs - s53ZD'!$H:$H)/1000</f>
        <v>8.0092377174878495E-14</v>
      </c>
      <c r="O18" s="78">
        <f>SUMIF('Inputs - s53ZD'!$A:$A,Calculations!O$3,'Inputs - s53ZD'!$H:$H)/1000</f>
        <v>0</v>
      </c>
      <c r="P18" s="78">
        <f>SUMIF('Inputs - s53ZD'!$A:$A,Calculations!P$3,'Inputs - s53ZD'!$H:$H)/1000</f>
        <v>0</v>
      </c>
      <c r="Q18" s="78">
        <f>SUMIF('Inputs - s53ZD'!$A:$A,Calculations!Q$3,'Inputs - s53ZD'!$H:$H)/1000</f>
        <v>11694.168242270418</v>
      </c>
      <c r="R18" s="78">
        <f>SUMIF('Inputs - s53ZD'!$A:$A,Calculations!R$3,'Inputs - s53ZD'!$H:$H)/1000</f>
        <v>503.16500459401669</v>
      </c>
      <c r="S18" s="68"/>
    </row>
    <row r="19" spans="1:19" ht="14.4" customHeight="1" x14ac:dyDescent="0.4">
      <c r="A19" s="81"/>
      <c r="B19" s="80"/>
      <c r="C19" s="80"/>
      <c r="D19" s="80"/>
      <c r="E19" s="80"/>
      <c r="F19" s="80"/>
      <c r="G19" s="80"/>
      <c r="H19" s="80"/>
      <c r="I19" s="80"/>
      <c r="J19" s="80"/>
      <c r="K19" s="80"/>
      <c r="L19" s="80"/>
      <c r="M19" s="80"/>
      <c r="N19" s="80"/>
      <c r="O19" s="80"/>
      <c r="P19" s="80"/>
      <c r="Q19" s="80"/>
      <c r="R19" s="80"/>
      <c r="S19" s="68"/>
    </row>
    <row r="20" spans="1:19" ht="14.4" x14ac:dyDescent="0.3">
      <c r="A20" s="82" t="s">
        <v>6</v>
      </c>
      <c r="B20" s="68"/>
      <c r="C20" s="68"/>
      <c r="D20" s="68"/>
      <c r="E20" s="68"/>
      <c r="F20" s="68"/>
      <c r="G20" s="68"/>
      <c r="H20" s="68"/>
      <c r="I20" s="68"/>
      <c r="J20" s="68"/>
      <c r="K20" s="68"/>
      <c r="L20" s="68"/>
      <c r="M20" s="68"/>
      <c r="N20" s="68"/>
      <c r="O20" s="68"/>
      <c r="P20" s="68"/>
      <c r="Q20" s="68"/>
      <c r="R20" s="68"/>
      <c r="S20" s="68"/>
    </row>
    <row r="21" spans="1:19" ht="14.4" x14ac:dyDescent="0.3">
      <c r="A21" s="83" t="s">
        <v>62</v>
      </c>
      <c r="B21" s="68"/>
      <c r="C21" s="68"/>
      <c r="D21" s="84"/>
      <c r="E21" s="84"/>
      <c r="F21" s="84"/>
      <c r="G21" s="84"/>
      <c r="H21" s="84"/>
      <c r="I21" s="84"/>
      <c r="J21" s="84"/>
      <c r="K21" s="84"/>
      <c r="L21" s="84"/>
      <c r="M21" s="84"/>
      <c r="N21" s="84"/>
      <c r="O21" s="84"/>
      <c r="P21" s="84"/>
      <c r="Q21" s="84"/>
      <c r="R21" s="84"/>
      <c r="S21" s="68"/>
    </row>
    <row r="22" spans="1:19" ht="14.4" x14ac:dyDescent="0.3">
      <c r="A22" s="83" t="s">
        <v>63</v>
      </c>
      <c r="B22" s="68"/>
      <c r="C22" s="68"/>
      <c r="D22" s="84"/>
      <c r="E22" s="84"/>
      <c r="F22" s="84"/>
      <c r="G22" s="84"/>
      <c r="H22" s="84"/>
      <c r="I22" s="84"/>
      <c r="J22" s="84"/>
      <c r="K22" s="84"/>
      <c r="L22" s="84"/>
      <c r="M22" s="84"/>
      <c r="N22" s="84"/>
      <c r="O22" s="84"/>
      <c r="P22" s="84"/>
      <c r="Q22" s="84"/>
      <c r="R22" s="84"/>
      <c r="S22" s="68"/>
    </row>
    <row r="23" spans="1:19" ht="14.4" x14ac:dyDescent="0.3">
      <c r="A23" s="83"/>
      <c r="B23" s="68"/>
      <c r="C23" s="68"/>
      <c r="D23" s="84"/>
      <c r="E23" s="84"/>
      <c r="F23" s="84"/>
      <c r="G23" s="84"/>
      <c r="H23" s="84"/>
      <c r="I23" s="84"/>
      <c r="J23" s="84"/>
      <c r="K23" s="84"/>
      <c r="L23" s="84"/>
      <c r="M23" s="84"/>
      <c r="N23" s="84"/>
      <c r="O23" s="84"/>
      <c r="P23" s="84"/>
      <c r="Q23" s="84"/>
      <c r="R23" s="84"/>
      <c r="S23" s="68"/>
    </row>
  </sheetData>
  <phoneticPr fontId="28" type="noConversion"/>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41A2-4DF1-49A0-9832-FF9A94978904}">
  <sheetPr codeName="Sheet8">
    <pageSetUpPr fitToPage="1"/>
  </sheetPr>
  <dimension ref="A1:S23"/>
  <sheetViews>
    <sheetView showGridLines="0" view="pageBreakPreview" zoomScaleNormal="100" zoomScaleSheetLayoutView="100" workbookViewId="0"/>
  </sheetViews>
  <sheetFormatPr defaultColWidth="9" defaultRowHeight="15" customHeight="1" x14ac:dyDescent="0.3"/>
  <cols>
    <col min="1" max="1" width="58.44140625" style="10" customWidth="1"/>
    <col min="2" max="2" width="29.88671875" style="10" customWidth="1"/>
    <col min="3" max="18" width="11.5546875" style="10" customWidth="1"/>
    <col min="19" max="19" width="3.77734375" style="10" customWidth="1"/>
    <col min="20" max="16384" width="9" style="10"/>
  </cols>
  <sheetData>
    <row r="1" spans="1:19" s="14" customFormat="1" ht="25.8" x14ac:dyDescent="0.5">
      <c r="A1" s="55" t="s">
        <v>43</v>
      </c>
      <c r="B1" s="56"/>
      <c r="C1" s="56"/>
      <c r="D1" s="56"/>
      <c r="E1" s="56"/>
      <c r="F1" s="56"/>
      <c r="G1" s="56"/>
      <c r="H1" s="56"/>
      <c r="I1" s="56"/>
      <c r="J1" s="56"/>
      <c r="K1" s="56"/>
      <c r="L1" s="56"/>
      <c r="M1" s="56"/>
      <c r="N1" s="56"/>
      <c r="O1" s="56"/>
      <c r="P1" s="56"/>
      <c r="Q1" s="56"/>
      <c r="R1" s="56"/>
      <c r="S1" s="66"/>
    </row>
    <row r="2" spans="1:19" ht="14.4" x14ac:dyDescent="0.3">
      <c r="A2" s="68"/>
      <c r="B2" s="68"/>
      <c r="C2" s="68"/>
      <c r="D2" s="68"/>
      <c r="E2" s="68"/>
      <c r="F2" s="68"/>
      <c r="G2" s="68"/>
      <c r="H2" s="68"/>
      <c r="I2" s="68"/>
      <c r="J2" s="68"/>
      <c r="K2" s="68"/>
      <c r="L2" s="68"/>
      <c r="M2" s="68"/>
      <c r="N2" s="68"/>
      <c r="O2" s="68"/>
      <c r="P2" s="68"/>
      <c r="Q2" s="68"/>
      <c r="R2" s="68"/>
      <c r="S2" s="68"/>
    </row>
    <row r="3" spans="1:19" s="13" customFormat="1" ht="21" x14ac:dyDescent="0.4">
      <c r="A3" s="85" t="s">
        <v>61</v>
      </c>
      <c r="B3" s="72"/>
      <c r="C3" s="86"/>
      <c r="D3" s="86"/>
      <c r="E3" s="86"/>
      <c r="F3" s="86"/>
      <c r="G3" s="86"/>
      <c r="H3" s="86"/>
      <c r="I3" s="86"/>
      <c r="J3" s="86"/>
      <c r="K3" s="86"/>
      <c r="L3" s="86"/>
      <c r="M3" s="86"/>
      <c r="N3" s="86"/>
      <c r="O3" s="86"/>
      <c r="P3" s="86"/>
      <c r="Q3" s="86"/>
      <c r="R3" s="86"/>
      <c r="S3" s="68"/>
    </row>
    <row r="4" spans="1:19" customFormat="1" ht="30.75" customHeight="1" x14ac:dyDescent="0.4">
      <c r="A4" s="15"/>
      <c r="B4" s="15"/>
      <c r="C4" s="87" t="s">
        <v>15</v>
      </c>
      <c r="D4" s="87" t="s">
        <v>21</v>
      </c>
      <c r="E4" s="87" t="s">
        <v>29</v>
      </c>
      <c r="F4" s="87" t="s">
        <v>22</v>
      </c>
      <c r="G4" s="87" t="s">
        <v>49</v>
      </c>
      <c r="H4" s="87" t="s">
        <v>23</v>
      </c>
      <c r="I4" s="87" t="s">
        <v>24</v>
      </c>
      <c r="J4" s="87" t="s">
        <v>16</v>
      </c>
      <c r="K4" s="87" t="s">
        <v>25</v>
      </c>
      <c r="L4" s="87" t="s">
        <v>18</v>
      </c>
      <c r="M4" s="87" t="s">
        <v>19</v>
      </c>
      <c r="N4" s="87" t="s">
        <v>26</v>
      </c>
      <c r="O4" s="87" t="s">
        <v>17</v>
      </c>
      <c r="P4" s="87" t="s">
        <v>27</v>
      </c>
      <c r="Q4" s="87" t="s">
        <v>28</v>
      </c>
      <c r="R4" s="87" t="s">
        <v>20</v>
      </c>
      <c r="S4" s="68"/>
    </row>
    <row r="5" spans="1:19" customFormat="1" ht="14.4" x14ac:dyDescent="0.3">
      <c r="A5" s="12" t="str">
        <f>Calculations!A14</f>
        <v>Forecast right-of-use assets commissioned, 2026</v>
      </c>
      <c r="B5" s="12"/>
      <c r="C5" s="78">
        <f>Calculations!C14</f>
        <v>0</v>
      </c>
      <c r="D5" s="78">
        <f>Calculations!D14</f>
        <v>0</v>
      </c>
      <c r="E5" s="78">
        <f>Calculations!E14</f>
        <v>8036.8026329933609</v>
      </c>
      <c r="F5" s="78">
        <f>Calculations!F14</f>
        <v>0</v>
      </c>
      <c r="G5" s="78">
        <f>Calculations!G14</f>
        <v>236.74600000000001</v>
      </c>
      <c r="H5" s="78">
        <f>Calculations!H14</f>
        <v>156.55310160944501</v>
      </c>
      <c r="I5" s="78">
        <f>Calculations!I14</f>
        <v>0</v>
      </c>
      <c r="J5" s="78">
        <f>Calculations!J14</f>
        <v>0</v>
      </c>
      <c r="K5" s="78">
        <f>Calculations!K14</f>
        <v>0</v>
      </c>
      <c r="L5" s="78">
        <f>Calculations!L14</f>
        <v>136.91399999999999</v>
      </c>
      <c r="M5" s="78">
        <f>Calculations!M14</f>
        <v>921.88125463199992</v>
      </c>
      <c r="N5" s="78">
        <f>Calculations!N14</f>
        <v>13.497499753168974</v>
      </c>
      <c r="O5" s="78">
        <f>Calculations!O14</f>
        <v>2122.5335700000001</v>
      </c>
      <c r="P5" s="78">
        <f>Calculations!P14</f>
        <v>0</v>
      </c>
      <c r="Q5" s="78">
        <f>Calculations!Q14</f>
        <v>29086.722393252585</v>
      </c>
      <c r="R5" s="78">
        <f>Calculations!R14</f>
        <v>65.01738553372212</v>
      </c>
      <c r="S5" s="68"/>
    </row>
    <row r="6" spans="1:19" customFormat="1" ht="14.4" x14ac:dyDescent="0.3">
      <c r="A6" s="12" t="str">
        <f>Calculations!A15</f>
        <v>Forecast right-of-use assets commissioned, 2027</v>
      </c>
      <c r="B6" s="11"/>
      <c r="C6" s="78">
        <f>Calculations!C15</f>
        <v>0</v>
      </c>
      <c r="D6" s="78">
        <f>Calculations!D15</f>
        <v>1132.2987303650552</v>
      </c>
      <c r="E6" s="78">
        <f>Calculations!E15</f>
        <v>7833.9363992910012</v>
      </c>
      <c r="F6" s="78">
        <f>Calculations!F15</f>
        <v>0</v>
      </c>
      <c r="G6" s="78">
        <f>Calculations!G15</f>
        <v>220.77500000000001</v>
      </c>
      <c r="H6" s="78">
        <f>Calculations!H15</f>
        <v>2996.5674517098869</v>
      </c>
      <c r="I6" s="78">
        <f>Calculations!I15</f>
        <v>0</v>
      </c>
      <c r="J6" s="78">
        <f>Calculations!J15</f>
        <v>0</v>
      </c>
      <c r="K6" s="78">
        <f>Calculations!K15</f>
        <v>0</v>
      </c>
      <c r="L6" s="78">
        <f>Calculations!L15</f>
        <v>130.595</v>
      </c>
      <c r="M6" s="78">
        <f>Calculations!M15</f>
        <v>7286.9967622275235</v>
      </c>
      <c r="N6" s="78">
        <f>Calculations!N15</f>
        <v>6.3084145263986793</v>
      </c>
      <c r="O6" s="78">
        <f>Calculations!O15</f>
        <v>0</v>
      </c>
      <c r="P6" s="78">
        <f>Calculations!P15</f>
        <v>2019.9071887489465</v>
      </c>
      <c r="Q6" s="78">
        <f>Calculations!Q15</f>
        <v>17399.016446472062</v>
      </c>
      <c r="R6" s="78">
        <f>Calculations!R15</f>
        <v>535.23543491653413</v>
      </c>
      <c r="S6" s="68"/>
    </row>
    <row r="7" spans="1:19" customFormat="1" ht="14.4" x14ac:dyDescent="0.3">
      <c r="A7" s="12" t="str">
        <f>Calculations!A16</f>
        <v>Forecast right-of-use assets commissioned, 2028</v>
      </c>
      <c r="B7" s="11"/>
      <c r="C7" s="78">
        <f>Calculations!C16</f>
        <v>0</v>
      </c>
      <c r="D7" s="78">
        <f>Calculations!D16</f>
        <v>128.14469971374075</v>
      </c>
      <c r="E7" s="78">
        <f>Calculations!E16</f>
        <v>7618.7060805335286</v>
      </c>
      <c r="F7" s="78">
        <f>Calculations!F16</f>
        <v>0</v>
      </c>
      <c r="G7" s="78">
        <f>Calculations!G16</f>
        <v>204.804</v>
      </c>
      <c r="H7" s="78">
        <f>Calculations!H16</f>
        <v>2832.9772154180173</v>
      </c>
      <c r="I7" s="78">
        <f>Calculations!I16</f>
        <v>0</v>
      </c>
      <c r="J7" s="78">
        <f>Calculations!J16</f>
        <v>0</v>
      </c>
      <c r="K7" s="78">
        <f>Calculations!K16</f>
        <v>0</v>
      </c>
      <c r="L7" s="78">
        <f>Calculations!L16</f>
        <v>124.276</v>
      </c>
      <c r="M7" s="78">
        <f>Calculations!M16</f>
        <v>2078.7717884480007</v>
      </c>
      <c r="N7" s="78">
        <f>Calculations!N16</f>
        <v>4.0144456077082831</v>
      </c>
      <c r="O7" s="78">
        <f>Calculations!O16</f>
        <v>0</v>
      </c>
      <c r="P7" s="78">
        <f>Calculations!P16</f>
        <v>0</v>
      </c>
      <c r="Q7" s="78">
        <f>Calculations!Q16</f>
        <v>15830.500223792551</v>
      </c>
      <c r="R7" s="78">
        <f>Calculations!R16</f>
        <v>125.36329194403177</v>
      </c>
      <c r="S7" s="68"/>
    </row>
    <row r="8" spans="1:19" customFormat="1" ht="14.4" x14ac:dyDescent="0.3">
      <c r="A8" s="12" t="str">
        <f>Calculations!A17</f>
        <v>Forecast right-of-use assets commissioned, 2029</v>
      </c>
      <c r="B8" s="11"/>
      <c r="C8" s="78">
        <f>Calculations!C17</f>
        <v>0</v>
      </c>
      <c r="D8" s="78">
        <f>Calculations!D17</f>
        <v>3405.1362036507153</v>
      </c>
      <c r="E8" s="78">
        <f>Calculations!E17</f>
        <v>7390.0386948225769</v>
      </c>
      <c r="F8" s="78">
        <f>Calculations!F17</f>
        <v>0</v>
      </c>
      <c r="G8" s="78">
        <f>Calculations!G17</f>
        <v>188.833</v>
      </c>
      <c r="H8" s="78">
        <f>Calculations!H17</f>
        <v>2669.3869791261477</v>
      </c>
      <c r="I8" s="78">
        <f>Calculations!I17</f>
        <v>0</v>
      </c>
      <c r="J8" s="78">
        <f>Calculations!J17</f>
        <v>0</v>
      </c>
      <c r="K8" s="78">
        <f>Calculations!K17</f>
        <v>0</v>
      </c>
      <c r="L8" s="78">
        <f>Calculations!L17</f>
        <v>117.95699999999999</v>
      </c>
      <c r="M8" s="78">
        <f>Calculations!M17</f>
        <v>2369.2364202830408</v>
      </c>
      <c r="N8" s="78">
        <f>Calculations!N17</f>
        <v>1.7204766890178811</v>
      </c>
      <c r="O8" s="78">
        <f>Calculations!O17</f>
        <v>0</v>
      </c>
      <c r="P8" s="78">
        <f>Calculations!P17</f>
        <v>0</v>
      </c>
      <c r="Q8" s="78">
        <f>Calculations!Q17</f>
        <v>17525.603997982616</v>
      </c>
      <c r="R8" s="78">
        <f>Calculations!R17</f>
        <v>570.1356492664811</v>
      </c>
      <c r="S8" s="68"/>
    </row>
    <row r="9" spans="1:19" customFormat="1" ht="14.4" x14ac:dyDescent="0.3">
      <c r="A9" s="12" t="str">
        <f>Calculations!A18</f>
        <v>Forecast right-of-use assets commissioned, 2030</v>
      </c>
      <c r="B9" s="11"/>
      <c r="C9" s="78">
        <f>Calculations!C18</f>
        <v>0</v>
      </c>
      <c r="D9" s="78">
        <f>Calculations!D18</f>
        <v>0</v>
      </c>
      <c r="E9" s="78">
        <f>Calculations!E18</f>
        <v>7146.772651492648</v>
      </c>
      <c r="F9" s="78">
        <f>Calculations!F18</f>
        <v>0</v>
      </c>
      <c r="G9" s="78">
        <f>Calculations!G18</f>
        <v>172.864</v>
      </c>
      <c r="H9" s="78">
        <f>Calculations!H18</f>
        <v>2505.7967428342786</v>
      </c>
      <c r="I9" s="78">
        <f>Calculations!I18</f>
        <v>0</v>
      </c>
      <c r="J9" s="78">
        <f>Calculations!J18</f>
        <v>0</v>
      </c>
      <c r="K9" s="78">
        <f>Calculations!K18</f>
        <v>0</v>
      </c>
      <c r="L9" s="78">
        <f>Calculations!L18</f>
        <v>111.637</v>
      </c>
      <c r="M9" s="78">
        <f>Calculations!M18</f>
        <v>4698.8121501200003</v>
      </c>
      <c r="N9" s="78">
        <f>Calculations!N18</f>
        <v>8.0092377174878495E-14</v>
      </c>
      <c r="O9" s="78">
        <f>Calculations!O18</f>
        <v>0</v>
      </c>
      <c r="P9" s="78">
        <f>Calculations!P18</f>
        <v>0</v>
      </c>
      <c r="Q9" s="78">
        <f>Calculations!Q18</f>
        <v>11694.168242270418</v>
      </c>
      <c r="R9" s="78">
        <f>Calculations!R18</f>
        <v>503.16500459401669</v>
      </c>
      <c r="S9" s="68"/>
    </row>
    <row r="10" spans="1:19" ht="15" customHeight="1" x14ac:dyDescent="0.3">
      <c r="A10" s="88"/>
      <c r="B10" s="88"/>
      <c r="C10" s="80"/>
      <c r="D10" s="80"/>
      <c r="E10" s="80"/>
      <c r="F10" s="80"/>
      <c r="G10" s="80"/>
      <c r="H10" s="80"/>
      <c r="I10" s="80"/>
      <c r="J10" s="80"/>
      <c r="K10" s="80"/>
      <c r="L10" s="80"/>
      <c r="M10" s="80"/>
      <c r="N10" s="80"/>
      <c r="O10" s="80"/>
      <c r="P10" s="80"/>
      <c r="Q10" s="80"/>
      <c r="R10" s="80"/>
      <c r="S10" s="68"/>
    </row>
    <row r="11" spans="1:19" ht="15" customHeight="1" x14ac:dyDescent="0.3">
      <c r="A11" s="68"/>
      <c r="B11" s="68"/>
      <c r="C11" s="68"/>
      <c r="D11" s="68"/>
      <c r="E11" s="68"/>
      <c r="F11" s="68"/>
      <c r="G11" s="68"/>
      <c r="H11" s="68"/>
      <c r="I11" s="68"/>
      <c r="J11" s="68"/>
      <c r="K11" s="68"/>
      <c r="L11" s="68"/>
      <c r="M11" s="68"/>
      <c r="N11" s="68"/>
      <c r="O11" s="68"/>
      <c r="P11" s="68"/>
      <c r="Q11" s="68"/>
      <c r="R11" s="68"/>
      <c r="S11" s="68"/>
    </row>
    <row r="12" spans="1:19" ht="15" customHeight="1" x14ac:dyDescent="0.3">
      <c r="A12" s="68"/>
      <c r="B12" s="68"/>
      <c r="C12" s="68"/>
      <c r="D12" s="68"/>
      <c r="E12" s="68"/>
      <c r="F12" s="68"/>
      <c r="G12" s="68"/>
      <c r="H12" s="68"/>
      <c r="I12" s="68"/>
      <c r="J12" s="68"/>
      <c r="K12" s="68"/>
      <c r="L12" s="68"/>
      <c r="M12" s="68"/>
      <c r="N12" s="68"/>
      <c r="O12" s="68"/>
      <c r="P12" s="68"/>
      <c r="Q12" s="68"/>
      <c r="R12" s="68"/>
      <c r="S12" s="68"/>
    </row>
    <row r="13" spans="1:19" ht="15" customHeight="1" x14ac:dyDescent="0.3">
      <c r="A13" s="68"/>
      <c r="B13" s="68"/>
      <c r="C13" s="68"/>
      <c r="D13" s="68"/>
      <c r="E13" s="68"/>
      <c r="F13" s="68"/>
      <c r="G13" s="68"/>
      <c r="H13" s="68"/>
      <c r="I13" s="68"/>
      <c r="J13" s="68"/>
      <c r="K13" s="68"/>
      <c r="L13" s="68"/>
      <c r="M13" s="68"/>
      <c r="N13" s="68"/>
      <c r="O13" s="68"/>
      <c r="P13" s="68"/>
      <c r="Q13" s="68"/>
      <c r="R13" s="68"/>
      <c r="S13" s="68"/>
    </row>
    <row r="14" spans="1:19" ht="15" customHeight="1" x14ac:dyDescent="0.3">
      <c r="A14" s="68"/>
      <c r="B14" s="68"/>
      <c r="C14" s="68"/>
      <c r="D14" s="68"/>
      <c r="E14" s="68"/>
      <c r="F14" s="68"/>
      <c r="G14" s="68"/>
      <c r="H14" s="68"/>
      <c r="I14" s="68"/>
      <c r="J14" s="68"/>
      <c r="K14" s="68"/>
      <c r="L14" s="68"/>
      <c r="M14" s="68"/>
      <c r="N14" s="68"/>
      <c r="O14" s="68"/>
      <c r="P14" s="68"/>
      <c r="Q14" s="68"/>
      <c r="R14" s="68"/>
      <c r="S14" s="68"/>
    </row>
    <row r="15" spans="1:19" ht="15" customHeight="1" x14ac:dyDescent="0.3">
      <c r="A15" s="68"/>
      <c r="B15" s="68"/>
      <c r="C15" s="68"/>
      <c r="D15" s="68"/>
      <c r="E15" s="68"/>
      <c r="F15" s="68"/>
      <c r="G15" s="68"/>
      <c r="H15" s="68"/>
      <c r="I15" s="68"/>
      <c r="J15" s="68"/>
      <c r="K15" s="68"/>
      <c r="L15" s="68"/>
      <c r="M15" s="68"/>
      <c r="N15" s="68"/>
      <c r="O15" s="68"/>
      <c r="P15" s="68"/>
      <c r="Q15" s="68"/>
      <c r="R15" s="68"/>
      <c r="S15" s="68"/>
    </row>
    <row r="16" spans="1:19" ht="15" customHeight="1" x14ac:dyDescent="0.3">
      <c r="A16" s="68"/>
      <c r="B16" s="68"/>
      <c r="C16" s="68"/>
      <c r="D16" s="68"/>
      <c r="E16" s="68"/>
      <c r="F16" s="68"/>
      <c r="G16" s="68"/>
      <c r="H16" s="68"/>
      <c r="I16" s="68"/>
      <c r="J16" s="68"/>
      <c r="K16" s="68"/>
      <c r="L16" s="68"/>
      <c r="M16" s="68"/>
      <c r="N16" s="68"/>
      <c r="O16" s="68"/>
      <c r="P16" s="68"/>
      <c r="Q16" s="68"/>
      <c r="R16" s="68"/>
      <c r="S16" s="68"/>
    </row>
    <row r="17" spans="1:19" ht="15" customHeight="1" x14ac:dyDescent="0.3">
      <c r="A17" s="68"/>
      <c r="B17" s="68"/>
      <c r="C17" s="68"/>
      <c r="D17" s="68"/>
      <c r="E17" s="68"/>
      <c r="F17" s="68"/>
      <c r="G17" s="68"/>
      <c r="H17" s="68"/>
      <c r="I17" s="68"/>
      <c r="J17" s="68"/>
      <c r="K17" s="68"/>
      <c r="L17" s="68"/>
      <c r="M17" s="68"/>
      <c r="N17" s="68"/>
      <c r="O17" s="68"/>
      <c r="P17" s="68"/>
      <c r="Q17" s="68"/>
      <c r="R17" s="68"/>
      <c r="S17" s="68"/>
    </row>
    <row r="18" spans="1:19" ht="15" customHeight="1" x14ac:dyDescent="0.3">
      <c r="A18" s="68"/>
      <c r="B18" s="68"/>
      <c r="C18" s="68"/>
      <c r="D18" s="68"/>
      <c r="E18" s="68"/>
      <c r="F18" s="68"/>
      <c r="G18" s="68"/>
      <c r="H18" s="68"/>
      <c r="I18" s="68"/>
      <c r="J18" s="68"/>
      <c r="K18" s="68"/>
      <c r="L18" s="68"/>
      <c r="M18" s="68"/>
      <c r="N18" s="68"/>
      <c r="O18" s="68"/>
      <c r="P18" s="68"/>
      <c r="Q18" s="68"/>
      <c r="R18" s="68"/>
      <c r="S18" s="68"/>
    </row>
    <row r="19" spans="1:19" ht="15" customHeight="1" x14ac:dyDescent="0.3">
      <c r="A19" s="68"/>
      <c r="B19" s="68"/>
      <c r="C19" s="84"/>
      <c r="D19" s="84"/>
      <c r="E19" s="84"/>
      <c r="F19" s="84"/>
      <c r="G19" s="84"/>
      <c r="H19" s="84"/>
      <c r="I19" s="84"/>
      <c r="J19" s="84"/>
      <c r="K19" s="84"/>
      <c r="L19" s="84"/>
      <c r="M19" s="84"/>
      <c r="N19" s="84"/>
      <c r="O19" s="84"/>
      <c r="P19" s="84"/>
      <c r="Q19" s="84"/>
      <c r="R19" s="84"/>
      <c r="S19" s="68"/>
    </row>
    <row r="20" spans="1:19" ht="15" customHeight="1" x14ac:dyDescent="0.3">
      <c r="A20" s="68"/>
      <c r="B20" s="68"/>
      <c r="C20" s="84"/>
      <c r="D20" s="84"/>
      <c r="E20" s="84"/>
      <c r="F20" s="84"/>
      <c r="G20" s="84"/>
      <c r="H20" s="84"/>
      <c r="I20" s="84"/>
      <c r="J20" s="84"/>
      <c r="K20" s="84"/>
      <c r="L20" s="84"/>
      <c r="M20" s="84"/>
      <c r="N20" s="84"/>
      <c r="O20" s="84"/>
      <c r="P20" s="84"/>
      <c r="Q20" s="84"/>
      <c r="R20" s="84"/>
      <c r="S20" s="68"/>
    </row>
    <row r="21" spans="1:19" ht="15" customHeight="1" x14ac:dyDescent="0.3">
      <c r="A21" s="68"/>
      <c r="B21" s="68"/>
      <c r="C21" s="84"/>
      <c r="D21" s="84"/>
      <c r="E21" s="84"/>
      <c r="F21" s="84"/>
      <c r="G21" s="84"/>
      <c r="H21" s="84"/>
      <c r="I21" s="84"/>
      <c r="J21" s="84"/>
      <c r="K21" s="84"/>
      <c r="L21" s="84"/>
      <c r="M21" s="84"/>
      <c r="N21" s="84"/>
      <c r="O21" s="84"/>
      <c r="P21" s="84"/>
      <c r="Q21" s="84"/>
      <c r="R21" s="84"/>
      <c r="S21" s="68"/>
    </row>
    <row r="22" spans="1:19" ht="15" customHeight="1" x14ac:dyDescent="0.3">
      <c r="A22" s="68"/>
      <c r="B22" s="68"/>
      <c r="C22" s="84"/>
      <c r="D22" s="84"/>
      <c r="E22" s="84"/>
      <c r="F22" s="84"/>
      <c r="G22" s="84"/>
      <c r="H22" s="84"/>
      <c r="I22" s="84"/>
      <c r="J22" s="84"/>
      <c r="K22" s="84"/>
      <c r="L22" s="84"/>
      <c r="M22" s="84"/>
      <c r="N22" s="84"/>
      <c r="O22" s="84"/>
      <c r="P22" s="84"/>
      <c r="Q22" s="84"/>
      <c r="R22" s="84"/>
      <c r="S22" s="68"/>
    </row>
    <row r="23" spans="1:19" ht="15" customHeight="1" x14ac:dyDescent="0.3">
      <c r="A23" s="68"/>
      <c r="B23" s="68"/>
      <c r="C23" s="84"/>
      <c r="D23" s="84"/>
      <c r="E23" s="84"/>
      <c r="F23" s="84"/>
      <c r="G23" s="84"/>
      <c r="H23" s="84"/>
      <c r="I23" s="84"/>
      <c r="J23" s="84"/>
      <c r="K23" s="84"/>
      <c r="L23" s="84"/>
      <c r="M23" s="84"/>
      <c r="N23" s="84"/>
      <c r="O23" s="84"/>
      <c r="P23" s="84"/>
      <c r="Q23" s="84"/>
      <c r="R23" s="84"/>
      <c r="S23" s="68"/>
    </row>
  </sheetData>
  <pageMargins left="0.70866141732283472" right="0.70866141732283472" top="0.74803149606299213" bottom="0.74803149606299213" header="0.31496062992125984" footer="0.31496062992125984"/>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A369D-45F5-49B1-8623-E2682C88BB23}">
  <sheetPr codeName="Sheet9">
    <pageSetUpPr fitToPage="1"/>
  </sheetPr>
  <dimension ref="A1:U48"/>
  <sheetViews>
    <sheetView showGridLines="0" view="pageBreakPreview" zoomScaleNormal="100" zoomScaleSheetLayoutView="100" workbookViewId="0"/>
  </sheetViews>
  <sheetFormatPr defaultRowHeight="15" customHeight="1" x14ac:dyDescent="0.3"/>
  <cols>
    <col min="1" max="1" width="43.109375" style="9" customWidth="1"/>
    <col min="2" max="2" width="6.44140625" style="9" bestFit="1" customWidth="1"/>
    <col min="3" max="18" width="10.88671875" style="9" customWidth="1"/>
    <col min="19" max="19" width="3.77734375" style="9" customWidth="1"/>
    <col min="20" max="20" width="12.88671875" style="9" bestFit="1" customWidth="1"/>
    <col min="21" max="21" width="9" style="9"/>
    <col min="22" max="22" width="2.77734375" customWidth="1"/>
  </cols>
  <sheetData>
    <row r="1" spans="1:21" s="14" customFormat="1" ht="25.8" x14ac:dyDescent="0.5">
      <c r="A1" s="55" t="s">
        <v>42</v>
      </c>
      <c r="B1" s="56"/>
      <c r="C1" s="56"/>
      <c r="D1" s="56"/>
      <c r="E1" s="56"/>
      <c r="F1" s="56"/>
      <c r="G1" s="56"/>
      <c r="H1" s="56"/>
      <c r="I1" s="56"/>
      <c r="J1" s="56"/>
      <c r="K1" s="56"/>
      <c r="L1" s="56"/>
      <c r="M1" s="56"/>
      <c r="N1" s="56"/>
      <c r="O1" s="56"/>
      <c r="P1" s="56"/>
      <c r="Q1" s="56"/>
      <c r="R1" s="56"/>
      <c r="S1" s="66"/>
      <c r="T1" s="56"/>
      <c r="U1" s="56"/>
    </row>
    <row r="2" spans="1:21" s="10" customFormat="1" ht="15" customHeight="1" x14ac:dyDescent="0.3">
      <c r="A2" s="89"/>
      <c r="B2" s="68"/>
      <c r="C2" s="21"/>
      <c r="D2" s="21"/>
      <c r="E2" s="21"/>
      <c r="F2" s="21"/>
      <c r="G2" s="21"/>
      <c r="H2" s="21"/>
      <c r="I2" s="21"/>
      <c r="J2" s="21"/>
      <c r="K2" s="21"/>
      <c r="L2" s="21"/>
      <c r="M2" s="21"/>
      <c r="N2" s="21"/>
      <c r="O2" s="21"/>
      <c r="P2" s="21"/>
      <c r="Q2" s="21"/>
      <c r="R2" s="21"/>
      <c r="S2" s="68"/>
      <c r="T2" s="68"/>
      <c r="U2" s="68"/>
    </row>
    <row r="3" spans="1:21" s="13" customFormat="1" ht="21" x14ac:dyDescent="0.4">
      <c r="A3" s="85" t="s">
        <v>64</v>
      </c>
      <c r="B3" s="72"/>
      <c r="C3" s="23"/>
      <c r="D3" s="23"/>
      <c r="E3" s="23"/>
      <c r="F3" s="23"/>
      <c r="G3" s="23"/>
      <c r="H3" s="23"/>
      <c r="I3" s="23"/>
      <c r="J3" s="23"/>
      <c r="K3" s="23"/>
      <c r="L3" s="23"/>
      <c r="M3" s="23"/>
      <c r="N3" s="23"/>
      <c r="O3" s="23"/>
      <c r="P3" s="23"/>
      <c r="Q3" s="23"/>
      <c r="R3" s="23"/>
      <c r="S3" s="68"/>
      <c r="T3" s="72"/>
      <c r="U3" s="72"/>
    </row>
    <row r="4" spans="1:21" s="10" customFormat="1" ht="31.5" customHeight="1" x14ac:dyDescent="0.4">
      <c r="A4" s="15"/>
      <c r="B4" s="15"/>
      <c r="C4" s="22" t="s">
        <v>15</v>
      </c>
      <c r="D4" s="22" t="s">
        <v>21</v>
      </c>
      <c r="E4" s="22" t="s">
        <v>29</v>
      </c>
      <c r="F4" s="22" t="s">
        <v>22</v>
      </c>
      <c r="G4" s="22" t="s">
        <v>49</v>
      </c>
      <c r="H4" s="22" t="s">
        <v>23</v>
      </c>
      <c r="I4" s="22" t="s">
        <v>24</v>
      </c>
      <c r="J4" s="22" t="s">
        <v>16</v>
      </c>
      <c r="K4" s="22" t="s">
        <v>25</v>
      </c>
      <c r="L4" s="22" t="s">
        <v>18</v>
      </c>
      <c r="M4" s="22" t="s">
        <v>19</v>
      </c>
      <c r="N4" s="22" t="s">
        <v>26</v>
      </c>
      <c r="O4" s="22" t="s">
        <v>17</v>
      </c>
      <c r="P4" s="22" t="s">
        <v>27</v>
      </c>
      <c r="Q4" s="22" t="s">
        <v>28</v>
      </c>
      <c r="R4" s="22" t="s">
        <v>20</v>
      </c>
      <c r="S4" s="68"/>
      <c r="T4" s="68"/>
      <c r="U4" s="68"/>
    </row>
    <row r="5" spans="1:21" s="10" customFormat="1" ht="15" customHeight="1" x14ac:dyDescent="0.3">
      <c r="A5" s="12" t="str">
        <f>Calculations!A6</f>
        <v>Forecast operating lease payments, 2026</v>
      </c>
      <c r="B5" s="11"/>
      <c r="C5" s="78">
        <f>Calculations!C6</f>
        <v>0</v>
      </c>
      <c r="D5" s="78">
        <f>Calculations!D6</f>
        <v>1327.3518286999997</v>
      </c>
      <c r="E5" s="78">
        <f>Calculations!E6</f>
        <v>981.26973973727445</v>
      </c>
      <c r="F5" s="78">
        <f>Calculations!F6</f>
        <v>0</v>
      </c>
      <c r="G5" s="78">
        <f>Calculations!G6</f>
        <v>32.505000000000003</v>
      </c>
      <c r="H5" s="78">
        <f>Calculations!H6</f>
        <v>86.200999999999993</v>
      </c>
      <c r="I5" s="78">
        <f>Calculations!I6</f>
        <v>0</v>
      </c>
      <c r="J5" s="78">
        <f>Calculations!J6</f>
        <v>0</v>
      </c>
      <c r="K5" s="78">
        <f>Calculations!K6</f>
        <v>299.16300000000001</v>
      </c>
      <c r="L5" s="78">
        <f>Calculations!L6</f>
        <v>10.55</v>
      </c>
      <c r="M5" s="78">
        <f>Calculations!M6</f>
        <v>2097.8489507098498</v>
      </c>
      <c r="N5" s="78">
        <f>Calculations!N6</f>
        <v>30.658366719964658</v>
      </c>
      <c r="O5" s="78">
        <f>Calculations!O6</f>
        <v>65.701379333333335</v>
      </c>
      <c r="P5" s="78">
        <f>Calculations!P6</f>
        <v>1459.6454976</v>
      </c>
      <c r="Q5" s="78">
        <f>Calculations!Q6</f>
        <v>10100.989272206105</v>
      </c>
      <c r="R5" s="78">
        <f>Calculations!R6</f>
        <v>1036.2711777153288</v>
      </c>
      <c r="S5" s="68"/>
      <c r="T5" s="68"/>
      <c r="U5" s="68"/>
    </row>
    <row r="6" spans="1:21" s="10" customFormat="1" ht="15" customHeight="1" x14ac:dyDescent="0.3">
      <c r="A6" s="12" t="str">
        <f>Calculations!A7</f>
        <v>Forecast operating lease payments, 2027</v>
      </c>
      <c r="B6" s="11"/>
      <c r="C6" s="78">
        <f>Calculations!C7</f>
        <v>0</v>
      </c>
      <c r="D6" s="78">
        <f>Calculations!D7</f>
        <v>1384.501032074875</v>
      </c>
      <c r="E6" s="78">
        <f>Calculations!E7</f>
        <v>1000.4951345320196</v>
      </c>
      <c r="F6" s="78">
        <f>Calculations!F7</f>
        <v>0</v>
      </c>
      <c r="G6" s="78">
        <f>Calculations!G7</f>
        <v>32.505000000000003</v>
      </c>
      <c r="H6" s="78">
        <f>Calculations!H7</f>
        <v>159.30099999999999</v>
      </c>
      <c r="I6" s="78">
        <f>Calculations!I7</f>
        <v>0</v>
      </c>
      <c r="J6" s="78">
        <f>Calculations!J7</f>
        <v>0</v>
      </c>
      <c r="K6" s="78">
        <f>Calculations!K7</f>
        <v>294.53800000000001</v>
      </c>
      <c r="L6" s="78">
        <f>Calculations!L7</f>
        <v>10.55</v>
      </c>
      <c r="M6" s="78">
        <f>Calculations!M7</f>
        <v>3081.4960859920484</v>
      </c>
      <c r="N6" s="78">
        <f>Calculations!N7</f>
        <v>3.6414</v>
      </c>
      <c r="O6" s="78">
        <f>Calculations!O7</f>
        <v>68.986448300000006</v>
      </c>
      <c r="P6" s="78">
        <f>Calculations!P7</f>
        <v>1788.838407552</v>
      </c>
      <c r="Q6" s="78">
        <f>Calculations!Q7</f>
        <v>10968.695092100932</v>
      </c>
      <c r="R6" s="78">
        <f>Calculations!R7</f>
        <v>933.6439033013088</v>
      </c>
      <c r="S6" s="68"/>
      <c r="T6" s="68"/>
      <c r="U6" s="68"/>
    </row>
    <row r="7" spans="1:21" s="10" customFormat="1" ht="15" customHeight="1" x14ac:dyDescent="0.3">
      <c r="A7" s="12" t="str">
        <f>Calculations!A8</f>
        <v>Forecast operating lease payments, 2028</v>
      </c>
      <c r="B7" s="11"/>
      <c r="C7" s="78">
        <f>Calculations!C8</f>
        <v>0</v>
      </c>
      <c r="D7" s="78">
        <f>Calculations!D8</f>
        <v>1385.7910294948749</v>
      </c>
      <c r="E7" s="78">
        <f>Calculations!E8</f>
        <v>1020.1050372226605</v>
      </c>
      <c r="F7" s="78">
        <f>Calculations!F8</f>
        <v>0</v>
      </c>
      <c r="G7" s="78">
        <f>Calculations!G8</f>
        <v>32.505000000000003</v>
      </c>
      <c r="H7" s="78">
        <f>Calculations!H8</f>
        <v>246</v>
      </c>
      <c r="I7" s="78">
        <f>Calculations!I8</f>
        <v>0</v>
      </c>
      <c r="J7" s="78">
        <f>Calculations!J8</f>
        <v>0</v>
      </c>
      <c r="K7" s="78">
        <f>Calculations!K8</f>
        <v>270.93099999999998</v>
      </c>
      <c r="L7" s="78">
        <f>Calculations!L8</f>
        <v>10.55</v>
      </c>
      <c r="M7" s="78">
        <f>Calculations!M8</f>
        <v>2208.7642734041274</v>
      </c>
      <c r="N7" s="78">
        <f>Calculations!N8</f>
        <v>3.6596100000000003</v>
      </c>
      <c r="O7" s="78">
        <f>Calculations!O8</f>
        <v>72.43577071499999</v>
      </c>
      <c r="P7" s="78">
        <f>Calculations!P8</f>
        <v>1824.61517570304</v>
      </c>
      <c r="Q7" s="78">
        <f>Calculations!Q8</f>
        <v>11745.218062730495</v>
      </c>
      <c r="R7" s="78">
        <f>Calculations!R8</f>
        <v>951.57752699118862</v>
      </c>
      <c r="S7" s="68"/>
      <c r="T7" s="68"/>
      <c r="U7" s="68"/>
    </row>
    <row r="8" spans="1:21" s="10" customFormat="1" ht="15" customHeight="1" x14ac:dyDescent="0.3">
      <c r="A8" s="12" t="str">
        <f>Calculations!A9</f>
        <v>Forecast operating lease payments, 2029</v>
      </c>
      <c r="B8" s="11"/>
      <c r="C8" s="78">
        <f>Calculations!C9</f>
        <v>0</v>
      </c>
      <c r="D8" s="78">
        <f>Calculations!D9</f>
        <v>1581.8716495053884</v>
      </c>
      <c r="E8" s="78">
        <f>Calculations!E9</f>
        <v>1040.1071379671134</v>
      </c>
      <c r="F8" s="78">
        <f>Calculations!F9</f>
        <v>0</v>
      </c>
      <c r="G8" s="78">
        <f>Calculations!G9</f>
        <v>32.505000000000003</v>
      </c>
      <c r="H8" s="78">
        <f>Calculations!H9</f>
        <v>246</v>
      </c>
      <c r="I8" s="78">
        <f>Calculations!I9</f>
        <v>0</v>
      </c>
      <c r="J8" s="78">
        <f>Calculations!J9</f>
        <v>0</v>
      </c>
      <c r="K8" s="78">
        <f>Calculations!K9</f>
        <v>263.06200000000001</v>
      </c>
      <c r="L8" s="78">
        <f>Calculations!L9</f>
        <v>10.55</v>
      </c>
      <c r="M8" s="78">
        <f>Calculations!M9</f>
        <v>2252.9395588722114</v>
      </c>
      <c r="N8" s="78">
        <f>Calculations!N9</f>
        <v>3.7142300000000001</v>
      </c>
      <c r="O8" s="78">
        <f>Calculations!O9</f>
        <v>76.057559250750018</v>
      </c>
      <c r="P8" s="78">
        <f>Calculations!P9</f>
        <v>1861.1074792171012</v>
      </c>
      <c r="Q8" s="78">
        <f>Calculations!Q9</f>
        <v>12863.987690933231</v>
      </c>
      <c r="R8" s="78">
        <f>Calculations!R9</f>
        <v>965.28352416841051</v>
      </c>
      <c r="S8" s="68"/>
      <c r="T8" s="68"/>
      <c r="U8" s="68"/>
    </row>
    <row r="9" spans="1:21" s="10" customFormat="1" ht="15" customHeight="1" x14ac:dyDescent="0.3">
      <c r="A9" s="12" t="str">
        <f>Calculations!A10</f>
        <v>Forecast operating lease payments, 2030</v>
      </c>
      <c r="B9" s="11"/>
      <c r="C9" s="78">
        <f>Calculations!C10</f>
        <v>0</v>
      </c>
      <c r="D9" s="78">
        <f>Calculations!D10</f>
        <v>1524.5033588872634</v>
      </c>
      <c r="E9" s="78">
        <f>Calculations!E10</f>
        <v>1060.5092807264557</v>
      </c>
      <c r="F9" s="78">
        <f>Calculations!F10</f>
        <v>0</v>
      </c>
      <c r="G9" s="78">
        <f>Calculations!G10</f>
        <v>32.505000000000003</v>
      </c>
      <c r="H9" s="78">
        <f>Calculations!H10</f>
        <v>246</v>
      </c>
      <c r="I9" s="78">
        <f>Calculations!I10</f>
        <v>0</v>
      </c>
      <c r="J9" s="78">
        <f>Calculations!J10</f>
        <v>0</v>
      </c>
      <c r="K9" s="78">
        <f>Calculations!K10</f>
        <v>263.06200000000001</v>
      </c>
      <c r="L9" s="78">
        <f>Calculations!L10</f>
        <v>10.55</v>
      </c>
      <c r="M9" s="78">
        <f>Calculations!M10</f>
        <v>3232.3600843574141</v>
      </c>
      <c r="N9" s="78">
        <f>Calculations!N10</f>
        <v>2.7856700000000001</v>
      </c>
      <c r="O9" s="78">
        <f>Calculations!O10</f>
        <v>79.860437213287511</v>
      </c>
      <c r="P9" s="78">
        <f>Calculations!P10</f>
        <v>1898.3296288014428</v>
      </c>
      <c r="Q9" s="78">
        <f>Calculations!Q10</f>
        <v>13653.153492192179</v>
      </c>
      <c r="R9" s="78">
        <f>Calculations!R10</f>
        <v>999.95882552807541</v>
      </c>
      <c r="S9" s="68"/>
      <c r="T9" s="68"/>
      <c r="U9" s="68"/>
    </row>
    <row r="10" spans="1:21" s="10" customFormat="1" ht="15" customHeight="1" x14ac:dyDescent="0.3">
      <c r="A10" s="90"/>
      <c r="B10" s="88"/>
      <c r="C10" s="80"/>
      <c r="D10" s="80"/>
      <c r="E10" s="80"/>
      <c r="F10" s="80"/>
      <c r="G10" s="80"/>
      <c r="H10" s="80"/>
      <c r="I10" s="80"/>
      <c r="J10" s="80"/>
      <c r="K10" s="80"/>
      <c r="L10" s="80"/>
      <c r="M10" s="80"/>
      <c r="N10" s="80"/>
      <c r="O10" s="80"/>
      <c r="P10" s="80"/>
      <c r="Q10" s="80"/>
      <c r="R10" s="80"/>
      <c r="S10" s="68"/>
      <c r="T10" s="68"/>
      <c r="U10" s="68"/>
    </row>
    <row r="11" spans="1:21" s="10" customFormat="1" ht="15" customHeight="1" x14ac:dyDescent="0.3">
      <c r="A11" s="68"/>
      <c r="B11" s="68"/>
      <c r="C11" s="68"/>
      <c r="D11" s="68"/>
      <c r="E11" s="68"/>
      <c r="F11" s="68"/>
      <c r="G11" s="68"/>
      <c r="H11" s="68"/>
      <c r="I11" s="68"/>
      <c r="J11" s="68"/>
      <c r="K11" s="68"/>
      <c r="L11" s="68"/>
      <c r="M11" s="68"/>
      <c r="N11" s="68"/>
      <c r="O11" s="68"/>
      <c r="P11" s="68"/>
      <c r="Q11" s="68"/>
      <c r="R11" s="68"/>
      <c r="S11" s="68"/>
      <c r="T11" s="68"/>
      <c r="U11" s="68"/>
    </row>
    <row r="12" spans="1:21" s="10" customFormat="1" ht="15" customHeight="1" x14ac:dyDescent="0.3">
      <c r="A12" s="68"/>
      <c r="B12" s="68"/>
      <c r="C12" s="68"/>
      <c r="D12" s="68"/>
      <c r="E12" s="68"/>
      <c r="F12" s="68"/>
      <c r="G12" s="68"/>
      <c r="H12" s="68"/>
      <c r="I12" s="68"/>
      <c r="J12" s="68"/>
      <c r="K12" s="68"/>
      <c r="L12" s="68"/>
      <c r="M12" s="68"/>
      <c r="N12" s="68"/>
      <c r="O12" s="68"/>
      <c r="P12" s="68"/>
      <c r="Q12" s="68"/>
      <c r="R12" s="68"/>
      <c r="S12" s="68"/>
      <c r="T12" s="68"/>
      <c r="U12" s="68"/>
    </row>
    <row r="13" spans="1:21" s="10" customFormat="1" ht="15" customHeight="1" x14ac:dyDescent="0.3">
      <c r="A13" s="68"/>
      <c r="B13" s="68"/>
      <c r="C13" s="68"/>
      <c r="D13" s="68"/>
      <c r="E13" s="68"/>
      <c r="F13" s="68"/>
      <c r="G13" s="68"/>
      <c r="H13" s="68"/>
      <c r="I13" s="68"/>
      <c r="J13" s="68"/>
      <c r="K13" s="68"/>
      <c r="L13" s="68"/>
      <c r="M13" s="68"/>
      <c r="N13" s="68"/>
      <c r="O13" s="68"/>
      <c r="P13" s="68"/>
      <c r="Q13" s="68"/>
      <c r="R13" s="68"/>
      <c r="S13" s="68"/>
      <c r="T13" s="68"/>
      <c r="U13" s="68"/>
    </row>
    <row r="14" spans="1:21" s="10" customFormat="1" ht="15" customHeight="1" x14ac:dyDescent="0.3">
      <c r="A14" s="68"/>
      <c r="B14" s="68"/>
      <c r="C14" s="68"/>
      <c r="D14" s="68"/>
      <c r="E14" s="68"/>
      <c r="F14" s="68"/>
      <c r="G14" s="68"/>
      <c r="H14" s="68"/>
      <c r="I14" s="68"/>
      <c r="J14" s="68"/>
      <c r="K14" s="68"/>
      <c r="L14" s="68"/>
      <c r="M14" s="68"/>
      <c r="N14" s="68"/>
      <c r="O14" s="68"/>
      <c r="P14" s="68"/>
      <c r="Q14" s="68"/>
      <c r="R14" s="68"/>
      <c r="S14" s="68"/>
      <c r="T14" s="68"/>
      <c r="U14" s="68"/>
    </row>
    <row r="15" spans="1:21" s="10" customFormat="1" ht="15" customHeight="1" x14ac:dyDescent="0.3">
      <c r="A15" s="68"/>
      <c r="B15" s="68"/>
      <c r="C15" s="68"/>
      <c r="D15" s="68"/>
      <c r="E15" s="68"/>
      <c r="F15" s="68"/>
      <c r="G15" s="68"/>
      <c r="H15" s="68"/>
      <c r="I15" s="68"/>
      <c r="J15" s="68"/>
      <c r="K15" s="68"/>
      <c r="L15" s="68"/>
      <c r="M15" s="68"/>
      <c r="N15" s="68"/>
      <c r="O15" s="68"/>
      <c r="P15" s="68"/>
      <c r="Q15" s="68"/>
      <c r="R15" s="68"/>
      <c r="S15" s="68"/>
      <c r="T15" s="68"/>
      <c r="U15" s="68"/>
    </row>
    <row r="16" spans="1:21" s="10" customFormat="1" ht="15" customHeight="1" x14ac:dyDescent="0.3">
      <c r="A16" s="68"/>
      <c r="B16" s="68"/>
      <c r="C16" s="68"/>
      <c r="D16" s="68"/>
      <c r="E16" s="68"/>
      <c r="F16" s="68"/>
      <c r="G16" s="68"/>
      <c r="H16" s="68"/>
      <c r="I16" s="68"/>
      <c r="J16" s="68"/>
      <c r="K16" s="68"/>
      <c r="L16" s="68"/>
      <c r="M16" s="68"/>
      <c r="N16" s="68"/>
      <c r="O16" s="68"/>
      <c r="P16" s="68"/>
      <c r="Q16" s="68"/>
      <c r="R16" s="68"/>
      <c r="S16" s="68"/>
      <c r="T16" s="68"/>
      <c r="U16" s="68"/>
    </row>
    <row r="17" spans="1:21" s="10" customFormat="1" ht="15" customHeight="1" x14ac:dyDescent="0.3">
      <c r="A17" s="68"/>
      <c r="B17" s="68"/>
      <c r="C17" s="68"/>
      <c r="D17" s="68"/>
      <c r="E17" s="68"/>
      <c r="F17" s="68"/>
      <c r="G17" s="68"/>
      <c r="H17" s="68"/>
      <c r="I17" s="68"/>
      <c r="J17" s="68"/>
      <c r="K17" s="68"/>
      <c r="L17" s="68"/>
      <c r="M17" s="68"/>
      <c r="N17" s="68"/>
      <c r="O17" s="68"/>
      <c r="P17" s="68"/>
      <c r="Q17" s="68"/>
      <c r="R17" s="68"/>
      <c r="S17" s="68"/>
      <c r="T17" s="68"/>
      <c r="U17" s="68"/>
    </row>
    <row r="18" spans="1:21" s="10" customFormat="1" ht="15" customHeight="1" x14ac:dyDescent="0.3">
      <c r="A18" s="68"/>
      <c r="B18" s="68"/>
      <c r="C18" s="84"/>
      <c r="D18" s="84"/>
      <c r="E18" s="84"/>
      <c r="F18" s="84"/>
      <c r="G18" s="84"/>
      <c r="H18" s="84"/>
      <c r="I18" s="84"/>
      <c r="J18" s="84"/>
      <c r="K18" s="84"/>
      <c r="L18" s="84"/>
      <c r="M18" s="84"/>
      <c r="N18" s="84"/>
      <c r="O18" s="84"/>
      <c r="P18" s="84"/>
      <c r="Q18" s="84"/>
      <c r="R18" s="84"/>
      <c r="S18" s="68"/>
      <c r="T18" s="68"/>
      <c r="U18" s="68"/>
    </row>
    <row r="19" spans="1:21" s="10" customFormat="1" ht="15" customHeight="1" x14ac:dyDescent="0.3">
      <c r="A19" s="68"/>
      <c r="B19" s="68"/>
      <c r="C19" s="84"/>
      <c r="D19" s="84"/>
      <c r="E19" s="84"/>
      <c r="F19" s="84"/>
      <c r="G19" s="84"/>
      <c r="H19" s="84"/>
      <c r="I19" s="84"/>
      <c r="J19" s="84"/>
      <c r="K19" s="84"/>
      <c r="L19" s="84"/>
      <c r="M19" s="84"/>
      <c r="N19" s="84"/>
      <c r="O19" s="84"/>
      <c r="P19" s="84"/>
      <c r="Q19" s="84"/>
      <c r="R19" s="84"/>
      <c r="S19" s="68"/>
      <c r="T19" s="68"/>
      <c r="U19" s="68"/>
    </row>
    <row r="20" spans="1:21" s="10" customFormat="1" ht="15" customHeight="1" x14ac:dyDescent="0.3">
      <c r="A20" s="68"/>
      <c r="B20" s="68"/>
      <c r="C20" s="84"/>
      <c r="D20" s="84"/>
      <c r="E20" s="84"/>
      <c r="F20" s="84"/>
      <c r="G20" s="84"/>
      <c r="H20" s="84"/>
      <c r="I20" s="84"/>
      <c r="J20" s="84"/>
      <c r="K20" s="84"/>
      <c r="L20" s="84"/>
      <c r="M20" s="84"/>
      <c r="N20" s="84"/>
      <c r="O20" s="84"/>
      <c r="P20" s="84"/>
      <c r="Q20" s="84"/>
      <c r="R20" s="84"/>
      <c r="S20" s="68"/>
      <c r="T20" s="68"/>
      <c r="U20" s="68"/>
    </row>
    <row r="21" spans="1:21" s="10" customFormat="1" ht="15" customHeight="1" x14ac:dyDescent="0.3">
      <c r="A21" s="68"/>
      <c r="B21" s="68"/>
      <c r="C21" s="84"/>
      <c r="D21" s="84"/>
      <c r="E21" s="84"/>
      <c r="F21" s="84"/>
      <c r="G21" s="84"/>
      <c r="H21" s="84"/>
      <c r="I21" s="84"/>
      <c r="J21" s="84"/>
      <c r="K21" s="84"/>
      <c r="L21" s="84"/>
      <c r="M21" s="84"/>
      <c r="N21" s="84"/>
      <c r="O21" s="84"/>
      <c r="P21" s="84"/>
      <c r="Q21" s="84"/>
      <c r="R21" s="84"/>
      <c r="S21" s="68"/>
      <c r="T21" s="68"/>
      <c r="U21" s="68"/>
    </row>
    <row r="22" spans="1:21" s="10" customFormat="1" ht="15" customHeight="1" x14ac:dyDescent="0.3">
      <c r="A22" s="68"/>
      <c r="B22" s="68"/>
      <c r="C22" s="84"/>
      <c r="D22" s="84"/>
      <c r="E22" s="84"/>
      <c r="F22" s="84"/>
      <c r="G22" s="84"/>
      <c r="H22" s="84"/>
      <c r="I22" s="84"/>
      <c r="J22" s="84"/>
      <c r="K22" s="84"/>
      <c r="L22" s="84"/>
      <c r="M22" s="84"/>
      <c r="N22" s="84"/>
      <c r="O22" s="84"/>
      <c r="P22" s="84"/>
      <c r="Q22" s="84"/>
      <c r="R22" s="84"/>
      <c r="S22" s="68"/>
      <c r="T22" s="68"/>
      <c r="U22" s="68"/>
    </row>
    <row r="23" spans="1:21" s="10" customFormat="1" ht="15" customHeight="1" x14ac:dyDescent="0.3">
      <c r="A23" s="68"/>
      <c r="B23" s="68"/>
      <c r="C23" s="68"/>
      <c r="D23" s="68"/>
      <c r="E23" s="68"/>
      <c r="F23" s="68"/>
      <c r="G23" s="68"/>
      <c r="H23" s="68"/>
      <c r="I23" s="68"/>
      <c r="J23" s="68"/>
      <c r="K23" s="68"/>
      <c r="L23" s="68"/>
      <c r="M23" s="68"/>
      <c r="N23" s="68"/>
      <c r="O23" s="68"/>
      <c r="P23" s="68"/>
      <c r="Q23" s="68"/>
      <c r="R23" s="68"/>
      <c r="S23" s="68"/>
      <c r="T23" s="68"/>
      <c r="U23" s="68"/>
    </row>
    <row r="24" spans="1:21" s="10" customFormat="1" ht="15" customHeight="1" x14ac:dyDescent="0.3">
      <c r="A24" s="68"/>
      <c r="B24" s="68"/>
      <c r="C24" s="68"/>
      <c r="D24" s="68"/>
      <c r="E24" s="68"/>
      <c r="F24" s="68"/>
      <c r="G24" s="68"/>
      <c r="H24" s="68"/>
      <c r="I24" s="68"/>
      <c r="J24" s="68"/>
      <c r="K24" s="68"/>
      <c r="L24" s="68"/>
      <c r="M24" s="68"/>
      <c r="N24" s="68"/>
      <c r="O24" s="68"/>
      <c r="P24" s="68"/>
      <c r="Q24" s="68"/>
      <c r="R24" s="68"/>
      <c r="S24" s="68"/>
      <c r="T24" s="68"/>
      <c r="U24" s="68"/>
    </row>
    <row r="25" spans="1:21" s="10" customFormat="1" ht="15" customHeight="1" x14ac:dyDescent="0.3">
      <c r="A25" s="68"/>
      <c r="B25" s="68"/>
      <c r="C25" s="68"/>
      <c r="D25" s="68"/>
      <c r="E25" s="68"/>
      <c r="F25" s="68"/>
      <c r="G25" s="68"/>
      <c r="H25" s="68"/>
      <c r="I25" s="68"/>
      <c r="J25" s="68"/>
      <c r="K25" s="68"/>
      <c r="L25" s="68"/>
      <c r="M25" s="68"/>
      <c r="N25" s="68"/>
      <c r="O25" s="68"/>
      <c r="P25" s="68"/>
      <c r="Q25" s="68"/>
      <c r="R25" s="68"/>
      <c r="S25" s="68"/>
      <c r="T25" s="68"/>
      <c r="U25" s="68"/>
    </row>
    <row r="26" spans="1:21" s="10" customFormat="1" ht="15" customHeight="1" x14ac:dyDescent="0.3">
      <c r="A26" s="68"/>
      <c r="B26" s="68"/>
      <c r="C26" s="68"/>
      <c r="D26" s="68"/>
      <c r="E26" s="68"/>
      <c r="F26" s="68"/>
      <c r="G26" s="68"/>
      <c r="H26" s="68"/>
      <c r="I26" s="68"/>
      <c r="J26" s="68"/>
      <c r="K26" s="68"/>
      <c r="L26" s="68"/>
      <c r="M26" s="68"/>
      <c r="N26" s="68"/>
      <c r="O26" s="68"/>
      <c r="P26" s="68"/>
      <c r="Q26" s="68"/>
      <c r="R26" s="68"/>
      <c r="S26" s="68"/>
      <c r="T26" s="68"/>
      <c r="U26" s="68"/>
    </row>
    <row r="27" spans="1:21" s="10" customFormat="1" ht="15" customHeight="1" x14ac:dyDescent="0.3">
      <c r="A27" s="68"/>
      <c r="B27" s="68"/>
      <c r="C27" s="68"/>
      <c r="D27" s="68"/>
      <c r="E27" s="68"/>
      <c r="F27" s="68"/>
      <c r="G27" s="68"/>
      <c r="H27" s="68"/>
      <c r="I27" s="68"/>
      <c r="J27" s="68"/>
      <c r="K27" s="68"/>
      <c r="L27" s="68"/>
      <c r="M27" s="68"/>
      <c r="N27" s="68"/>
      <c r="O27" s="68"/>
      <c r="P27" s="68"/>
      <c r="Q27" s="68"/>
      <c r="R27" s="68"/>
      <c r="S27" s="68"/>
      <c r="T27" s="68"/>
      <c r="U27" s="68"/>
    </row>
    <row r="28" spans="1:21" s="10" customFormat="1" ht="15" customHeight="1" x14ac:dyDescent="0.3">
      <c r="A28" s="68"/>
      <c r="B28" s="68"/>
      <c r="C28" s="68"/>
      <c r="D28" s="68"/>
      <c r="E28" s="68"/>
      <c r="F28" s="68"/>
      <c r="G28" s="68"/>
      <c r="H28" s="68"/>
      <c r="I28" s="68"/>
      <c r="J28" s="68"/>
      <c r="K28" s="68"/>
      <c r="L28" s="68"/>
      <c r="M28" s="68"/>
      <c r="N28" s="68"/>
      <c r="O28" s="68"/>
      <c r="P28" s="68"/>
      <c r="Q28" s="68"/>
      <c r="R28" s="68"/>
      <c r="S28" s="68"/>
      <c r="T28" s="68"/>
      <c r="U28" s="68"/>
    </row>
    <row r="29" spans="1:21" s="10" customFormat="1" ht="15" customHeight="1" x14ac:dyDescent="0.3">
      <c r="A29" s="68"/>
      <c r="B29" s="68"/>
      <c r="C29" s="68"/>
      <c r="D29" s="68"/>
      <c r="E29" s="68"/>
      <c r="F29" s="68"/>
      <c r="G29" s="68"/>
      <c r="H29" s="68"/>
      <c r="I29" s="68"/>
      <c r="J29" s="68"/>
      <c r="K29" s="68"/>
      <c r="L29" s="68"/>
      <c r="M29" s="68"/>
      <c r="N29" s="68"/>
      <c r="O29" s="68"/>
      <c r="P29" s="68"/>
      <c r="Q29" s="68"/>
      <c r="R29" s="68"/>
      <c r="S29" s="68"/>
      <c r="T29" s="68"/>
      <c r="U29" s="68"/>
    </row>
    <row r="30" spans="1:21" s="10" customFormat="1" ht="15" customHeight="1" x14ac:dyDescent="0.3">
      <c r="A30" s="68"/>
      <c r="B30" s="68"/>
      <c r="C30" s="68"/>
      <c r="D30" s="68"/>
      <c r="E30" s="68"/>
      <c r="F30" s="68"/>
      <c r="G30" s="68"/>
      <c r="H30" s="68"/>
      <c r="I30" s="68"/>
      <c r="J30" s="68"/>
      <c r="K30" s="68"/>
      <c r="L30" s="68"/>
      <c r="M30" s="68"/>
      <c r="N30" s="68"/>
      <c r="O30" s="68"/>
      <c r="P30" s="68"/>
      <c r="Q30" s="68"/>
      <c r="R30" s="68"/>
      <c r="S30" s="68"/>
      <c r="T30" s="68"/>
      <c r="U30" s="68"/>
    </row>
    <row r="31" spans="1:21" s="10" customFormat="1" ht="15" customHeight="1" x14ac:dyDescent="0.3">
      <c r="A31" s="68"/>
      <c r="B31" s="68"/>
      <c r="C31" s="68"/>
      <c r="D31" s="68"/>
      <c r="E31" s="68"/>
      <c r="F31" s="68"/>
      <c r="G31" s="68"/>
      <c r="H31" s="68"/>
      <c r="I31" s="68"/>
      <c r="J31" s="68"/>
      <c r="K31" s="68"/>
      <c r="L31" s="68"/>
      <c r="M31" s="68"/>
      <c r="N31" s="68"/>
      <c r="O31" s="68"/>
      <c r="P31" s="68"/>
      <c r="Q31" s="68"/>
      <c r="R31" s="68"/>
      <c r="S31" s="68"/>
      <c r="T31" s="68"/>
      <c r="U31" s="68"/>
    </row>
    <row r="32" spans="1:21" s="10" customFormat="1" ht="15" customHeight="1" x14ac:dyDescent="0.3">
      <c r="A32" s="68"/>
      <c r="B32" s="68"/>
      <c r="C32" s="68"/>
      <c r="D32" s="68"/>
      <c r="E32" s="68"/>
      <c r="F32" s="68"/>
      <c r="G32" s="68"/>
      <c r="H32" s="68"/>
      <c r="I32" s="68"/>
      <c r="J32" s="68"/>
      <c r="K32" s="68"/>
      <c r="L32" s="68"/>
      <c r="M32" s="68"/>
      <c r="N32" s="68"/>
      <c r="O32" s="68"/>
      <c r="P32" s="68"/>
      <c r="Q32" s="68"/>
      <c r="R32" s="68"/>
      <c r="S32" s="68"/>
      <c r="T32" s="68"/>
      <c r="U32" s="68"/>
    </row>
    <row r="33" spans="1:21" s="10" customFormat="1" ht="15" customHeight="1" x14ac:dyDescent="0.3">
      <c r="A33" s="68"/>
      <c r="B33" s="68"/>
      <c r="C33" s="68"/>
      <c r="D33" s="68"/>
      <c r="E33" s="68"/>
      <c r="F33" s="68"/>
      <c r="G33" s="68"/>
      <c r="H33" s="68"/>
      <c r="I33" s="68"/>
      <c r="J33" s="68"/>
      <c r="K33" s="68"/>
      <c r="L33" s="68"/>
      <c r="M33" s="68"/>
      <c r="N33" s="68"/>
      <c r="O33" s="68"/>
      <c r="P33" s="68"/>
      <c r="Q33" s="68"/>
      <c r="R33" s="68"/>
      <c r="S33" s="68"/>
      <c r="T33" s="68"/>
      <c r="U33" s="68"/>
    </row>
    <row r="34" spans="1:21" s="10" customFormat="1" ht="15" customHeight="1" x14ac:dyDescent="0.3">
      <c r="A34" s="68"/>
      <c r="B34" s="68"/>
      <c r="C34" s="68"/>
      <c r="D34" s="68"/>
      <c r="E34" s="68"/>
      <c r="F34" s="68"/>
      <c r="G34" s="68"/>
      <c r="H34" s="68"/>
      <c r="I34" s="68"/>
      <c r="J34" s="68"/>
      <c r="K34" s="68"/>
      <c r="L34" s="68"/>
      <c r="M34" s="68"/>
      <c r="N34" s="68"/>
      <c r="O34" s="68"/>
      <c r="P34" s="68"/>
      <c r="Q34" s="68"/>
      <c r="R34" s="68"/>
      <c r="S34" s="68"/>
      <c r="T34" s="68"/>
      <c r="U34" s="68"/>
    </row>
    <row r="35" spans="1:21" s="10" customFormat="1" ht="15" customHeight="1" x14ac:dyDescent="0.3">
      <c r="A35" s="68"/>
      <c r="B35" s="68"/>
      <c r="C35" s="68"/>
      <c r="D35" s="68"/>
      <c r="E35" s="68"/>
      <c r="F35" s="68"/>
      <c r="G35" s="68"/>
      <c r="H35" s="68"/>
      <c r="I35" s="68"/>
      <c r="J35" s="68"/>
      <c r="K35" s="68"/>
      <c r="L35" s="68"/>
      <c r="M35" s="68"/>
      <c r="N35" s="68"/>
      <c r="O35" s="68"/>
      <c r="P35" s="68"/>
      <c r="Q35" s="68"/>
      <c r="R35" s="68"/>
      <c r="S35" s="68"/>
      <c r="T35" s="68"/>
      <c r="U35" s="68"/>
    </row>
    <row r="36" spans="1:21" s="10" customFormat="1" ht="15" customHeight="1" x14ac:dyDescent="0.3">
      <c r="A36" s="68"/>
      <c r="B36" s="68"/>
      <c r="C36" s="68"/>
      <c r="D36" s="68"/>
      <c r="E36" s="68"/>
      <c r="F36" s="68"/>
      <c r="G36" s="68"/>
      <c r="H36" s="68"/>
      <c r="I36" s="68"/>
      <c r="J36" s="68"/>
      <c r="K36" s="68"/>
      <c r="L36" s="68"/>
      <c r="M36" s="68"/>
      <c r="N36" s="68"/>
      <c r="O36" s="68"/>
      <c r="P36" s="68"/>
      <c r="Q36" s="68"/>
      <c r="R36" s="68"/>
      <c r="S36" s="68"/>
      <c r="T36" s="68"/>
      <c r="U36" s="68"/>
    </row>
    <row r="37" spans="1:21" s="10" customFormat="1" ht="15" customHeight="1" x14ac:dyDescent="0.3">
      <c r="A37" s="68"/>
      <c r="B37" s="68"/>
      <c r="C37" s="68"/>
      <c r="D37" s="68"/>
      <c r="E37" s="68"/>
      <c r="F37" s="68"/>
      <c r="G37" s="68"/>
      <c r="H37" s="68"/>
      <c r="I37" s="68"/>
      <c r="J37" s="68"/>
      <c r="K37" s="68"/>
      <c r="L37" s="68"/>
      <c r="M37" s="68"/>
      <c r="N37" s="68"/>
      <c r="O37" s="68"/>
      <c r="P37" s="68"/>
      <c r="Q37" s="68"/>
      <c r="R37" s="68"/>
      <c r="S37" s="68"/>
      <c r="T37" s="68"/>
      <c r="U37" s="68"/>
    </row>
    <row r="38" spans="1:21" s="10" customFormat="1" ht="15" customHeight="1" x14ac:dyDescent="0.3">
      <c r="A38" s="68"/>
      <c r="B38" s="68"/>
      <c r="C38" s="68"/>
      <c r="D38" s="68"/>
      <c r="E38" s="68"/>
      <c r="F38" s="68"/>
      <c r="G38" s="68"/>
      <c r="H38" s="68"/>
      <c r="I38" s="68"/>
      <c r="J38" s="68"/>
      <c r="K38" s="68"/>
      <c r="L38" s="68"/>
      <c r="M38" s="68"/>
      <c r="N38" s="68"/>
      <c r="O38" s="68"/>
      <c r="P38" s="68"/>
      <c r="Q38" s="68"/>
      <c r="R38" s="68"/>
      <c r="S38" s="68"/>
      <c r="T38" s="68"/>
      <c r="U38" s="68"/>
    </row>
    <row r="39" spans="1:21" s="10" customFormat="1" ht="15" customHeight="1" x14ac:dyDescent="0.3">
      <c r="A39" s="68"/>
      <c r="B39" s="68"/>
      <c r="C39" s="68"/>
      <c r="D39" s="68"/>
      <c r="E39" s="68"/>
      <c r="F39" s="68"/>
      <c r="G39" s="68"/>
      <c r="H39" s="68"/>
      <c r="I39" s="68"/>
      <c r="J39" s="68"/>
      <c r="K39" s="68"/>
      <c r="L39" s="68"/>
      <c r="M39" s="68"/>
      <c r="N39" s="68"/>
      <c r="O39" s="68"/>
      <c r="P39" s="68"/>
      <c r="Q39" s="68"/>
      <c r="R39" s="68"/>
      <c r="S39" s="68"/>
      <c r="T39" s="68"/>
      <c r="U39" s="68"/>
    </row>
    <row r="40" spans="1:21" s="10" customFormat="1" ht="15" customHeight="1" x14ac:dyDescent="0.3">
      <c r="A40" s="68"/>
      <c r="B40" s="68"/>
      <c r="C40" s="68"/>
      <c r="D40" s="68"/>
      <c r="E40" s="68"/>
      <c r="F40" s="68"/>
      <c r="G40" s="68"/>
      <c r="H40" s="68"/>
      <c r="I40" s="68"/>
      <c r="J40" s="68"/>
      <c r="K40" s="68"/>
      <c r="L40" s="68"/>
      <c r="M40" s="68"/>
      <c r="N40" s="68"/>
      <c r="O40" s="68"/>
      <c r="P40" s="68"/>
      <c r="Q40" s="68"/>
      <c r="R40" s="68"/>
      <c r="S40" s="68"/>
      <c r="T40" s="68"/>
      <c r="U40" s="68"/>
    </row>
    <row r="41" spans="1:21" s="10" customFormat="1" ht="15" customHeight="1" x14ac:dyDescent="0.3">
      <c r="A41" s="68"/>
      <c r="B41" s="68"/>
      <c r="C41" s="68"/>
      <c r="D41" s="68"/>
      <c r="E41" s="68"/>
      <c r="F41" s="68"/>
      <c r="G41" s="68"/>
      <c r="H41" s="68"/>
      <c r="I41" s="68"/>
      <c r="J41" s="68"/>
      <c r="K41" s="68"/>
      <c r="L41" s="68"/>
      <c r="M41" s="68"/>
      <c r="N41" s="68"/>
      <c r="O41" s="68"/>
      <c r="P41" s="68"/>
      <c r="Q41" s="68"/>
      <c r="R41" s="68"/>
      <c r="S41" s="68"/>
      <c r="T41" s="68"/>
      <c r="U41" s="68"/>
    </row>
    <row r="42" spans="1:21" s="10" customFormat="1" ht="15" customHeight="1" x14ac:dyDescent="0.3">
      <c r="A42" s="68"/>
      <c r="B42" s="68"/>
      <c r="C42" s="68"/>
      <c r="D42" s="68"/>
      <c r="E42" s="68"/>
      <c r="F42" s="68"/>
      <c r="G42" s="68"/>
      <c r="H42" s="68"/>
      <c r="I42" s="68"/>
      <c r="J42" s="68"/>
      <c r="K42" s="68"/>
      <c r="L42" s="68"/>
      <c r="M42" s="68"/>
      <c r="N42" s="68"/>
      <c r="O42" s="68"/>
      <c r="P42" s="68"/>
      <c r="Q42" s="68"/>
      <c r="R42" s="68"/>
      <c r="S42" s="68"/>
      <c r="T42" s="68"/>
      <c r="U42" s="68"/>
    </row>
    <row r="43" spans="1:21" s="10" customFormat="1" ht="15" customHeight="1" x14ac:dyDescent="0.3">
      <c r="A43" s="68"/>
      <c r="B43" s="68"/>
      <c r="C43" s="68"/>
      <c r="D43" s="68"/>
      <c r="E43" s="68"/>
      <c r="F43" s="68"/>
      <c r="G43" s="68"/>
      <c r="H43" s="68"/>
      <c r="I43" s="68"/>
      <c r="J43" s="68"/>
      <c r="K43" s="68"/>
      <c r="L43" s="68"/>
      <c r="M43" s="68"/>
      <c r="N43" s="68"/>
      <c r="O43" s="68"/>
      <c r="P43" s="68"/>
      <c r="Q43" s="68"/>
      <c r="R43" s="68"/>
      <c r="S43" s="68"/>
      <c r="T43" s="68"/>
      <c r="U43" s="68"/>
    </row>
    <row r="44" spans="1:21" s="10" customFormat="1" ht="15" customHeight="1" x14ac:dyDescent="0.3">
      <c r="A44" s="68"/>
      <c r="B44" s="68"/>
      <c r="C44" s="68"/>
      <c r="D44" s="68"/>
      <c r="E44" s="68"/>
      <c r="F44" s="68"/>
      <c r="G44" s="68"/>
      <c r="H44" s="68"/>
      <c r="I44" s="68"/>
      <c r="J44" s="68"/>
      <c r="K44" s="68"/>
      <c r="L44" s="68"/>
      <c r="M44" s="68"/>
      <c r="N44" s="68"/>
      <c r="O44" s="68"/>
      <c r="P44" s="68"/>
      <c r="Q44" s="68"/>
      <c r="R44" s="68"/>
      <c r="S44" s="68"/>
      <c r="T44" s="68"/>
      <c r="U44" s="68"/>
    </row>
    <row r="45" spans="1:21" s="10" customFormat="1" ht="15" customHeight="1" x14ac:dyDescent="0.3">
      <c r="A45" s="68"/>
      <c r="B45" s="68"/>
      <c r="C45" s="68"/>
      <c r="D45" s="68"/>
      <c r="E45" s="68"/>
      <c r="F45" s="68"/>
      <c r="G45" s="68"/>
      <c r="H45" s="68"/>
      <c r="I45" s="68"/>
      <c r="J45" s="68"/>
      <c r="K45" s="68"/>
      <c r="L45" s="68"/>
      <c r="M45" s="68"/>
      <c r="N45" s="68"/>
      <c r="O45" s="68"/>
      <c r="P45" s="68"/>
      <c r="Q45" s="68"/>
      <c r="R45" s="68"/>
      <c r="S45" s="68"/>
      <c r="T45" s="68"/>
      <c r="U45" s="68"/>
    </row>
    <row r="46" spans="1:21" s="10" customFormat="1" ht="15" customHeight="1" x14ac:dyDescent="0.3">
      <c r="A46" s="68"/>
      <c r="B46" s="68"/>
      <c r="C46" s="68"/>
      <c r="D46" s="68"/>
      <c r="E46" s="68"/>
      <c r="F46" s="68"/>
      <c r="G46" s="68"/>
      <c r="H46" s="68"/>
      <c r="I46" s="68"/>
      <c r="J46" s="68"/>
      <c r="K46" s="68"/>
      <c r="L46" s="68"/>
      <c r="M46" s="68"/>
      <c r="N46" s="68"/>
      <c r="O46" s="68"/>
      <c r="P46" s="68"/>
      <c r="Q46" s="68"/>
      <c r="R46" s="68"/>
      <c r="S46" s="68"/>
      <c r="T46" s="68"/>
      <c r="U46" s="68"/>
    </row>
    <row r="47" spans="1:21" s="10" customFormat="1" ht="15" customHeight="1" x14ac:dyDescent="0.3">
      <c r="A47" s="68"/>
      <c r="B47" s="68"/>
      <c r="C47" s="68"/>
      <c r="D47" s="68"/>
      <c r="E47" s="68"/>
      <c r="F47" s="68"/>
      <c r="G47" s="68"/>
      <c r="H47" s="68"/>
      <c r="I47" s="68"/>
      <c r="J47" s="68"/>
      <c r="K47" s="68"/>
      <c r="L47" s="68"/>
      <c r="M47" s="68"/>
      <c r="N47" s="68"/>
      <c r="O47" s="68"/>
      <c r="P47" s="68"/>
      <c r="Q47" s="68"/>
      <c r="R47" s="68"/>
      <c r="S47" s="68"/>
      <c r="T47" s="68"/>
      <c r="U47" s="68"/>
    </row>
    <row r="48" spans="1:21" s="10" customFormat="1" ht="15" customHeight="1" x14ac:dyDescent="0.3">
      <c r="A48" s="68"/>
      <c r="B48" s="68"/>
      <c r="C48" s="68"/>
      <c r="D48" s="68"/>
      <c r="E48" s="68"/>
      <c r="F48" s="68"/>
      <c r="G48" s="68"/>
      <c r="H48" s="68"/>
      <c r="I48" s="68"/>
      <c r="J48" s="68"/>
      <c r="K48" s="68"/>
      <c r="L48" s="68"/>
      <c r="M48" s="68"/>
      <c r="N48" s="68"/>
      <c r="O48" s="68"/>
      <c r="P48" s="68"/>
      <c r="Q48" s="68"/>
      <c r="R48" s="68"/>
      <c r="S48" s="68"/>
      <c r="T48" s="68"/>
      <c r="U48" s="68"/>
    </row>
  </sheetData>
  <phoneticPr fontId="28" type="noConversion"/>
  <pageMargins left="0.70866141732283505" right="0.70866141732283505" top="0.74803149606299202" bottom="0.74803149606299202" header="0.31496062992126" footer="0.31496062992126"/>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CoverSheet</vt:lpstr>
      <vt:lpstr>Description</vt:lpstr>
      <vt:lpstr>Table of Contents</vt:lpstr>
      <vt:lpstr>Inputs - s53ZD</vt:lpstr>
      <vt:lpstr>Calculations</vt:lpstr>
      <vt:lpstr>Output (capex proj)</vt:lpstr>
      <vt:lpstr>Output (opex proj)</vt:lpstr>
      <vt:lpstr>Calculations!Print_Area</vt:lpstr>
      <vt:lpstr>CoverSheet!Print_Area</vt:lpstr>
      <vt:lpstr>Description!Print_Area</vt:lpstr>
      <vt:lpstr>'Inputs - s53ZD'!Print_Area</vt:lpstr>
      <vt:lpstr>'Output (capex proj)'!Print_Area</vt:lpstr>
      <vt:lpstr>'Output (opex proj)'!Print_Area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2019-09-19T05:23:03Z</dcterms:created>
  <dcterms:modified xsi:type="dcterms:W3CDTF">2024-05-27T00:53:35Z</dcterms:modified>
</cp:coreProperties>
</file>