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6000"/>
  </bookViews>
  <sheets>
    <sheet name="Cover" sheetId="3" r:id="rId1"/>
    <sheet name="Output" sheetId="10" r:id="rId2"/>
    <sheet name="CP rev" sheetId="2" r:id="rId3"/>
    <sheet name="Opex" sheetId="5" r:id="rId4"/>
    <sheet name="Capex" sheetId="8" r:id="rId5"/>
  </sheets>
  <externalReferences>
    <externalReference r:id="rId6"/>
    <externalReference r:id="rId7"/>
  </externalReferences>
  <definedNames>
    <definedName name="FS2_OutPut">[1]TBL01!$B$61:$B$64</definedName>
    <definedName name="FS3_OutPut">[1]TBL01!$B$65:$B$68</definedName>
    <definedName name="FSI_OutPut">[1]TBL01!$B$55:$B$60</definedName>
    <definedName name="OUFS_List">[1]TBL01!$B$49:$B$51</definedName>
    <definedName name="Sub10_1">[1]TBL01!$B$131:$B$139</definedName>
    <definedName name="Sub10_2">[1]TBL01!$B$140:$B$141</definedName>
    <definedName name="Sub10_3">[1]TBL01!$B$142:$B$143</definedName>
    <definedName name="Sub10_4">[1]TBL01!$B$144</definedName>
    <definedName name="Sub8_1">[1]TBL01!$B$72:$B$82</definedName>
    <definedName name="Sub8_2">[1]TBL01!$B$83:$B$93</definedName>
    <definedName name="Sub8_3">[1]TBL01!$B$94:$B$97</definedName>
    <definedName name="Sub8_4">[1]TBL01!$B$98:$B$101</definedName>
    <definedName name="Sub8_5">[1]TBL01!$B$102:$B$104</definedName>
    <definedName name="Sub8_6">[1]TBL01!$B$105:$B$109</definedName>
    <definedName name="Sub9_1">[1]TBL01!$B$110:$B$115</definedName>
    <definedName name="Sub9_2">[1]TBL01!$B$116</definedName>
    <definedName name="Sub9_3">[1]TBL01!$B$117:$B$119</definedName>
    <definedName name="Sub9_4">[1]TBL01!$B$120:$B$130</definedName>
  </definedNames>
  <calcPr calcId="125725"/>
</workbook>
</file>

<file path=xl/calcChain.xml><?xml version="1.0" encoding="utf-8"?>
<calcChain xmlns="http://schemas.openxmlformats.org/spreadsheetml/2006/main">
  <c r="N64" i="5"/>
  <c r="N56"/>
  <c r="M20" i="8" l="1"/>
  <c r="N20"/>
  <c r="O20"/>
  <c r="E56" i="5"/>
  <c r="G56"/>
  <c r="H56"/>
  <c r="I56"/>
  <c r="J56"/>
  <c r="K56"/>
  <c r="L56"/>
  <c r="M56"/>
  <c r="O56"/>
  <c r="P56"/>
  <c r="E64"/>
  <c r="G64"/>
  <c r="H64"/>
  <c r="I64"/>
  <c r="J64"/>
  <c r="K64"/>
  <c r="L64"/>
  <c r="M64"/>
  <c r="O64"/>
  <c r="P64"/>
  <c r="D64"/>
  <c r="C60"/>
  <c r="C51"/>
  <c r="C46"/>
  <c r="C42"/>
  <c r="E11" i="2"/>
  <c r="F11"/>
  <c r="G11"/>
  <c r="H11"/>
  <c r="I11"/>
  <c r="J11"/>
  <c r="K11"/>
  <c r="L11"/>
  <c r="M11"/>
  <c r="N11"/>
  <c r="O11"/>
  <c r="P11"/>
  <c r="Q11"/>
  <c r="R11"/>
  <c r="S11"/>
  <c r="E12"/>
  <c r="F12"/>
  <c r="G12"/>
  <c r="H12"/>
  <c r="I12"/>
  <c r="J12"/>
  <c r="K12"/>
  <c r="L12"/>
  <c r="M12"/>
  <c r="N12"/>
  <c r="O12"/>
  <c r="P12"/>
  <c r="Q12"/>
  <c r="R12"/>
  <c r="S12"/>
  <c r="E13"/>
  <c r="F13"/>
  <c r="G13"/>
  <c r="H13"/>
  <c r="I13"/>
  <c r="J13"/>
  <c r="K13"/>
  <c r="L13"/>
  <c r="M13"/>
  <c r="N13"/>
  <c r="O13"/>
  <c r="P13"/>
  <c r="Q13"/>
  <c r="R13"/>
  <c r="S13"/>
  <c r="E14"/>
  <c r="F14"/>
  <c r="G14"/>
  <c r="H14"/>
  <c r="I14"/>
  <c r="J14"/>
  <c r="K14"/>
  <c r="L14"/>
  <c r="M14"/>
  <c r="N14"/>
  <c r="O14"/>
  <c r="P14"/>
  <c r="Q14"/>
  <c r="R14"/>
  <c r="S14"/>
  <c r="E15"/>
  <c r="F15"/>
  <c r="G15"/>
  <c r="H15"/>
  <c r="I15"/>
  <c r="J15"/>
  <c r="K15"/>
  <c r="L15"/>
  <c r="M15"/>
  <c r="N15"/>
  <c r="O15"/>
  <c r="P15"/>
  <c r="Q15"/>
  <c r="R15"/>
  <c r="S15"/>
  <c r="E19"/>
  <c r="F19"/>
  <c r="G19"/>
  <c r="H19"/>
  <c r="I19"/>
  <c r="J19"/>
  <c r="K19"/>
  <c r="L19"/>
  <c r="M19"/>
  <c r="N19"/>
  <c r="O19"/>
  <c r="P19"/>
  <c r="Q19"/>
  <c r="R19"/>
  <c r="S19"/>
  <c r="E23"/>
  <c r="F23"/>
  <c r="G23"/>
  <c r="H23"/>
  <c r="I23"/>
  <c r="J23"/>
  <c r="K23"/>
  <c r="L23"/>
  <c r="M23"/>
  <c r="N23"/>
  <c r="O23"/>
  <c r="P23"/>
  <c r="Q23"/>
  <c r="R23"/>
  <c r="S23"/>
  <c r="E27"/>
  <c r="F27"/>
  <c r="G27"/>
  <c r="H27"/>
  <c r="I27"/>
  <c r="J27"/>
  <c r="K27"/>
  <c r="L27"/>
  <c r="M27"/>
  <c r="N27"/>
  <c r="O27"/>
  <c r="P27"/>
  <c r="Q27"/>
  <c r="R27"/>
  <c r="S27"/>
  <c r="C15" i="5"/>
  <c r="C7" i="2"/>
  <c r="D12"/>
  <c r="D13"/>
  <c r="D14"/>
  <c r="D15"/>
  <c r="D11"/>
  <c r="C31" l="1"/>
  <c r="D27"/>
  <c r="D23"/>
  <c r="D19"/>
  <c r="D56" i="5"/>
  <c r="C38"/>
  <c r="E29"/>
  <c r="G29"/>
  <c r="H29"/>
  <c r="I29"/>
  <c r="J29"/>
  <c r="K29"/>
  <c r="L29"/>
  <c r="M29"/>
  <c r="N29"/>
  <c r="O29"/>
  <c r="P29"/>
  <c r="E30"/>
  <c r="G30"/>
  <c r="H30"/>
  <c r="I30"/>
  <c r="J30"/>
  <c r="K30"/>
  <c r="L30"/>
  <c r="M30"/>
  <c r="N30"/>
  <c r="O30"/>
  <c r="P30"/>
  <c r="E31"/>
  <c r="G31"/>
  <c r="H31"/>
  <c r="I31"/>
  <c r="J31"/>
  <c r="K31"/>
  <c r="L31"/>
  <c r="M31"/>
  <c r="N31"/>
  <c r="O31"/>
  <c r="P31"/>
  <c r="E32"/>
  <c r="G32"/>
  <c r="H32"/>
  <c r="I32"/>
  <c r="J32"/>
  <c r="K32"/>
  <c r="L32"/>
  <c r="M32"/>
  <c r="N32"/>
  <c r="O32"/>
  <c r="P32"/>
  <c r="E33"/>
  <c r="G33"/>
  <c r="H33"/>
  <c r="I33"/>
  <c r="J33"/>
  <c r="K33"/>
  <c r="L33"/>
  <c r="M33"/>
  <c r="N33"/>
  <c r="O33"/>
  <c r="P33"/>
  <c r="D30"/>
  <c r="D31"/>
  <c r="D32"/>
  <c r="D33"/>
  <c r="D29"/>
  <c r="E16" i="8"/>
  <c r="F16"/>
  <c r="G16"/>
  <c r="H16"/>
  <c r="I16"/>
  <c r="J16"/>
  <c r="K16"/>
  <c r="L16"/>
  <c r="M16"/>
  <c r="N16"/>
  <c r="O16"/>
  <c r="P16"/>
  <c r="Q16"/>
  <c r="R16"/>
  <c r="S16"/>
  <c r="E17"/>
  <c r="F17"/>
  <c r="G17"/>
  <c r="H17"/>
  <c r="I17"/>
  <c r="J17"/>
  <c r="K17"/>
  <c r="L17"/>
  <c r="M17"/>
  <c r="N17"/>
  <c r="O17"/>
  <c r="P17"/>
  <c r="Q17"/>
  <c r="R17"/>
  <c r="S17"/>
  <c r="E18"/>
  <c r="F18"/>
  <c r="G18"/>
  <c r="H18"/>
  <c r="I18"/>
  <c r="J18"/>
  <c r="K18"/>
  <c r="L18"/>
  <c r="M18"/>
  <c r="N18"/>
  <c r="O18"/>
  <c r="P18"/>
  <c r="Q18"/>
  <c r="R18"/>
  <c r="S18"/>
  <c r="E19"/>
  <c r="F19"/>
  <c r="G19"/>
  <c r="H19"/>
  <c r="I19"/>
  <c r="J19"/>
  <c r="K19"/>
  <c r="L19"/>
  <c r="M19"/>
  <c r="N19"/>
  <c r="O19"/>
  <c r="P19"/>
  <c r="Q19"/>
  <c r="R19"/>
  <c r="S19"/>
  <c r="E20"/>
  <c r="F20"/>
  <c r="G20"/>
  <c r="H20"/>
  <c r="I20"/>
  <c r="J20"/>
  <c r="K20"/>
  <c r="L20"/>
  <c r="P20"/>
  <c r="Q20"/>
  <c r="R20"/>
  <c r="S20"/>
  <c r="D17"/>
  <c r="D18"/>
  <c r="D19"/>
  <c r="D20"/>
  <c r="D16"/>
  <c r="E11"/>
  <c r="F11"/>
  <c r="G11"/>
  <c r="H11"/>
  <c r="I11"/>
  <c r="J11"/>
  <c r="K11"/>
  <c r="L11"/>
  <c r="M11"/>
  <c r="N11"/>
  <c r="O11"/>
  <c r="P11"/>
  <c r="Q11"/>
  <c r="R11"/>
  <c r="S11"/>
  <c r="E12"/>
  <c r="F12"/>
  <c r="G12"/>
  <c r="H12"/>
  <c r="I12"/>
  <c r="J12"/>
  <c r="K12"/>
  <c r="L12"/>
  <c r="M12"/>
  <c r="N12"/>
  <c r="O12"/>
  <c r="P12"/>
  <c r="Q12"/>
  <c r="R12"/>
  <c r="S12"/>
  <c r="E13"/>
  <c r="F13"/>
  <c r="G13"/>
  <c r="H13"/>
  <c r="I13"/>
  <c r="J13"/>
  <c r="K13"/>
  <c r="L13"/>
  <c r="M13"/>
  <c r="N13"/>
  <c r="O13"/>
  <c r="P13"/>
  <c r="Q13"/>
  <c r="R13"/>
  <c r="S13"/>
  <c r="D12"/>
  <c r="D13"/>
  <c r="D11"/>
  <c r="E8"/>
  <c r="F8"/>
  <c r="G8"/>
  <c r="H8"/>
  <c r="I8"/>
  <c r="J8"/>
  <c r="K8"/>
  <c r="L8"/>
  <c r="M8"/>
  <c r="N8"/>
  <c r="O8"/>
  <c r="P8"/>
  <c r="Q8"/>
  <c r="R8"/>
  <c r="S8"/>
  <c r="D8"/>
  <c r="B69" l="1"/>
  <c r="B70"/>
  <c r="B63"/>
  <c r="B64" s="1"/>
  <c r="B72" s="1"/>
  <c r="B71" l="1"/>
  <c r="C21" i="10"/>
  <c r="D21"/>
  <c r="E21"/>
  <c r="F21"/>
  <c r="G21"/>
  <c r="H21"/>
  <c r="I21"/>
  <c r="J21"/>
  <c r="K21"/>
  <c r="L21"/>
  <c r="M21"/>
  <c r="N21"/>
  <c r="O21"/>
  <c r="P21"/>
  <c r="Q21"/>
  <c r="B21"/>
  <c r="C76" i="5"/>
  <c r="C88" l="1"/>
  <c r="L100"/>
  <c r="N100"/>
  <c r="C113"/>
  <c r="I13" i="10"/>
  <c r="J13"/>
  <c r="K13"/>
  <c r="L13"/>
  <c r="M13"/>
  <c r="N13"/>
  <c r="O13"/>
  <c r="P13"/>
  <c r="Q13"/>
  <c r="C13"/>
  <c r="D13"/>
  <c r="E13"/>
  <c r="F13"/>
  <c r="G13"/>
  <c r="H13"/>
  <c r="B13"/>
  <c r="A12"/>
  <c r="I5"/>
  <c r="J5"/>
  <c r="K5"/>
  <c r="L5"/>
  <c r="M5"/>
  <c r="N5"/>
  <c r="O5"/>
  <c r="P5"/>
  <c r="Q5"/>
  <c r="C5"/>
  <c r="D5"/>
  <c r="E5"/>
  <c r="F5"/>
  <c r="G5"/>
  <c r="H5"/>
  <c r="B5"/>
  <c r="A4"/>
  <c r="J100" i="5" l="1"/>
  <c r="P100"/>
  <c r="H100"/>
  <c r="D100"/>
  <c r="O100"/>
  <c r="M100"/>
  <c r="K100"/>
  <c r="I100"/>
  <c r="G100"/>
  <c r="E100"/>
  <c r="P69" i="8" l="1"/>
  <c r="N22" i="10" s="1"/>
  <c r="L69" i="8"/>
  <c r="J22" i="10" s="1"/>
  <c r="H69" i="8"/>
  <c r="D69"/>
  <c r="B22" i="10" s="1"/>
  <c r="M69" i="8"/>
  <c r="K22" i="10" s="1"/>
  <c r="E69" i="8"/>
  <c r="R69"/>
  <c r="N69"/>
  <c r="J69"/>
  <c r="H22" i="10" s="1"/>
  <c r="F69" i="8"/>
  <c r="D22" i="10" s="1"/>
  <c r="O69" i="8"/>
  <c r="G69"/>
  <c r="R50"/>
  <c r="N50"/>
  <c r="E50"/>
  <c r="M50"/>
  <c r="G50"/>
  <c r="O50"/>
  <c r="P50"/>
  <c r="L50"/>
  <c r="J50"/>
  <c r="F50"/>
  <c r="C22" i="10"/>
  <c r="L22"/>
  <c r="M22"/>
  <c r="E22"/>
  <c r="F22"/>
  <c r="P22"/>
  <c r="D50" i="8"/>
  <c r="Q69"/>
  <c r="S69"/>
  <c r="I69"/>
  <c r="K69"/>
  <c r="P62" l="1"/>
  <c r="P63"/>
  <c r="P64"/>
  <c r="P72" s="1"/>
  <c r="P65"/>
  <c r="P66"/>
  <c r="E63"/>
  <c r="E64"/>
  <c r="E72" s="1"/>
  <c r="E65"/>
  <c r="E73" s="1"/>
  <c r="E66"/>
  <c r="E74" s="1"/>
  <c r="E62"/>
  <c r="L62"/>
  <c r="L70" s="1"/>
  <c r="J23" i="10" s="1"/>
  <c r="L63" i="8"/>
  <c r="L64"/>
  <c r="L65"/>
  <c r="L66"/>
  <c r="L74" s="1"/>
  <c r="M63"/>
  <c r="M64"/>
  <c r="M65"/>
  <c r="M73" s="1"/>
  <c r="M66"/>
  <c r="M74" s="1"/>
  <c r="M62"/>
  <c r="J63"/>
  <c r="J64"/>
  <c r="J65"/>
  <c r="J73" s="1"/>
  <c r="J66"/>
  <c r="J62"/>
  <c r="J70" s="1"/>
  <c r="H23" i="10" s="1"/>
  <c r="G63" i="8"/>
  <c r="G71" s="1"/>
  <c r="G64"/>
  <c r="G72" s="1"/>
  <c r="G65"/>
  <c r="G66"/>
  <c r="G74" s="1"/>
  <c r="G62"/>
  <c r="R63"/>
  <c r="R64"/>
  <c r="R65"/>
  <c r="R66"/>
  <c r="R62"/>
  <c r="R70" s="1"/>
  <c r="P23" i="10" s="1"/>
  <c r="D62" i="8"/>
  <c r="D63"/>
  <c r="D71" s="1"/>
  <c r="B24" i="10" s="1"/>
  <c r="D64" i="8"/>
  <c r="D65"/>
  <c r="D66"/>
  <c r="F63"/>
  <c r="F71" s="1"/>
  <c r="D24" i="10" s="1"/>
  <c r="F64" i="8"/>
  <c r="F65"/>
  <c r="F66"/>
  <c r="F62"/>
  <c r="F70" s="1"/>
  <c r="D23" i="10" s="1"/>
  <c r="O63" i="8"/>
  <c r="O64"/>
  <c r="O72" s="1"/>
  <c r="O65"/>
  <c r="O66"/>
  <c r="O74" s="1"/>
  <c r="O62"/>
  <c r="O70" s="1"/>
  <c r="M23" i="10" s="1"/>
  <c r="N63" i="8"/>
  <c r="N71" s="1"/>
  <c r="L24" i="10" s="1"/>
  <c r="N64" i="8"/>
  <c r="N65"/>
  <c r="N73" s="1"/>
  <c r="N66"/>
  <c r="N62"/>
  <c r="N70" s="1"/>
  <c r="L23" i="10" s="1"/>
  <c r="H50" i="8"/>
  <c r="M72"/>
  <c r="G73"/>
  <c r="J71"/>
  <c r="P71"/>
  <c r="P70"/>
  <c r="N23" i="10" s="1"/>
  <c r="G70" i="8"/>
  <c r="E23" i="10" s="1"/>
  <c r="E70" i="8"/>
  <c r="C23" i="10" s="1"/>
  <c r="E71" i="8"/>
  <c r="C24" i="10" s="1"/>
  <c r="R71" i="8"/>
  <c r="D70"/>
  <c r="B23" i="10" s="1"/>
  <c r="L71" i="8"/>
  <c r="J24" i="10" s="1"/>
  <c r="O71" i="8"/>
  <c r="M70"/>
  <c r="K23" i="10" s="1"/>
  <c r="M71" i="8"/>
  <c r="K24" i="10" s="1"/>
  <c r="L72" i="8"/>
  <c r="L73"/>
  <c r="N72"/>
  <c r="N74"/>
  <c r="J72"/>
  <c r="J74"/>
  <c r="O73"/>
  <c r="P74"/>
  <c r="P73"/>
  <c r="F72"/>
  <c r="F74"/>
  <c r="F73"/>
  <c r="R72"/>
  <c r="R74"/>
  <c r="R73"/>
  <c r="K50"/>
  <c r="I22" i="10"/>
  <c r="I50" i="8"/>
  <c r="G22" i="10"/>
  <c r="S50" i="8"/>
  <c r="Q22" i="10"/>
  <c r="Q50" i="8"/>
  <c r="O22" i="10"/>
  <c r="N24"/>
  <c r="O47" i="2"/>
  <c r="P47"/>
  <c r="Q47"/>
  <c r="R47"/>
  <c r="S47"/>
  <c r="H47"/>
  <c r="I47"/>
  <c r="J47"/>
  <c r="K47"/>
  <c r="L47"/>
  <c r="M47"/>
  <c r="N47"/>
  <c r="E47"/>
  <c r="F47"/>
  <c r="G47"/>
  <c r="D47"/>
  <c r="H62" i="8" l="1"/>
  <c r="H70" s="1"/>
  <c r="F23" i="10" s="1"/>
  <c r="H63" i="8"/>
  <c r="H64"/>
  <c r="H72" s="1"/>
  <c r="H65"/>
  <c r="H73" s="1"/>
  <c r="H66"/>
  <c r="H74" s="1"/>
  <c r="S63"/>
  <c r="S71" s="1"/>
  <c r="Q24" i="10" s="1"/>
  <c r="S64" i="8"/>
  <c r="S72" s="1"/>
  <c r="S65"/>
  <c r="S73" s="1"/>
  <c r="S66"/>
  <c r="S74" s="1"/>
  <c r="S62"/>
  <c r="S70" s="1"/>
  <c r="Q23" i="10" s="1"/>
  <c r="K63" i="8"/>
  <c r="K64"/>
  <c r="K72" s="1"/>
  <c r="K65"/>
  <c r="K73" s="1"/>
  <c r="K66"/>
  <c r="K74" s="1"/>
  <c r="K62"/>
  <c r="K70" s="1"/>
  <c r="I23" i="10" s="1"/>
  <c r="Q63" i="8"/>
  <c r="Q71" s="1"/>
  <c r="O24" i="10" s="1"/>
  <c r="Q64" i="8"/>
  <c r="Q72" s="1"/>
  <c r="Q65"/>
  <c r="Q73" s="1"/>
  <c r="Q66"/>
  <c r="Q74" s="1"/>
  <c r="Q62"/>
  <c r="Q70" s="1"/>
  <c r="O23" i="10" s="1"/>
  <c r="I63" i="8"/>
  <c r="I71" s="1"/>
  <c r="G24" i="10" s="1"/>
  <c r="I64" i="8"/>
  <c r="I72" s="1"/>
  <c r="I65"/>
  <c r="I73" s="1"/>
  <c r="I66"/>
  <c r="I74" s="1"/>
  <c r="I62"/>
  <c r="I70" s="1"/>
  <c r="G23" i="10" s="1"/>
  <c r="H71" i="8"/>
  <c r="F24" i="10" s="1"/>
  <c r="K71" i="8"/>
  <c r="I24" i="10" s="1"/>
  <c r="P24"/>
  <c r="H24"/>
  <c r="E24"/>
  <c r="M24"/>
  <c r="B65" i="8" l="1"/>
  <c r="P112" i="5"/>
  <c r="O112"/>
  <c r="N112"/>
  <c r="M112"/>
  <c r="L112"/>
  <c r="K112"/>
  <c r="J112"/>
  <c r="I112"/>
  <c r="H112"/>
  <c r="G112"/>
  <c r="E112"/>
  <c r="D112"/>
  <c r="B66" i="8" l="1"/>
  <c r="B74" s="1"/>
  <c r="B73"/>
  <c r="D72"/>
  <c r="D73"/>
  <c r="D74"/>
  <c r="B27" i="10" l="1"/>
  <c r="B25"/>
  <c r="B26"/>
  <c r="C27" l="1"/>
  <c r="E25"/>
  <c r="C26"/>
  <c r="E27"/>
  <c r="D27"/>
  <c r="E26"/>
  <c r="D26"/>
  <c r="C25"/>
  <c r="D25"/>
  <c r="F26" l="1"/>
  <c r="F27"/>
  <c r="F25"/>
  <c r="G27" l="1"/>
  <c r="G25"/>
  <c r="G26"/>
  <c r="S43" i="2"/>
  <c r="R43"/>
  <c r="Q43"/>
  <c r="P43"/>
  <c r="O43"/>
  <c r="N43"/>
  <c r="M43"/>
  <c r="L43"/>
  <c r="K43"/>
  <c r="J43"/>
  <c r="I43"/>
  <c r="H43"/>
  <c r="G43"/>
  <c r="F43"/>
  <c r="D43"/>
  <c r="S42"/>
  <c r="R42"/>
  <c r="Q42"/>
  <c r="P42"/>
  <c r="O42"/>
  <c r="N42"/>
  <c r="M42"/>
  <c r="L42"/>
  <c r="K42"/>
  <c r="J42"/>
  <c r="I42"/>
  <c r="H42"/>
  <c r="G42"/>
  <c r="F42"/>
  <c r="E42"/>
  <c r="D42"/>
  <c r="S41"/>
  <c r="H26" i="10" l="1"/>
  <c r="H27"/>
  <c r="H25"/>
  <c r="E43" i="2"/>
  <c r="R41"/>
  <c r="Q41"/>
  <c r="I26" i="10" l="1"/>
  <c r="I27"/>
  <c r="I25"/>
  <c r="P41" i="2"/>
  <c r="O41"/>
  <c r="N41"/>
  <c r="M41"/>
  <c r="L41"/>
  <c r="K41"/>
  <c r="J41"/>
  <c r="I41"/>
  <c r="H41"/>
  <c r="G41"/>
  <c r="F41"/>
  <c r="D41"/>
  <c r="S40"/>
  <c r="R40"/>
  <c r="Q40"/>
  <c r="P40"/>
  <c r="O40"/>
  <c r="N40"/>
  <c r="M40"/>
  <c r="L40"/>
  <c r="K40"/>
  <c r="J40"/>
  <c r="I40"/>
  <c r="H40"/>
  <c r="G40"/>
  <c r="F40"/>
  <c r="E40"/>
  <c r="D40"/>
  <c r="S39"/>
  <c r="R39"/>
  <c r="Q39"/>
  <c r="P39"/>
  <c r="O39"/>
  <c r="N39"/>
  <c r="M39"/>
  <c r="L39"/>
  <c r="K39"/>
  <c r="J39"/>
  <c r="I39"/>
  <c r="H39"/>
  <c r="G39"/>
  <c r="F39"/>
  <c r="D39"/>
  <c r="S35"/>
  <c r="R35"/>
  <c r="Q35"/>
  <c r="P35"/>
  <c r="O35"/>
  <c r="N35"/>
  <c r="M35"/>
  <c r="L35"/>
  <c r="K35"/>
  <c r="J35"/>
  <c r="I35"/>
  <c r="H35"/>
  <c r="H54" s="1"/>
  <c r="G35"/>
  <c r="G54" s="1"/>
  <c r="F35"/>
  <c r="F54" s="1"/>
  <c r="E35"/>
  <c r="E54" s="1"/>
  <c r="D35"/>
  <c r="G51" l="1"/>
  <c r="E52"/>
  <c r="G52"/>
  <c r="F53"/>
  <c r="H53"/>
  <c r="F51"/>
  <c r="H51"/>
  <c r="F52"/>
  <c r="H52"/>
  <c r="G53"/>
  <c r="J26" i="10"/>
  <c r="J27"/>
  <c r="J25"/>
  <c r="C9"/>
  <c r="E71" i="5"/>
  <c r="E95" s="1"/>
  <c r="G55" i="2"/>
  <c r="K55"/>
  <c r="K54"/>
  <c r="D54"/>
  <c r="D55"/>
  <c r="F55"/>
  <c r="H55"/>
  <c r="J54"/>
  <c r="J55"/>
  <c r="L54"/>
  <c r="L55"/>
  <c r="N54"/>
  <c r="N55"/>
  <c r="P54"/>
  <c r="P55"/>
  <c r="R54"/>
  <c r="R55"/>
  <c r="J51"/>
  <c r="L51"/>
  <c r="N51"/>
  <c r="P51"/>
  <c r="R51"/>
  <c r="D52"/>
  <c r="J52"/>
  <c r="L52"/>
  <c r="N52"/>
  <c r="P52"/>
  <c r="R52"/>
  <c r="D53"/>
  <c r="I53"/>
  <c r="K53"/>
  <c r="M53"/>
  <c r="O53"/>
  <c r="R53"/>
  <c r="E55"/>
  <c r="I54"/>
  <c r="I55"/>
  <c r="M54"/>
  <c r="M55"/>
  <c r="O55"/>
  <c r="O54"/>
  <c r="Q54"/>
  <c r="Q55"/>
  <c r="S55"/>
  <c r="S53"/>
  <c r="S54"/>
  <c r="D51"/>
  <c r="I51"/>
  <c r="K51"/>
  <c r="M51"/>
  <c r="O51"/>
  <c r="Q51"/>
  <c r="S51"/>
  <c r="I52"/>
  <c r="K52"/>
  <c r="M52"/>
  <c r="O52"/>
  <c r="Q52"/>
  <c r="S52"/>
  <c r="J53"/>
  <c r="L53"/>
  <c r="N53"/>
  <c r="P53"/>
  <c r="Q53"/>
  <c r="E41"/>
  <c r="E53" s="1"/>
  <c r="E39"/>
  <c r="E51" s="1"/>
  <c r="K26" i="10" l="1"/>
  <c r="K27"/>
  <c r="K25"/>
  <c r="E107" i="5"/>
  <c r="E68"/>
  <c r="E92" s="1"/>
  <c r="C6" i="10"/>
  <c r="O8"/>
  <c r="N70" i="5"/>
  <c r="N94" s="1"/>
  <c r="L8" i="10"/>
  <c r="J70" i="5"/>
  <c r="J94" s="1"/>
  <c r="H8" i="10"/>
  <c r="D8"/>
  <c r="O7"/>
  <c r="K7"/>
  <c r="M69" i="5"/>
  <c r="M93" s="1"/>
  <c r="G7" i="10"/>
  <c r="I69" i="5"/>
  <c r="I93" s="1"/>
  <c r="C7" i="10"/>
  <c r="E69" i="5"/>
  <c r="E93" s="1"/>
  <c r="O6" i="10"/>
  <c r="M68" i="5"/>
  <c r="M92" s="1"/>
  <c r="K6" i="10"/>
  <c r="I68" i="5"/>
  <c r="I92" s="1"/>
  <c r="G6" i="10"/>
  <c r="B6"/>
  <c r="D68" i="5"/>
  <c r="D92" s="1"/>
  <c r="Q8" i="10"/>
  <c r="O10"/>
  <c r="M9"/>
  <c r="O71" i="5"/>
  <c r="O95" s="1"/>
  <c r="M72"/>
  <c r="M96" s="1"/>
  <c r="K10" i="10"/>
  <c r="I72" i="5"/>
  <c r="I96" s="1"/>
  <c r="G10" i="10"/>
  <c r="E72" i="5"/>
  <c r="E96" s="1"/>
  <c r="C10" i="10"/>
  <c r="O70" i="5"/>
  <c r="O94" s="1"/>
  <c r="M8" i="10"/>
  <c r="K70" i="5"/>
  <c r="K94" s="1"/>
  <c r="I8" i="10"/>
  <c r="G70" i="5"/>
  <c r="G94" s="1"/>
  <c r="E8" i="10"/>
  <c r="P7"/>
  <c r="N69" i="5"/>
  <c r="N93" s="1"/>
  <c r="L7" i="10"/>
  <c r="J69" i="5"/>
  <c r="J93" s="1"/>
  <c r="H7" i="10"/>
  <c r="D7"/>
  <c r="P6"/>
  <c r="N68" i="5"/>
  <c r="N92" s="1"/>
  <c r="L6" i="10"/>
  <c r="H6"/>
  <c r="J68" i="5"/>
  <c r="J92" s="1"/>
  <c r="D6" i="10"/>
  <c r="P9"/>
  <c r="P71" i="5"/>
  <c r="P95" s="1"/>
  <c r="N9" i="10"/>
  <c r="N71" i="5"/>
  <c r="N95" s="1"/>
  <c r="L9" i="10"/>
  <c r="L71" i="5"/>
  <c r="L95" s="1"/>
  <c r="J9" i="10"/>
  <c r="J71" i="5"/>
  <c r="J95" s="1"/>
  <c r="H9" i="10"/>
  <c r="H71" i="5"/>
  <c r="H95" s="1"/>
  <c r="F9" i="10"/>
  <c r="D9"/>
  <c r="D71" i="5"/>
  <c r="D95" s="1"/>
  <c r="B9" i="10"/>
  <c r="K72" i="5"/>
  <c r="K96" s="1"/>
  <c r="I10" i="10"/>
  <c r="G72" i="5"/>
  <c r="G96" s="1"/>
  <c r="E10" i="10"/>
  <c r="E70" i="5"/>
  <c r="E94" s="1"/>
  <c r="C8" i="10"/>
  <c r="P70" i="5"/>
  <c r="P94" s="1"/>
  <c r="N8" i="10"/>
  <c r="L70" i="5"/>
  <c r="L94" s="1"/>
  <c r="J8" i="10"/>
  <c r="H70" i="5"/>
  <c r="H94" s="1"/>
  <c r="F8" i="10"/>
  <c r="Q7"/>
  <c r="M7"/>
  <c r="O69" i="5"/>
  <c r="O93" s="1"/>
  <c r="I7" i="10"/>
  <c r="K69" i="5"/>
  <c r="K93" s="1"/>
  <c r="E7" i="10"/>
  <c r="G69" i="5"/>
  <c r="G93" s="1"/>
  <c r="Q6" i="10"/>
  <c r="O68" i="5"/>
  <c r="O92" s="1"/>
  <c r="M6" i="10"/>
  <c r="K68" i="5"/>
  <c r="K92" s="1"/>
  <c r="I6" i="10"/>
  <c r="G68" i="5"/>
  <c r="G92" s="1"/>
  <c r="E6" i="10"/>
  <c r="Q9"/>
  <c r="Q10"/>
  <c r="O9"/>
  <c r="O72" i="5"/>
  <c r="O96" s="1"/>
  <c r="M10" i="10"/>
  <c r="K9"/>
  <c r="M71" i="5"/>
  <c r="M95" s="1"/>
  <c r="G9" i="10"/>
  <c r="I71" i="5"/>
  <c r="I95" s="1"/>
  <c r="P8" i="10"/>
  <c r="M70" i="5"/>
  <c r="M94" s="1"/>
  <c r="K8" i="10"/>
  <c r="I70" i="5"/>
  <c r="I94" s="1"/>
  <c r="G8" i="10"/>
  <c r="D70" i="5"/>
  <c r="D94" s="1"/>
  <c r="B8" i="10"/>
  <c r="P69" i="5"/>
  <c r="P93" s="1"/>
  <c r="N7" i="10"/>
  <c r="L69" i="5"/>
  <c r="L93" s="1"/>
  <c r="J7" i="10"/>
  <c r="H69" i="5"/>
  <c r="H93" s="1"/>
  <c r="F7" i="10"/>
  <c r="D69" i="5"/>
  <c r="D93" s="1"/>
  <c r="B7" i="10"/>
  <c r="P68" i="5"/>
  <c r="P92" s="1"/>
  <c r="N6" i="10"/>
  <c r="L68" i="5"/>
  <c r="L92" s="1"/>
  <c r="J6" i="10"/>
  <c r="F6"/>
  <c r="H68" i="5"/>
  <c r="H92" s="1"/>
  <c r="P10" i="10"/>
  <c r="P72" i="5"/>
  <c r="P96" s="1"/>
  <c r="N10" i="10"/>
  <c r="N72" i="5"/>
  <c r="N96" s="1"/>
  <c r="L10" i="10"/>
  <c r="L72" i="5"/>
  <c r="L96" s="1"/>
  <c r="J10" i="10"/>
  <c r="J72" i="5"/>
  <c r="J96" s="1"/>
  <c r="H10" i="10"/>
  <c r="H72" i="5"/>
  <c r="H96" s="1"/>
  <c r="F10" i="10"/>
  <c r="D10"/>
  <c r="D72" i="5"/>
  <c r="D96" s="1"/>
  <c r="B10" i="10"/>
  <c r="I9"/>
  <c r="K71" i="5"/>
  <c r="K95" s="1"/>
  <c r="E9" i="10"/>
  <c r="G71" i="5"/>
  <c r="G95" s="1"/>
  <c r="L25" i="10" l="1"/>
  <c r="L26"/>
  <c r="L27"/>
  <c r="H108" i="5"/>
  <c r="L108"/>
  <c r="P108"/>
  <c r="L104"/>
  <c r="L113" s="1"/>
  <c r="D105"/>
  <c r="L105"/>
  <c r="D106"/>
  <c r="I106"/>
  <c r="O108"/>
  <c r="G104"/>
  <c r="G113" s="1"/>
  <c r="K104"/>
  <c r="K113" s="1"/>
  <c r="O104"/>
  <c r="O113" s="1"/>
  <c r="H106"/>
  <c r="L106"/>
  <c r="P106"/>
  <c r="E106"/>
  <c r="G108"/>
  <c r="K108"/>
  <c r="D107"/>
  <c r="H107"/>
  <c r="J107"/>
  <c r="L107"/>
  <c r="N107"/>
  <c r="P107"/>
  <c r="N104"/>
  <c r="N113" s="1"/>
  <c r="J105"/>
  <c r="N105"/>
  <c r="G106"/>
  <c r="K106"/>
  <c r="O106"/>
  <c r="E108"/>
  <c r="I108"/>
  <c r="M108"/>
  <c r="I104"/>
  <c r="I113" s="1"/>
  <c r="M104"/>
  <c r="M113" s="1"/>
  <c r="J106"/>
  <c r="N106"/>
  <c r="E104"/>
  <c r="E113" s="1"/>
  <c r="D108"/>
  <c r="J108"/>
  <c r="N108"/>
  <c r="P104"/>
  <c r="P113" s="1"/>
  <c r="H105"/>
  <c r="P105"/>
  <c r="M106"/>
  <c r="G107"/>
  <c r="K107"/>
  <c r="H104"/>
  <c r="H113" s="1"/>
  <c r="I107"/>
  <c r="M107"/>
  <c r="G105"/>
  <c r="K105"/>
  <c r="O105"/>
  <c r="J104"/>
  <c r="J113" s="1"/>
  <c r="O107"/>
  <c r="D104"/>
  <c r="D113" s="1"/>
  <c r="E105"/>
  <c r="I105"/>
  <c r="M105"/>
  <c r="M27" i="10" l="1"/>
  <c r="M25"/>
  <c r="M26"/>
  <c r="J121" i="5"/>
  <c r="H14" i="10" s="1"/>
  <c r="J114" i="5"/>
  <c r="J115" s="1"/>
  <c r="J116" s="1"/>
  <c r="J117" s="1"/>
  <c r="I114"/>
  <c r="I115" s="1"/>
  <c r="I116" s="1"/>
  <c r="I117" s="1"/>
  <c r="I121"/>
  <c r="G14" i="10" s="1"/>
  <c r="N114" i="5"/>
  <c r="N115" s="1"/>
  <c r="N116" s="1"/>
  <c r="N117" s="1"/>
  <c r="N121"/>
  <c r="L14" i="10" s="1"/>
  <c r="K114" i="5"/>
  <c r="K115" s="1"/>
  <c r="K116" s="1"/>
  <c r="K117" s="1"/>
  <c r="K121"/>
  <c r="I14" i="10" s="1"/>
  <c r="L114" i="5"/>
  <c r="L115" s="1"/>
  <c r="L116" s="1"/>
  <c r="L117" s="1"/>
  <c r="L121"/>
  <c r="J14" i="10" s="1"/>
  <c r="D114" i="5"/>
  <c r="D115" s="1"/>
  <c r="D116" s="1"/>
  <c r="D117" s="1"/>
  <c r="D121"/>
  <c r="B14" i="10" s="1"/>
  <c r="H114" i="5"/>
  <c r="H115" s="1"/>
  <c r="H116" s="1"/>
  <c r="H117" s="1"/>
  <c r="H121"/>
  <c r="F14" i="10" s="1"/>
  <c r="P114" i="5"/>
  <c r="P115" s="1"/>
  <c r="P116" s="1"/>
  <c r="P117" s="1"/>
  <c r="P121"/>
  <c r="N14" i="10" s="1"/>
  <c r="E114" i="5"/>
  <c r="E115" s="1"/>
  <c r="E116" s="1"/>
  <c r="E117" s="1"/>
  <c r="E121"/>
  <c r="C14" i="10" s="1"/>
  <c r="M114" i="5"/>
  <c r="M115" s="1"/>
  <c r="M116" s="1"/>
  <c r="M117" s="1"/>
  <c r="M121"/>
  <c r="K14" i="10" s="1"/>
  <c r="O114" i="5"/>
  <c r="O115" s="1"/>
  <c r="O116" s="1"/>
  <c r="O117" s="1"/>
  <c r="O121"/>
  <c r="M14" i="10" s="1"/>
  <c r="G114" i="5"/>
  <c r="G115" s="1"/>
  <c r="G121"/>
  <c r="E14" i="10" s="1"/>
  <c r="J122" i="5" l="1"/>
  <c r="I122"/>
  <c r="G15" i="10" s="1"/>
  <c r="N122" i="5"/>
  <c r="L15" i="10" s="1"/>
  <c r="G116" i="5"/>
  <c r="G117" s="1"/>
  <c r="G123"/>
  <c r="O122"/>
  <c r="M15" i="10" s="1"/>
  <c r="P122" i="5"/>
  <c r="N15" i="10" s="1"/>
  <c r="H122" i="5"/>
  <c r="F15" i="10" s="1"/>
  <c r="N25"/>
  <c r="N26"/>
  <c r="N27"/>
  <c r="L122" i="5"/>
  <c r="K122"/>
  <c r="D122"/>
  <c r="B15" i="10" s="1"/>
  <c r="G122" i="5"/>
  <c r="E15" i="10" s="1"/>
  <c r="M122" i="5"/>
  <c r="E122"/>
  <c r="K123"/>
  <c r="H123"/>
  <c r="D123"/>
  <c r="L123"/>
  <c r="O123"/>
  <c r="N123"/>
  <c r="I123"/>
  <c r="M123"/>
  <c r="E123"/>
  <c r="P123"/>
  <c r="J123"/>
  <c r="I15" i="10"/>
  <c r="J15"/>
  <c r="K15"/>
  <c r="C15"/>
  <c r="H15"/>
  <c r="A7"/>
  <c r="B81" i="5"/>
  <c r="B82" s="1"/>
  <c r="B83" s="1"/>
  <c r="B84" s="1"/>
  <c r="C114"/>
  <c r="C115" s="1"/>
  <c r="C116" s="1"/>
  <c r="C117" s="1"/>
  <c r="A6" i="10"/>
  <c r="O26" l="1"/>
  <c r="O27"/>
  <c r="O25"/>
  <c r="P124" i="5"/>
  <c r="E124"/>
  <c r="M124"/>
  <c r="I124"/>
  <c r="N124"/>
  <c r="O124"/>
  <c r="G124"/>
  <c r="L124"/>
  <c r="D124"/>
  <c r="H124"/>
  <c r="K124"/>
  <c r="J124"/>
  <c r="H16" i="10"/>
  <c r="N16"/>
  <c r="C16"/>
  <c r="K16"/>
  <c r="G16"/>
  <c r="L16"/>
  <c r="M16"/>
  <c r="E16"/>
  <c r="J16"/>
  <c r="B16"/>
  <c r="F16"/>
  <c r="I16"/>
  <c r="B122" i="5"/>
  <c r="A14" i="10"/>
  <c r="B30" i="5"/>
  <c r="B31" s="1"/>
  <c r="B32" s="1"/>
  <c r="B33" s="1"/>
  <c r="A8" i="10"/>
  <c r="Q26" l="1"/>
  <c r="P26"/>
  <c r="Q25"/>
  <c r="P27"/>
  <c r="P25"/>
  <c r="Q27"/>
  <c r="K125" i="5"/>
  <c r="H125"/>
  <c r="D125"/>
  <c r="L125"/>
  <c r="G125"/>
  <c r="O125"/>
  <c r="N125"/>
  <c r="I125"/>
  <c r="M125"/>
  <c r="E125"/>
  <c r="P125"/>
  <c r="J125"/>
  <c r="H17" i="10"/>
  <c r="I17"/>
  <c r="F17"/>
  <c r="B17"/>
  <c r="J17"/>
  <c r="E17"/>
  <c r="M17"/>
  <c r="L17"/>
  <c r="G17"/>
  <c r="K17"/>
  <c r="C17"/>
  <c r="N17"/>
  <c r="B123" i="5"/>
  <c r="A15" i="10"/>
  <c r="A9"/>
  <c r="H18" l="1"/>
  <c r="N18"/>
  <c r="C18"/>
  <c r="K18"/>
  <c r="G18"/>
  <c r="L18"/>
  <c r="M18"/>
  <c r="E18"/>
  <c r="J18"/>
  <c r="B18"/>
  <c r="F18"/>
  <c r="I18"/>
  <c r="B124" i="5"/>
  <c r="A16" i="10"/>
  <c r="A10"/>
  <c r="B125" i="5" l="1"/>
  <c r="A17" i="10"/>
  <c r="A18" l="1"/>
  <c r="B20" i="5"/>
  <c r="B21" s="1"/>
  <c r="B22" s="1"/>
  <c r="B23" s="1"/>
  <c r="B24" s="1"/>
  <c r="B7"/>
  <c r="B8" s="1"/>
  <c r="B9" s="1"/>
  <c r="B10" s="1"/>
  <c r="B11" s="1"/>
</calcChain>
</file>

<file path=xl/comments1.xml><?xml version="1.0" encoding="utf-8"?>
<comments xmlns="http://schemas.openxmlformats.org/spreadsheetml/2006/main">
  <authors>
    <author>Paul Ware</author>
  </authors>
  <commentList>
    <comment ref="R50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Average excludes 2008, which included Wellington assets.</t>
        </r>
      </text>
    </comment>
    <comment ref="S50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Average is only over two years during which Wellington Electricity existed.</t>
        </r>
      </text>
    </comment>
  </commentList>
</comments>
</file>

<file path=xl/sharedStrings.xml><?xml version="1.0" encoding="utf-8"?>
<sst xmlns="http://schemas.openxmlformats.org/spreadsheetml/2006/main" count="251" uniqueCount="149">
  <si>
    <t>Top Energy</t>
  </si>
  <si>
    <t>Vector</t>
  </si>
  <si>
    <t>Powerco</t>
  </si>
  <si>
    <t xml:space="preserve">Horizon Energy </t>
  </si>
  <si>
    <t>Unison</t>
  </si>
  <si>
    <t>The Lines Company</t>
  </si>
  <si>
    <t>Eastland Network</t>
  </si>
  <si>
    <t>Centralines</t>
  </si>
  <si>
    <t>Network Tasman</t>
  </si>
  <si>
    <t>Wellington Electricity</t>
  </si>
  <si>
    <t>Nelson Electricity</t>
  </si>
  <si>
    <t>Electricity Ashburton</t>
  </si>
  <si>
    <t>Alpine Energy</t>
  </si>
  <si>
    <t xml:space="preserve">OtagoNet </t>
  </si>
  <si>
    <t>Aurora Energy</t>
  </si>
  <si>
    <t>Electricity Invercargill</t>
  </si>
  <si>
    <t>1.1.1</t>
  </si>
  <si>
    <t>1.1.1.1</t>
  </si>
  <si>
    <t>1.1.1.1.1</t>
  </si>
  <si>
    <t>Input data</t>
  </si>
  <si>
    <t>For all years:</t>
  </si>
  <si>
    <t>For all years &amp; suppliers</t>
  </si>
  <si>
    <t>1.1.1.1.3</t>
  </si>
  <si>
    <t>1.1.1.3</t>
  </si>
  <si>
    <t>1.1.1.4</t>
  </si>
  <si>
    <t>Change in real GDP</t>
  </si>
  <si>
    <t>Operating Expenditure Projection</t>
  </si>
  <si>
    <t>Projected change in opex as a result of changes in network scale</t>
  </si>
  <si>
    <t>1.2a</t>
  </si>
  <si>
    <t>1.2.1</t>
  </si>
  <si>
    <t>Base year opex</t>
  </si>
  <si>
    <t>For all years</t>
  </si>
  <si>
    <t>Projected change in opex partial productivity</t>
  </si>
  <si>
    <t>Projected change in opex input prices</t>
  </si>
  <si>
    <t>Labour cost index</t>
  </si>
  <si>
    <t>Share of opex which is labour costs</t>
  </si>
  <si>
    <t>Producer price index</t>
  </si>
  <si>
    <t>1.2</t>
  </si>
  <si>
    <t>2010 base year</t>
  </si>
  <si>
    <t>Share of residential distribution line charge revenue from a charge based on electricity delivered</t>
  </si>
  <si>
    <t>Change in constant price revenue for EDBs</t>
  </si>
  <si>
    <t>Change in constant price revenue from residential users</t>
  </si>
  <si>
    <t>Operating expenditure (opex)</t>
  </si>
  <si>
    <t>All inputs have this blue background</t>
  </si>
  <si>
    <t>Versions control</t>
  </si>
  <si>
    <t>Capital Expenditure Projection</t>
  </si>
  <si>
    <t>Consolidated capex data to be input data to the financial model</t>
  </si>
  <si>
    <t>Length of network</t>
  </si>
  <si>
    <t>Electricity supplied</t>
  </si>
  <si>
    <t>Capex amounts expressed in constant price terms are expressed relative to 2011 prices. This choice of year is hard-wired and is not an input value.</t>
  </si>
  <si>
    <t>Outputs to the Financial model for the electricity distribution businesses' Default Price Path decision</t>
  </si>
  <si>
    <t>Capex</t>
  </si>
  <si>
    <t>Change in electricity use per residential user</t>
  </si>
  <si>
    <t>1.1.1.1.2</t>
  </si>
  <si>
    <t>1.1.1.2</t>
  </si>
  <si>
    <t>1.1.1.3.2</t>
  </si>
  <si>
    <t>1.1.1.3.1</t>
  </si>
  <si>
    <t>1.1.1.3.2*1.1.1.3.1</t>
  </si>
  <si>
    <t>1.1.1.1.1+1.1.1.1.2*1.1.1.1.3</t>
  </si>
  <si>
    <t>1.1.1.1*1.1.1.2+1.1.1.3*1.1.1.4</t>
  </si>
  <si>
    <t>Projected nominal adjustment for insurance costs</t>
  </si>
  <si>
    <t>1.2.5</t>
  </si>
  <si>
    <t>1.2.4.4</t>
  </si>
  <si>
    <t>1.2.4.3</t>
  </si>
  <si>
    <t>1.2.4.2</t>
  </si>
  <si>
    <t>1.2.4.1</t>
  </si>
  <si>
    <t>1.2.3</t>
  </si>
  <si>
    <t>1.2.4</t>
  </si>
  <si>
    <t>Share of total opex which is non-network opex</t>
  </si>
  <si>
    <t>1.2.2.4</t>
  </si>
  <si>
    <t>1.2.2.3</t>
  </si>
  <si>
    <t>Projected change in network opex as a result of changes in network scale</t>
  </si>
  <si>
    <t>1.2.2(a)</t>
  </si>
  <si>
    <t>Projected change in non-network opex as a result of changes in network scale</t>
  </si>
  <si>
    <t>1.2.2</t>
  </si>
  <si>
    <t>1.2.2(a)+1.2.2(b)</t>
  </si>
  <si>
    <t>Projected impact of a change in network scale on network opex</t>
  </si>
  <si>
    <t>1.2.2.1</t>
  </si>
  <si>
    <t>Share of opex which is network opex</t>
  </si>
  <si>
    <t>1.2.2.2</t>
  </si>
  <si>
    <t>Projected nominal opex</t>
  </si>
  <si>
    <t>1.2.2(b)</t>
  </si>
  <si>
    <t>Previous year 1.2a *(1+1.2.2-1.2.3+1.2.4)</t>
  </si>
  <si>
    <t>1.2.4.2*1.2.4.1+1.2.4.4*1.2.4.3</t>
  </si>
  <si>
    <t>Share of opex which is non-labour costs</t>
  </si>
  <si>
    <t>1.2.2.7</t>
  </si>
  <si>
    <t>1.2.2.5</t>
  </si>
  <si>
    <t>Projected impact of a change in network length on non-network opex</t>
  </si>
  <si>
    <t>Projected impact of a change in electricity supplied on non-network opex</t>
  </si>
  <si>
    <t>1.2.2.6</t>
  </si>
  <si>
    <t>Projected change in constant price revenue</t>
  </si>
  <si>
    <t>Projected change in network length</t>
  </si>
  <si>
    <t>1.2.2.1*1.2.2.2*1.2.2.3</t>
  </si>
  <si>
    <t>Base year (2010)</t>
  </si>
  <si>
    <t>1.2a+1.2.5</t>
  </si>
  <si>
    <t>1 - Share of opex which is labour costs, i.e. 1 - 1.2.4.2</t>
  </si>
  <si>
    <t>1 - Share of total opex which is non-network opex, i.e. 1 - 1.2.2.7</t>
  </si>
  <si>
    <t>(1.2.2.1*1.2.2.5+1.2.2.4*1.2.2.6)*1.2.2.7</t>
  </si>
  <si>
    <t>Horizonal line distinguishes historical data from the projected data.</t>
  </si>
  <si>
    <t>Aggregate value of commissioned assets</t>
  </si>
  <si>
    <t>Real network capex</t>
  </si>
  <si>
    <t>1.3.1.1</t>
  </si>
  <si>
    <t>CGPI (Capital Goods Price Index, actual and forecast)</t>
  </si>
  <si>
    <t>1.3.3</t>
  </si>
  <si>
    <t>Real non-network capex</t>
  </si>
  <si>
    <t>1.3.2.2</t>
  </si>
  <si>
    <t>1.3.2.1</t>
  </si>
  <si>
    <t>Average real non-network capex</t>
  </si>
  <si>
    <t>Projected nominal non-network capex</t>
  </si>
  <si>
    <t>1.3.1</t>
  </si>
  <si>
    <t>Nominal network capex</t>
  </si>
  <si>
    <r>
      <t>=1.3.1.1 * 1.3.3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 xml:space="preserve"> / 1.3.3</t>
    </r>
    <r>
      <rPr>
        <i/>
        <vertAlign val="subscript"/>
        <sz val="11"/>
        <color theme="1"/>
        <rFont val="Calibri"/>
        <family val="2"/>
        <scheme val="minor"/>
      </rPr>
      <t>2010</t>
    </r>
  </si>
  <si>
    <t>1.3.2.3</t>
  </si>
  <si>
    <t>Nominal non-network capex</t>
  </si>
  <si>
    <t>Actual nominal network capex</t>
  </si>
  <si>
    <r>
      <t>=1.3.2.3 * 1.3.3</t>
    </r>
    <r>
      <rPr>
        <i/>
        <vertAlign val="subscript"/>
        <sz val="11"/>
        <color theme="1"/>
        <rFont val="Calibri"/>
        <family val="2"/>
        <scheme val="minor"/>
      </rPr>
      <t>2010</t>
    </r>
    <r>
      <rPr>
        <i/>
        <sz val="11"/>
        <color theme="1"/>
        <rFont val="Calibri"/>
        <family val="2"/>
        <scheme val="minor"/>
      </rPr>
      <t xml:space="preserve"> / 1.3.3</t>
    </r>
    <r>
      <rPr>
        <i/>
        <vertAlign val="subscript"/>
        <sz val="11"/>
        <color theme="1"/>
        <rFont val="Calibri"/>
        <family val="2"/>
        <scheme val="minor"/>
      </rPr>
      <t>t</t>
    </r>
  </si>
  <si>
    <t>average(Real non-network capex 2008 to 2010)</t>
  </si>
  <si>
    <r>
      <t>=1.3.2.2 * 1.3.3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 xml:space="preserve"> / 1.3.3</t>
    </r>
    <r>
      <rPr>
        <i/>
        <vertAlign val="subscript"/>
        <sz val="11"/>
        <color theme="1"/>
        <rFont val="Calibri"/>
        <family val="2"/>
        <scheme val="minor"/>
      </rPr>
      <t>2010</t>
    </r>
  </si>
  <si>
    <t xml:space="preserve"> = 1.3.1 + 1.3.2</t>
  </si>
  <si>
    <t>Change in number of residential users</t>
  </si>
  <si>
    <t>1.3.2</t>
  </si>
  <si>
    <t>Constant price revenue growth</t>
  </si>
  <si>
    <t>Change in industrial and commercial constant price revenue associated with a 1% change in real GDP</t>
  </si>
  <si>
    <t>Share of total revenue from industrial and commercial users</t>
  </si>
  <si>
    <t>1 - Share of line charge revenue from residential users</t>
  </si>
  <si>
    <t>Share of revenue from residential users</t>
  </si>
  <si>
    <t>Change in constant price revenue from industrial and commercial users</t>
  </si>
  <si>
    <t>Version 1</t>
  </si>
  <si>
    <t>Final of the development versions</t>
  </si>
  <si>
    <t>Version 2</t>
  </si>
  <si>
    <t>Version prepared for public release by the removal of confidential information</t>
  </si>
  <si>
    <t>Notes:</t>
  </si>
  <si>
    <t>Cells with a background of this colour have been modified from the</t>
  </si>
  <si>
    <t>confidential version to produce the version for public release</t>
  </si>
  <si>
    <t>EDB DPP Projections Model Cover Sheet</t>
  </si>
  <si>
    <t>Under commercial terms between the Commission and NZIER, and the</t>
  </si>
  <si>
    <t>forecast CGPI</t>
  </si>
  <si>
    <t>forecast PPI and LCI</t>
  </si>
  <si>
    <t>Commission and Critchlow Ltd, certain information may be shared with</t>
  </si>
  <si>
    <t>the industry, but not more widely. Suppliers may request this</t>
  </si>
  <si>
    <t>information. The information is:</t>
  </si>
  <si>
    <t>a)</t>
  </si>
  <si>
    <t>b)</t>
  </si>
  <si>
    <t>c)</t>
  </si>
  <si>
    <t>information on regional GDP and the relationship between TLAs and suppliers</t>
  </si>
  <si>
    <t>Several suppliers have requested their insurance forecasts to be treated</t>
  </si>
  <si>
    <t>in confidence. We have ensured confidentiality by presenting their</t>
  </si>
  <si>
    <t>opex forecasts as an aggregate value in the financial model and in the</t>
  </si>
  <si>
    <t>'Output' sheet in this model.</t>
  </si>
</sst>
</file>

<file path=xl/styles.xml><?xml version="1.0" encoding="utf-8"?>
<styleSheet xmlns="http://schemas.openxmlformats.org/spreadsheetml/2006/main">
  <numFmts count="64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0.0"/>
    <numFmt numFmtId="169" formatCode="#\ ##0"/>
    <numFmt numFmtId="170" formatCode="d\ mmm\ yyyy"/>
    <numFmt numFmtId="171" formatCode="mmm"/>
    <numFmt numFmtId="172" formatCode="[$-C09]d\ mmmm\ yyyy;@"/>
    <numFmt numFmtId="173" formatCode="&quot;$&quot;#,##0\ ;\(&quot;$&quot;#,##0\)"/>
    <numFmt numFmtId="174" formatCode="&quot;$&quot;* #,##0.000_);&quot;$&quot;* \(#,##0.000\)"/>
    <numFmt numFmtId="175" formatCode="#,##0_);\(#,##0\);0_);* @_)"/>
    <numFmt numFmtId="176" formatCode="#,##0.0_);\(#,##0.0\);0.0_);* @_)"/>
    <numFmt numFmtId="177" formatCode="#,##0.00_);\(#,##0.00\);0.00_);* @_)"/>
    <numFmt numFmtId="178" formatCode="#,##0.000_);\(#,##0.000\);0.000_);* @_)"/>
    <numFmt numFmtId="179" formatCode="#,##0.0000_);\(#,##0.0000\);0.0000_);* @_)"/>
    <numFmt numFmtId="180" formatCode="0;\-0;0;* @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d\-mmm\-yyyy;[Red]&quot;Not date&quot;;&quot;-&quot;;[Red]* &quot;Not date&quot;"/>
    <numFmt numFmtId="191" formatCode="d\-mmm\-yyyy\ h:mm\ \a\.m\./\p\.m\.;[Red]* &quot;Not date&quot;;&quot;-&quot;;[Red]* &quot;Not date&quot;"/>
    <numFmt numFmtId="192" formatCode="d/mm/yyyy;[Red]* &quot;Not date&quot;;&quot;-&quot;;[Red]* &quot;Not date&quot;"/>
    <numFmt numFmtId="193" formatCode="mmm\-yy;[Red]* &quot;Not date&quot;;&quot;-&quot;;[Red]* &quot;Not date&quot;"/>
    <numFmt numFmtId="194" formatCode="h:mm\ \a\.m\./\p\.m\.;[Red]* &quot;Not time&quot;;\-;[Red]* &quot;Not time&quot;"/>
    <numFmt numFmtId="195" formatCode="[h]:mm;[Red]* &quot;Not time&quot;;[h]:mm;[Red]* &quot;Not time&quot;"/>
    <numFmt numFmtId="196" formatCode="d\-mmm\-yyyy;[Red]* &quot;Not date&quot;;&quot;-&quot;;[Red]* &quot;Not date&quot;"/>
    <numFmt numFmtId="197" formatCode="d\-mmm\-yyyy\ h:mm\ \a\.m\./\p\.m\.;[Red]* &quot;Not time&quot;;0;[Red]* &quot;Not time&quot;"/>
    <numFmt numFmtId="198" formatCode="mm/dd/yyyy;[Red]* &quot;Not date&quot;;&quot;-&quot;;[Red]* &quot;Not date&quot;"/>
    <numFmt numFmtId="199" formatCode="_(@_)"/>
    <numFmt numFmtId="200" formatCode="_([$-1409]h:mm\ AM/PM;@"/>
    <numFmt numFmtId="201" formatCode="_(* 0000_);_(* \(0000\);_(* &quot;–&quot;??_);_(@_)"/>
    <numFmt numFmtId="202" formatCode="_([$-1409]d\ mmmm\ yyyy;_(@"/>
    <numFmt numFmtId="203" formatCode="[$-1409]d\ mmm\ yy;@"/>
    <numFmt numFmtId="204" formatCode="_(* #,##0.00%_);_(* \(#,##0.00%\);_(* &quot;–&quot;???_);_(* @_)"/>
    <numFmt numFmtId="205" formatCode="_(* #,##0%_);_(* \(#,##0%\);_(* &quot;–&quot;???_);_(* @_)"/>
    <numFmt numFmtId="206" formatCode="_(* #,##0.0%_);_(* \(#,##0.0%\);_(* &quot;–&quot;???_);_(* @_)"/>
    <numFmt numFmtId="207" formatCode="_(* #,##0_);_(* \(#,##0\);_(* &quot;–&quot;??_);_(* @_)"/>
    <numFmt numFmtId="208" formatCode="_(* #,##0.0_);_(* \(#,##0.0\);_(* &quot;–&quot;???_);_(* @_)"/>
    <numFmt numFmtId="209" formatCode="_(* #,##0.00_);_(* \(#,##0.00\);_(* &quot;–&quot;???_);_(* @_)"/>
    <numFmt numFmtId="210" formatCode="_(* #,##0.0000_);_(* \(#,##0.0000\);_(* &quot;–&quot;??_);_(* @_)"/>
    <numFmt numFmtId="211" formatCode="_(* @_)"/>
    <numFmt numFmtId="212" formatCode="_(* [$-1409]d\ mmm\ yyyy\ h\ AM/PM_);_(* @"/>
    <numFmt numFmtId="213" formatCode="_(* #,##0_);_(* \(#,##0\);_(* &quot;–&quot;??_);\(@_)"/>
    <numFmt numFmtId="214" formatCode="_(* #,##0.000_);_(* \(#,##0.000\);_(* &quot;–&quot;??_);_(* @_)"/>
    <numFmt numFmtId="215" formatCode="0.0000%"/>
    <numFmt numFmtId="216" formatCode="0.000%"/>
    <numFmt numFmtId="217" formatCode="_-* #,##0_-;\-* #,##0_-;_-* &quot;-&quot;??_-;_-@_-"/>
    <numFmt numFmtId="218" formatCode="_(* #,##0_);_(* \(#,##0\);_(* &quot;-&quot;??_);_(@_)"/>
    <numFmt numFmtId="219" formatCode="0.000"/>
    <numFmt numFmtId="220" formatCode="#,##0.00;[Red]\(#,##0.00\)"/>
    <numFmt numFmtId="221" formatCode="#,##0;[Red]\(#,##0\)"/>
    <numFmt numFmtId="222" formatCode="_ * #,##0.00_ ;_ * \-#,##0.00_ ;_ * &quot;-&quot;??_ ;_ @_ "/>
    <numFmt numFmtId="223" formatCode="_ &quot;$&quot;* #,##0.00_ ;_ &quot;$&quot;* \-#,##0.00_ ;_ &quot;$&quot;* &quot;-&quot;??_ ;_ @_ "/>
    <numFmt numFmtId="224" formatCode="_-* #,##0.0_-;\-* #,##0.0_-;_-* &quot;-&quot;??_-;_-@_-"/>
    <numFmt numFmtId="225" formatCode="_(* #,##0.00000_);_(* \(#,##0.00000\);_(* &quot;-&quot;??_);_(@_)"/>
    <numFmt numFmtId="226" formatCode="[$-1409]d\ mmmm\ yyyy;@"/>
  </numFmts>
  <fonts count="1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Helv"/>
    </font>
    <font>
      <sz val="10"/>
      <name val="CG Times (W1)"/>
    </font>
    <font>
      <sz val="9"/>
      <name val="Times New Roman"/>
      <family val="1"/>
    </font>
    <font>
      <i/>
      <sz val="8"/>
      <name val="Times"/>
    </font>
    <font>
      <b/>
      <sz val="8"/>
      <name val="times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Mäori"/>
      <family val="2"/>
    </font>
    <font>
      <sz val="11"/>
      <color indexed="8"/>
      <name val="Arial Mäori"/>
      <family val="2"/>
    </font>
    <font>
      <sz val="11"/>
      <color indexed="9"/>
      <name val="Arial Mäori"/>
      <family val="2"/>
    </font>
    <font>
      <sz val="11"/>
      <color indexed="20"/>
      <name val="Arial Mäori"/>
      <family val="2"/>
    </font>
    <font>
      <b/>
      <sz val="11"/>
      <color indexed="52"/>
      <name val="Arial Mäori"/>
      <family val="2"/>
    </font>
    <font>
      <b/>
      <sz val="11"/>
      <color indexed="9"/>
      <name val="Arial Mäori"/>
      <family val="2"/>
    </font>
    <font>
      <i/>
      <sz val="11"/>
      <color indexed="23"/>
      <name val="Arial Mäori"/>
      <family val="2"/>
    </font>
    <font>
      <sz val="11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1"/>
      <color indexed="62"/>
      <name val="Arial Mäori"/>
      <family val="2"/>
    </font>
    <font>
      <sz val="11"/>
      <color indexed="52"/>
      <name val="Arial Mäori"/>
      <family val="2"/>
    </font>
    <font>
      <sz val="11"/>
      <color indexed="60"/>
      <name val="Arial Mäori"/>
      <family val="2"/>
    </font>
    <font>
      <b/>
      <sz val="11"/>
      <color indexed="63"/>
      <name val="Arial Mäori"/>
      <family val="2"/>
    </font>
    <font>
      <b/>
      <sz val="11"/>
      <color indexed="8"/>
      <name val="Arial Mäori"/>
      <family val="2"/>
    </font>
    <font>
      <sz val="11"/>
      <color indexed="10"/>
      <name val="Arial Mäori"/>
      <family val="2"/>
    </font>
    <font>
      <sz val="10"/>
      <color theme="1"/>
      <name val="Arial Mäo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11"/>
      <color indexed="52"/>
      <name val="Calibri"/>
      <family val="2"/>
      <scheme val="minor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11"/>
      <color indexed="60"/>
      <name val="Calibri"/>
      <family val="2"/>
      <scheme val="minor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 Mäori"/>
      <family val="2"/>
    </font>
    <font>
      <sz val="10"/>
      <color theme="1"/>
      <name val="Calibri"/>
      <family val="4"/>
      <scheme val="minor"/>
    </font>
    <font>
      <sz val="10"/>
      <color theme="1"/>
      <name val="Cambria"/>
      <family val="1"/>
      <scheme val="major"/>
    </font>
    <font>
      <sz val="10"/>
      <color theme="8"/>
      <name val="Calibri"/>
      <family val="4"/>
      <scheme val="minor"/>
    </font>
    <font>
      <b/>
      <sz val="13"/>
      <color theme="4"/>
      <name val="Calibri"/>
      <family val="4"/>
      <scheme val="minor"/>
    </font>
    <font>
      <i/>
      <sz val="8"/>
      <color theme="1"/>
      <name val="Calibri"/>
      <family val="4"/>
      <scheme val="minor"/>
    </font>
    <font>
      <u/>
      <sz val="10"/>
      <color theme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0"/>
      <color theme="4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0"/>
      <color theme="1"/>
      <name val="Calibri"/>
      <family val="4"/>
      <scheme val="minor"/>
    </font>
    <font>
      <sz val="8"/>
      <color theme="1"/>
      <name val="Cambria"/>
      <family val="1"/>
      <scheme val="major"/>
    </font>
    <font>
      <i/>
      <sz val="8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0"/>
      <color indexed="30"/>
      <name val="Arial"/>
      <family val="2"/>
    </font>
    <font>
      <sz val="16"/>
      <color theme="4"/>
      <name val="Arial"/>
      <family val="2"/>
    </font>
    <font>
      <u/>
      <sz val="7"/>
      <color indexed="12"/>
      <name val="Arial"/>
      <family val="2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b/>
      <sz val="10"/>
      <color indexed="52"/>
      <name val="Arial Mäori"/>
      <family val="2"/>
    </font>
    <font>
      <b/>
      <sz val="10"/>
      <color indexed="9"/>
      <name val="Arial Mäori"/>
      <family val="2"/>
    </font>
    <font>
      <i/>
      <sz val="10"/>
      <color indexed="23"/>
      <name val="Arial Mäori"/>
      <family val="2"/>
    </font>
    <font>
      <sz val="10"/>
      <color indexed="17"/>
      <name val="Arial Mäori"/>
      <family val="2"/>
    </font>
    <font>
      <sz val="10"/>
      <color indexed="62"/>
      <name val="Arial Mäori"/>
      <family val="2"/>
    </font>
    <font>
      <sz val="10"/>
      <color indexed="52"/>
      <name val="Arial Mäori"/>
      <family val="2"/>
    </font>
    <font>
      <sz val="10"/>
      <color indexed="60"/>
      <name val="Arial Mäori"/>
      <family val="2"/>
    </font>
    <font>
      <b/>
      <sz val="10"/>
      <color indexed="63"/>
      <name val="Arial Mäori"/>
      <family val="2"/>
    </font>
    <font>
      <b/>
      <sz val="10"/>
      <color indexed="8"/>
      <name val="Arial Mäori"/>
      <family val="2"/>
    </font>
    <font>
      <sz val="10"/>
      <color indexed="10"/>
      <name val="Arial Mäori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9"/>
      <name val="Century Gothic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indexed="64"/>
      </top>
      <bottom/>
      <diagonal/>
    </border>
  </borders>
  <cellStyleXfs count="3808">
    <xf numFmtId="0" fontId="0" fillId="0" borderId="0"/>
    <xf numFmtId="172" fontId="4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33" fillId="12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17" borderId="0" applyNumberFormat="0" applyBorder="0" applyAlignment="0" applyProtection="0"/>
    <xf numFmtId="0" fontId="33" fillId="17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1">
      <alignment horizontal="center" vertical="center"/>
    </xf>
    <xf numFmtId="0" fontId="17" fillId="3" borderId="0" applyNumberFormat="0" applyBorder="0" applyAlignment="0" applyProtection="0"/>
    <xf numFmtId="0" fontId="34" fillId="3" borderId="0" applyNumberFormat="0" applyBorder="0" applyAlignment="0" applyProtection="0"/>
    <xf numFmtId="169" fontId="8" fillId="0" borderId="0"/>
    <xf numFmtId="0" fontId="18" fillId="20" borderId="2" applyNumberFormat="0" applyAlignment="0" applyProtection="0"/>
    <xf numFmtId="0" fontId="35" fillId="20" borderId="2" applyNumberFormat="0" applyAlignment="0" applyProtection="0"/>
    <xf numFmtId="0" fontId="19" fillId="21" borderId="3" applyNumberFormat="0" applyAlignment="0" applyProtection="0"/>
    <xf numFmtId="0" fontId="36" fillId="21" borderId="3" applyNumberFormat="0" applyAlignment="0" applyProtection="0"/>
    <xf numFmtId="16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9" fillId="0" borderId="0">
      <alignment horizontal="left"/>
    </xf>
    <xf numFmtId="168" fontId="7" fillId="0" borderId="0" applyBorder="0"/>
    <xf numFmtId="168" fontId="7" fillId="0" borderId="4"/>
    <xf numFmtId="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8" fillId="4" borderId="0" applyNumberFormat="0" applyBorder="0" applyAlignment="0" applyProtection="0"/>
    <xf numFmtId="0" fontId="22" fillId="0" borderId="5" applyNumberFormat="0" applyFill="0" applyAlignment="0" applyProtection="0"/>
    <xf numFmtId="0" fontId="39" fillId="0" borderId="5" applyNumberFormat="0" applyFill="0" applyAlignment="0" applyProtection="0"/>
    <xf numFmtId="0" fontId="23" fillId="0" borderId="6" applyNumberFormat="0" applyFill="0" applyAlignment="0" applyProtection="0"/>
    <xf numFmtId="0" fontId="40" fillId="0" borderId="6" applyNumberFormat="0" applyFill="0" applyAlignment="0" applyProtection="0"/>
    <xf numFmtId="0" fontId="24" fillId="0" borderId="7" applyNumberFormat="0" applyFill="0" applyAlignment="0" applyProtection="0"/>
    <xf numFmtId="0" fontId="4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0" fontId="42" fillId="7" borderId="2" applyNumberFormat="0" applyAlignment="0" applyProtection="0"/>
    <xf numFmtId="0" fontId="26" fillId="0" borderId="8" applyNumberFormat="0" applyFill="0" applyAlignment="0" applyProtection="0"/>
    <xf numFmtId="0" fontId="43" fillId="0" borderId="8" applyNumberFormat="0" applyFill="0" applyAlignment="0" applyProtection="0"/>
    <xf numFmtId="171" fontId="6" fillId="0" borderId="0"/>
    <xf numFmtId="0" fontId="27" fillId="22" borderId="0" applyNumberFormat="0" applyBorder="0" applyAlignment="0" applyProtection="0"/>
    <xf numFmtId="0" fontId="44" fillId="22" borderId="0" applyNumberFormat="0" applyBorder="0" applyAlignment="0" applyProtection="0"/>
    <xf numFmtId="0" fontId="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4" fillId="0" borderId="0" applyBorder="0"/>
    <xf numFmtId="167" fontId="3" fillId="0" borderId="0"/>
    <xf numFmtId="167" fontId="3" fillId="0" borderId="0"/>
    <xf numFmtId="167" fontId="3" fillId="0" borderId="0"/>
    <xf numFmtId="167" fontId="3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8" fillId="0" borderId="0"/>
    <xf numFmtId="0" fontId="48" fillId="0" borderId="0"/>
    <xf numFmtId="172" fontId="3" fillId="0" borderId="0"/>
    <xf numFmtId="172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1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172" fontId="13" fillId="0" borderId="0"/>
    <xf numFmtId="0" fontId="13" fillId="0" borderId="0"/>
    <xf numFmtId="0" fontId="31" fillId="0" borderId="0"/>
    <xf numFmtId="0" fontId="1" fillId="0" borderId="0"/>
    <xf numFmtId="167" fontId="3" fillId="0" borderId="0"/>
    <xf numFmtId="167" fontId="3" fillId="0" borderId="0"/>
    <xf numFmtId="0" fontId="31" fillId="0" borderId="0"/>
    <xf numFmtId="0" fontId="48" fillId="0" borderId="0"/>
    <xf numFmtId="0" fontId="48" fillId="0" borderId="0"/>
    <xf numFmtId="0" fontId="49" fillId="0" borderId="0"/>
    <xf numFmtId="167" fontId="3" fillId="0" borderId="0"/>
    <xf numFmtId="167" fontId="3" fillId="0" borderId="0"/>
    <xf numFmtId="0" fontId="31" fillId="0" borderId="0"/>
    <xf numFmtId="0" fontId="48" fillId="0" borderId="0"/>
    <xf numFmtId="0" fontId="48" fillId="0" borderId="0"/>
    <xf numFmtId="172" fontId="4" fillId="0" borderId="0" applyBorder="0"/>
    <xf numFmtId="0" fontId="4" fillId="0" borderId="0" applyBorder="0"/>
    <xf numFmtId="0" fontId="31" fillId="0" borderId="0"/>
    <xf numFmtId="0" fontId="48" fillId="0" borderId="0"/>
    <xf numFmtId="0" fontId="48" fillId="0" borderId="0"/>
    <xf numFmtId="172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31" fillId="0" borderId="0"/>
    <xf numFmtId="0" fontId="48" fillId="0" borderId="0"/>
    <xf numFmtId="0" fontId="13" fillId="0" borderId="0"/>
    <xf numFmtId="0" fontId="4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32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0" fillId="0" borderId="0">
      <alignment horizontal="left"/>
    </xf>
    <xf numFmtId="0" fontId="28" fillId="20" borderId="10" applyNumberFormat="0" applyAlignment="0" applyProtection="0"/>
    <xf numFmtId="0" fontId="45" fillId="20" borderId="10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11">
      <alignment horizontal="center" vertical="center"/>
    </xf>
    <xf numFmtId="0" fontId="4" fillId="0" borderId="0" applyNumberFormat="0" applyFill="0" applyBorder="0" applyAlignment="0" applyProtection="0"/>
    <xf numFmtId="166" fontId="13" fillId="0" borderId="12" applyFont="0" applyAlignment="0">
      <alignment vertical="top" wrapText="1"/>
    </xf>
    <xf numFmtId="0" fontId="11" fillId="0" borderId="0"/>
    <xf numFmtId="0" fontId="29" fillId="0" borderId="0" applyNumberFormat="0" applyFill="0" applyBorder="0" applyAlignment="0" applyProtection="0"/>
    <xf numFmtId="0" fontId="12" fillId="0" borderId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46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7" applyNumberFormat="0" applyAlignment="0" applyProtection="0"/>
    <xf numFmtId="0" fontId="58" fillId="28" borderId="18" applyNumberFormat="0" applyAlignment="0" applyProtection="0"/>
    <xf numFmtId="0" fontId="59" fillId="28" borderId="17" applyNumberFormat="0" applyAlignment="0" applyProtection="0"/>
    <xf numFmtId="0" fontId="60" fillId="0" borderId="19" applyNumberFormat="0" applyFill="0" applyAlignment="0" applyProtection="0"/>
    <xf numFmtId="0" fontId="61" fillId="29" borderId="20" applyNumberFormat="0" applyAlignment="0" applyProtection="0"/>
    <xf numFmtId="0" fontId="62" fillId="0" borderId="0" applyNumberFormat="0" applyFill="0" applyBorder="0" applyAlignment="0" applyProtection="0"/>
    <xf numFmtId="0" fontId="1" fillId="30" borderId="21" applyNumberFormat="0" applyFont="0" applyAlignment="0" applyProtection="0"/>
    <xf numFmtId="0" fontId="6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6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4" borderId="0" applyNumberFormat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9" fillId="0" borderId="24" applyNumberFormat="0" applyFont="0" applyFill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13" fillId="0" borderId="0">
      <alignment vertical="top"/>
    </xf>
    <xf numFmtId="0" fontId="4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8" fillId="0" borderId="0" applyFont="0" applyFill="0" applyBorder="0" applyAlignment="0" applyProtection="0"/>
    <xf numFmtId="0" fontId="8" fillId="0" borderId="0"/>
    <xf numFmtId="166" fontId="3" fillId="0" borderId="0" applyFont="0" applyFill="0" applyBorder="0" applyAlignment="0" applyProtection="0"/>
    <xf numFmtId="0" fontId="4" fillId="0" borderId="0" applyBorder="0"/>
    <xf numFmtId="0" fontId="3" fillId="0" borderId="0"/>
    <xf numFmtId="167" fontId="3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0" fillId="3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80" fillId="36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80" fillId="4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80" fillId="44" borderId="0" applyNumberFormat="0" applyBorder="0" applyAlignment="0" applyProtection="0"/>
    <xf numFmtId="0" fontId="3" fillId="6" borderId="0" applyNumberFormat="0" applyBorder="0" applyAlignment="0" applyProtection="0"/>
    <xf numFmtId="0" fontId="80" fillId="48" borderId="0" applyNumberFormat="0" applyBorder="0" applyAlignment="0" applyProtection="0"/>
    <xf numFmtId="0" fontId="3" fillId="7" borderId="0" applyNumberFormat="0" applyBorder="0" applyAlignment="0" applyProtection="0"/>
    <xf numFmtId="0" fontId="1" fillId="20" borderId="0" applyNumberFormat="0" applyBorder="0" applyAlignment="0" applyProtection="0"/>
    <xf numFmtId="0" fontId="80" fillId="52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80" fillId="33" borderId="0" applyNumberFormat="0" applyBorder="0" applyAlignment="0" applyProtection="0"/>
    <xf numFmtId="0" fontId="3" fillId="9" borderId="0" applyNumberFormat="0" applyBorder="0" applyAlignment="0" applyProtection="0"/>
    <xf numFmtId="0" fontId="80" fillId="37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80" fillId="41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80" fillId="4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80" fillId="4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80" fillId="53" borderId="0" applyNumberFormat="0" applyBorder="0" applyAlignment="0" applyProtection="0"/>
    <xf numFmtId="0" fontId="16" fillId="12" borderId="0" applyNumberFormat="0" applyBorder="0" applyAlignment="0" applyProtection="0"/>
    <xf numFmtId="0" fontId="64" fillId="12" borderId="0" applyNumberFormat="0" applyBorder="0" applyAlignment="0" applyProtection="0"/>
    <xf numFmtId="0" fontId="81" fillId="34" borderId="0" applyNumberFormat="0" applyBorder="0" applyAlignment="0" applyProtection="0"/>
    <xf numFmtId="0" fontId="16" fillId="9" borderId="0" applyNumberFormat="0" applyBorder="0" applyAlignment="0" applyProtection="0"/>
    <xf numFmtId="0" fontId="64" fillId="9" borderId="0" applyNumberFormat="0" applyBorder="0" applyAlignment="0" applyProtection="0"/>
    <xf numFmtId="0" fontId="81" fillId="38" borderId="0" applyNumberFormat="0" applyBorder="0" applyAlignment="0" applyProtection="0"/>
    <xf numFmtId="0" fontId="16" fillId="10" borderId="0" applyNumberFormat="0" applyBorder="0" applyAlignment="0" applyProtection="0"/>
    <xf numFmtId="0" fontId="64" fillId="10" borderId="0" applyNumberFormat="0" applyBorder="0" applyAlignment="0" applyProtection="0"/>
    <xf numFmtId="0" fontId="81" fillId="42" borderId="0" applyNumberFormat="0" applyBorder="0" applyAlignment="0" applyProtection="0"/>
    <xf numFmtId="0" fontId="16" fillId="13" borderId="0" applyNumberFormat="0" applyBorder="0" applyAlignment="0" applyProtection="0"/>
    <xf numFmtId="0" fontId="64" fillId="13" borderId="0" applyNumberFormat="0" applyBorder="0" applyAlignment="0" applyProtection="0"/>
    <xf numFmtId="0" fontId="81" fillId="46" borderId="0" applyNumberFormat="0" applyBorder="0" applyAlignment="0" applyProtection="0"/>
    <xf numFmtId="0" fontId="16" fillId="14" borderId="0" applyNumberFormat="0" applyBorder="0" applyAlignment="0" applyProtection="0"/>
    <xf numFmtId="0" fontId="64" fillId="14" borderId="0" applyNumberFormat="0" applyBorder="0" applyAlignment="0" applyProtection="0"/>
    <xf numFmtId="0" fontId="81" fillId="50" borderId="0" applyNumberFormat="0" applyBorder="0" applyAlignment="0" applyProtection="0"/>
    <xf numFmtId="0" fontId="16" fillId="15" borderId="0" applyNumberFormat="0" applyBorder="0" applyAlignment="0" applyProtection="0"/>
    <xf numFmtId="0" fontId="64" fillId="15" borderId="0" applyNumberFormat="0" applyBorder="0" applyAlignment="0" applyProtection="0"/>
    <xf numFmtId="0" fontId="81" fillId="54" borderId="0" applyNumberFormat="0" applyBorder="0" applyAlignment="0" applyProtection="0"/>
    <xf numFmtId="0" fontId="16" fillId="16" borderId="0" applyNumberFormat="0" applyBorder="0" applyAlignment="0" applyProtection="0"/>
    <xf numFmtId="0" fontId="64" fillId="16" borderId="0" applyNumberFormat="0" applyBorder="0" applyAlignment="0" applyProtection="0"/>
    <xf numFmtId="0" fontId="81" fillId="31" borderId="0" applyNumberFormat="0" applyBorder="0" applyAlignment="0" applyProtection="0"/>
    <xf numFmtId="0" fontId="16" fillId="17" borderId="0" applyNumberFormat="0" applyBorder="0" applyAlignment="0" applyProtection="0"/>
    <xf numFmtId="0" fontId="64" fillId="17" borderId="0" applyNumberFormat="0" applyBorder="0" applyAlignment="0" applyProtection="0"/>
    <xf numFmtId="0" fontId="81" fillId="35" borderId="0" applyNumberFormat="0" applyBorder="0" applyAlignment="0" applyProtection="0"/>
    <xf numFmtId="0" fontId="16" fillId="18" borderId="0" applyNumberFormat="0" applyBorder="0" applyAlignment="0" applyProtection="0"/>
    <xf numFmtId="0" fontId="64" fillId="18" borderId="0" applyNumberFormat="0" applyBorder="0" applyAlignment="0" applyProtection="0"/>
    <xf numFmtId="0" fontId="81" fillId="39" borderId="0" applyNumberFormat="0" applyBorder="0" applyAlignment="0" applyProtection="0"/>
    <xf numFmtId="0" fontId="16" fillId="13" borderId="0" applyNumberFormat="0" applyBorder="0" applyAlignment="0" applyProtection="0"/>
    <xf numFmtId="0" fontId="64" fillId="13" borderId="0" applyNumberFormat="0" applyBorder="0" applyAlignment="0" applyProtection="0"/>
    <xf numFmtId="0" fontId="81" fillId="43" borderId="0" applyNumberFormat="0" applyBorder="0" applyAlignment="0" applyProtection="0"/>
    <xf numFmtId="0" fontId="16" fillId="14" borderId="0" applyNumberFormat="0" applyBorder="0" applyAlignment="0" applyProtection="0"/>
    <xf numFmtId="0" fontId="81" fillId="47" borderId="0" applyNumberFormat="0" applyBorder="0" applyAlignment="0" applyProtection="0"/>
    <xf numFmtId="0" fontId="16" fillId="19" borderId="0" applyNumberFormat="0" applyBorder="0" applyAlignment="0" applyProtection="0"/>
    <xf numFmtId="0" fontId="64" fillId="19" borderId="0" applyNumberFormat="0" applyBorder="0" applyAlignment="0" applyProtection="0"/>
    <xf numFmtId="0" fontId="81" fillId="51" borderId="0" applyNumberFormat="0" applyBorder="0" applyAlignment="0" applyProtection="0"/>
    <xf numFmtId="0" fontId="17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25" borderId="0" applyNumberFormat="0" applyBorder="0" applyAlignment="0" applyProtection="0"/>
    <xf numFmtId="0" fontId="18" fillId="20" borderId="2" applyNumberFormat="0" applyAlignment="0" applyProtection="0"/>
    <xf numFmtId="0" fontId="83" fillId="20" borderId="17" applyNumberFormat="0" applyAlignment="0" applyProtection="0"/>
    <xf numFmtId="0" fontId="84" fillId="28" borderId="17" applyNumberFormat="0" applyAlignment="0" applyProtection="0"/>
    <xf numFmtId="175" fontId="72" fillId="0" borderId="0" applyFill="0" applyBorder="0"/>
    <xf numFmtId="175" fontId="72" fillId="0" borderId="0" applyFill="0" applyBorder="0"/>
    <xf numFmtId="176" fontId="72" fillId="0" borderId="0" applyFill="0" applyBorder="0"/>
    <xf numFmtId="176" fontId="72" fillId="0" borderId="0" applyFill="0" applyBorder="0"/>
    <xf numFmtId="177" fontId="72" fillId="0" borderId="0" applyFill="0" applyBorder="0"/>
    <xf numFmtId="177" fontId="72" fillId="0" borderId="0" applyFill="0" applyBorder="0"/>
    <xf numFmtId="178" fontId="72" fillId="0" borderId="0" applyFill="0" applyBorder="0"/>
    <xf numFmtId="178" fontId="72" fillId="0" borderId="0" applyFill="0" applyBorder="0"/>
    <xf numFmtId="179" fontId="72" fillId="0" borderId="0" applyFill="0" applyBorder="0"/>
    <xf numFmtId="179" fontId="72" fillId="0" borderId="0" applyFill="0" applyBorder="0"/>
    <xf numFmtId="190" fontId="72" fillId="0" borderId="0" applyFill="0" applyBorder="0"/>
    <xf numFmtId="190" fontId="72" fillId="0" borderId="0" applyFill="0" applyBorder="0"/>
    <xf numFmtId="191" fontId="72" fillId="0" borderId="0" applyFill="0" applyBorder="0"/>
    <xf numFmtId="191" fontId="72" fillId="0" borderId="0" applyFill="0" applyBorder="0"/>
    <xf numFmtId="192" fontId="72" fillId="0" borderId="0" applyFill="0" applyBorder="0"/>
    <xf numFmtId="192" fontId="72" fillId="0" borderId="0" applyFill="0" applyBorder="0"/>
    <xf numFmtId="198" fontId="72" fillId="0" borderId="0" applyFill="0" applyBorder="0"/>
    <xf numFmtId="198" fontId="72" fillId="0" borderId="0" applyFill="0" applyBorder="0"/>
    <xf numFmtId="193" fontId="72" fillId="0" borderId="0" applyFill="0" applyBorder="0"/>
    <xf numFmtId="193" fontId="72" fillId="0" borderId="0" applyFill="0" applyBorder="0"/>
    <xf numFmtId="193" fontId="72" fillId="0" borderId="0" applyFill="0" applyBorder="0">
      <alignment horizontal="center"/>
    </xf>
    <xf numFmtId="193" fontId="72" fillId="0" borderId="0" applyFill="0" applyBorder="0">
      <alignment horizontal="center"/>
    </xf>
    <xf numFmtId="180" fontId="72" fillId="0" borderId="0" applyFill="0" applyBorder="0"/>
    <xf numFmtId="180" fontId="72" fillId="0" borderId="0" applyFill="0" applyBorder="0"/>
    <xf numFmtId="0" fontId="19" fillId="21" borderId="3" applyNumberFormat="0" applyAlignment="0" applyProtection="0"/>
    <xf numFmtId="0" fontId="85" fillId="29" borderId="20" applyNumberFormat="0" applyAlignment="0" applyProtection="0"/>
    <xf numFmtId="194" fontId="72" fillId="0" borderId="0" applyFill="0" applyBorder="0"/>
    <xf numFmtId="194" fontId="72" fillId="0" borderId="0" applyFill="0" applyBorder="0"/>
    <xf numFmtId="195" fontId="72" fillId="0" borderId="0" applyFill="0" applyBorder="0"/>
    <xf numFmtId="195" fontId="72" fillId="0" borderId="0" applyFill="0" applyBorder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6" fillId="0" borderId="0" applyFont="0" applyFill="0" applyBorder="0" applyAlignment="0" applyProtection="0"/>
    <xf numFmtId="181" fontId="72" fillId="0" borderId="0" applyFill="0" applyBorder="0"/>
    <xf numFmtId="181" fontId="72" fillId="0" borderId="0" applyFill="0" applyBorder="0"/>
    <xf numFmtId="182" fontId="76" fillId="0" borderId="0" applyFill="0" applyBorder="0"/>
    <xf numFmtId="183" fontId="72" fillId="0" borderId="0" applyFill="0" applyBorder="0"/>
    <xf numFmtId="183" fontId="72" fillId="0" borderId="0" applyFill="0" applyBorder="0"/>
    <xf numFmtId="184" fontId="72" fillId="0" borderId="0" applyFill="0" applyBorder="0"/>
    <xf numFmtId="184" fontId="72" fillId="0" borderId="0" applyFill="0" applyBorder="0"/>
    <xf numFmtId="185" fontId="72" fillId="0" borderId="0" applyFill="0" applyBorder="0"/>
    <xf numFmtId="185" fontId="72" fillId="0" borderId="0" applyFill="0" applyBorder="0"/>
    <xf numFmtId="186" fontId="72" fillId="0" borderId="0" applyFill="0" applyBorder="0"/>
    <xf numFmtId="186" fontId="72" fillId="0" borderId="0" applyFill="0" applyBorder="0"/>
    <xf numFmtId="187" fontId="72" fillId="0" borderId="0" applyFill="0" applyBorder="0"/>
    <xf numFmtId="187" fontId="72" fillId="0" borderId="0" applyFill="0" applyBorder="0"/>
    <xf numFmtId="188" fontId="72" fillId="0" borderId="0" applyFill="0" applyBorder="0"/>
    <xf numFmtId="188" fontId="72" fillId="0" borderId="0" applyFill="0" applyBorder="0"/>
    <xf numFmtId="189" fontId="72" fillId="0" borderId="0" applyFill="0" applyBorder="0"/>
    <xf numFmtId="189" fontId="72" fillId="0" borderId="0" applyFill="0" applyBorder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4" fillId="4" borderId="0" applyNumberFormat="0" applyBorder="0" applyAlignment="0" applyProtection="0"/>
    <xf numFmtId="0" fontId="87" fillId="24" borderId="0" applyNumberFormat="0" applyBorder="0" applyAlignment="0" applyProtection="0"/>
    <xf numFmtId="0" fontId="73" fillId="0" borderId="0" applyFill="0" applyBorder="0"/>
    <xf numFmtId="0" fontId="73" fillId="0" borderId="0" applyFill="0" applyBorder="0"/>
    <xf numFmtId="0" fontId="74" fillId="0" borderId="0" applyFill="0" applyBorder="0"/>
    <xf numFmtId="0" fontId="74" fillId="0" borderId="0" applyFill="0" applyBorder="0"/>
    <xf numFmtId="0" fontId="68" fillId="0" borderId="0" applyFill="0" applyBorder="0"/>
    <xf numFmtId="0" fontId="68" fillId="0" borderId="0" applyFill="0" applyBorder="0"/>
    <xf numFmtId="0" fontId="75" fillId="0" borderId="0" applyFill="0" applyBorder="0"/>
    <xf numFmtId="0" fontId="75" fillId="0" borderId="0" applyFill="0" applyBorder="0"/>
    <xf numFmtId="0" fontId="22" fillId="0" borderId="5" applyNumberFormat="0" applyFill="0" applyAlignment="0" applyProtection="0"/>
    <xf numFmtId="0" fontId="88" fillId="0" borderId="14" applyNumberFormat="0" applyFill="0" applyAlignment="0" applyProtection="0"/>
    <xf numFmtId="0" fontId="23" fillId="0" borderId="6" applyNumberFormat="0" applyFill="0" applyAlignment="0" applyProtection="0"/>
    <xf numFmtId="0" fontId="89" fillId="0" borderId="15" applyNumberFormat="0" applyFill="0" applyAlignment="0" applyProtection="0"/>
    <xf numFmtId="0" fontId="24" fillId="0" borderId="7" applyNumberFormat="0" applyFill="0" applyAlignment="0" applyProtection="0"/>
    <xf numFmtId="0" fontId="90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7" fillId="0" borderId="0" applyFill="0" applyBorder="0">
      <alignment horizontal="left"/>
      <protection hidden="1"/>
    </xf>
    <xf numFmtId="0" fontId="77" fillId="0" borderId="0" applyFill="0" applyBorder="0">
      <alignment horizontal="left" indent="1"/>
      <protection hidden="1"/>
    </xf>
    <xf numFmtId="0" fontId="77" fillId="0" borderId="0" applyFill="0" applyBorder="0">
      <alignment horizontal="left" indent="2"/>
      <protection hidden="1"/>
    </xf>
    <xf numFmtId="0" fontId="77" fillId="0" borderId="0" applyFill="0" applyBorder="0">
      <alignment horizontal="left" indent="3"/>
      <protection hidden="1"/>
    </xf>
    <xf numFmtId="167" fontId="66" fillId="0" borderId="0" applyNumberFormat="0" applyFill="0" applyBorder="0" applyAlignment="0" applyProtection="0">
      <alignment vertical="top"/>
      <protection locked="0"/>
    </xf>
    <xf numFmtId="174" fontId="77" fillId="0" borderId="0" applyNumberFormat="0" applyFill="0" applyBorder="0" applyAlignment="0" applyProtection="0">
      <protection locked="0"/>
    </xf>
    <xf numFmtId="175" fontId="78" fillId="0" borderId="0" applyFill="0" applyBorder="0">
      <protection locked="0"/>
    </xf>
    <xf numFmtId="176" fontId="78" fillId="0" borderId="0" applyFill="0" applyBorder="0">
      <protection locked="0"/>
    </xf>
    <xf numFmtId="177" fontId="78" fillId="0" borderId="0" applyFill="0" applyBorder="0">
      <protection locked="0"/>
    </xf>
    <xf numFmtId="178" fontId="78" fillId="0" borderId="0" applyFill="0" applyBorder="0">
      <protection locked="0"/>
    </xf>
    <xf numFmtId="179" fontId="78" fillId="0" borderId="0" applyFill="0" applyBorder="0">
      <protection locked="0"/>
    </xf>
    <xf numFmtId="196" fontId="78" fillId="0" borderId="0" applyFill="0" applyBorder="0">
      <protection locked="0"/>
    </xf>
    <xf numFmtId="197" fontId="78" fillId="0" borderId="0" applyFill="0" applyBorder="0">
      <protection locked="0"/>
    </xf>
    <xf numFmtId="192" fontId="78" fillId="0" borderId="0" applyFill="0" applyBorder="0">
      <protection locked="0"/>
    </xf>
    <xf numFmtId="198" fontId="78" fillId="0" borderId="0" applyFill="0" applyBorder="0">
      <protection locked="0"/>
    </xf>
    <xf numFmtId="193" fontId="78" fillId="0" borderId="0" applyFill="0" applyBorder="0">
      <protection locked="0"/>
    </xf>
    <xf numFmtId="180" fontId="78" fillId="0" borderId="0" applyFill="0" applyBorder="0">
      <protection locked="0"/>
    </xf>
    <xf numFmtId="180" fontId="79" fillId="0" borderId="0" applyFill="0" applyBorder="0">
      <protection locked="0"/>
    </xf>
    <xf numFmtId="180" fontId="78" fillId="0" borderId="0" applyFill="0" applyBorder="0">
      <protection locked="0"/>
    </xf>
    <xf numFmtId="49" fontId="78" fillId="0" borderId="0" applyFill="0" applyBorder="0">
      <alignment vertical="top"/>
      <protection locked="0"/>
    </xf>
    <xf numFmtId="49" fontId="79" fillId="0" borderId="0" applyFill="0" applyBorder="0">
      <alignment vertical="top"/>
      <protection locked="0"/>
    </xf>
    <xf numFmtId="0" fontId="78" fillId="0" borderId="0" applyFill="0" applyBorder="0">
      <alignment vertical="top" wrapText="1"/>
      <protection locked="0"/>
    </xf>
    <xf numFmtId="194" fontId="78" fillId="0" borderId="0" applyFill="0" applyBorder="0">
      <protection locked="0"/>
    </xf>
    <xf numFmtId="195" fontId="78" fillId="0" borderId="0" applyFill="0" applyBorder="0">
      <protection locked="0"/>
    </xf>
    <xf numFmtId="0" fontId="25" fillId="7" borderId="2" applyNumberFormat="0" applyAlignment="0" applyProtection="0"/>
    <xf numFmtId="0" fontId="57" fillId="20" borderId="17" applyNumberFormat="0" applyAlignment="0" applyProtection="0"/>
    <xf numFmtId="0" fontId="91" fillId="27" borderId="17" applyNumberFormat="0" applyAlignment="0" applyProtection="0"/>
    <xf numFmtId="181" fontId="78" fillId="0" borderId="0" applyFill="0" applyBorder="0">
      <protection locked="0"/>
    </xf>
    <xf numFmtId="182" fontId="78" fillId="0" borderId="0" applyFill="0" applyBorder="0">
      <protection locked="0"/>
    </xf>
    <xf numFmtId="183" fontId="78" fillId="0" borderId="0" applyFill="0" applyBorder="0">
      <protection locked="0"/>
    </xf>
    <xf numFmtId="184" fontId="78" fillId="0" borderId="0" applyFill="0" applyBorder="0">
      <protection locked="0"/>
    </xf>
    <xf numFmtId="185" fontId="78" fillId="0" borderId="0" applyFill="0" applyBorder="0">
      <protection locked="0"/>
    </xf>
    <xf numFmtId="186" fontId="78" fillId="0" borderId="0" applyFill="0" applyBorder="0">
      <protection locked="0"/>
    </xf>
    <xf numFmtId="187" fontId="78" fillId="0" borderId="0" applyFill="0" applyBorder="0">
      <protection locked="0"/>
    </xf>
    <xf numFmtId="188" fontId="78" fillId="0" borderId="0" applyFill="0" applyBorder="0">
      <protection locked="0"/>
    </xf>
    <xf numFmtId="189" fontId="78" fillId="0" borderId="0" applyFill="0" applyBorder="0">
      <protection locked="0"/>
    </xf>
    <xf numFmtId="49" fontId="78" fillId="0" borderId="0" applyFill="0" applyBorder="0">
      <alignment horizontal="left" vertical="top"/>
      <protection locked="0"/>
    </xf>
    <xf numFmtId="49" fontId="78" fillId="0" borderId="0" applyFill="0" applyBorder="0">
      <alignment horizontal="left" vertical="top" indent="1"/>
      <protection locked="0"/>
    </xf>
    <xf numFmtId="49" fontId="78" fillId="0" borderId="0" applyFill="0" applyBorder="0">
      <alignment horizontal="left" vertical="top" indent="2"/>
      <protection locked="0"/>
    </xf>
    <xf numFmtId="49" fontId="78" fillId="0" borderId="0" applyFill="0" applyBorder="0">
      <alignment horizontal="left" vertical="top" indent="3"/>
      <protection locked="0"/>
    </xf>
    <xf numFmtId="49" fontId="78" fillId="0" borderId="0" applyFill="0" applyBorder="0">
      <alignment horizontal="left" vertical="top" indent="4"/>
      <protection locked="0"/>
    </xf>
    <xf numFmtId="49" fontId="78" fillId="0" borderId="0" applyFill="0" applyBorder="0">
      <alignment horizontal="center"/>
      <protection locked="0"/>
    </xf>
    <xf numFmtId="49" fontId="78" fillId="0" borderId="0" applyFill="0" applyBorder="0">
      <alignment horizontal="center" wrapText="1"/>
      <protection locked="0"/>
    </xf>
    <xf numFmtId="0" fontId="26" fillId="0" borderId="8" applyNumberFormat="0" applyFill="0" applyAlignment="0" applyProtection="0"/>
    <xf numFmtId="0" fontId="92" fillId="0" borderId="19" applyNumberFormat="0" applyFill="0" applyAlignment="0" applyProtection="0"/>
    <xf numFmtId="49" fontId="72" fillId="0" borderId="0" applyFill="0" applyBorder="0">
      <alignment vertical="top"/>
    </xf>
    <xf numFmtId="49" fontId="72" fillId="0" borderId="0" applyFill="0" applyBorder="0">
      <alignment vertical="top"/>
    </xf>
    <xf numFmtId="0" fontId="72" fillId="0" borderId="0" applyFill="0" applyBorder="0">
      <alignment vertical="top" wrapText="1"/>
    </xf>
    <xf numFmtId="0" fontId="72" fillId="0" borderId="0" applyFill="0" applyBorder="0">
      <alignment vertical="top" wrapText="1"/>
    </xf>
    <xf numFmtId="0" fontId="27" fillId="22" borderId="0" applyNumberFormat="0" applyBorder="0" applyAlignment="0" applyProtection="0"/>
    <xf numFmtId="0" fontId="93" fillId="26" borderId="0" applyNumberFormat="0" applyBorder="0" applyAlignment="0" applyProtection="0"/>
    <xf numFmtId="0" fontId="94" fillId="26" borderId="0" applyNumberFormat="0" applyBorder="0" applyAlignment="0" applyProtection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167" fontId="1" fillId="0" borderId="0"/>
    <xf numFmtId="0" fontId="80" fillId="0" borderId="0"/>
    <xf numFmtId="0" fontId="4" fillId="0" borderId="0"/>
    <xf numFmtId="167" fontId="1" fillId="0" borderId="0"/>
    <xf numFmtId="167" fontId="1" fillId="0" borderId="0"/>
    <xf numFmtId="0" fontId="1" fillId="0" borderId="0"/>
    <xf numFmtId="0" fontId="4" fillId="0" borderId="0"/>
    <xf numFmtId="0" fontId="1" fillId="0" borderId="0"/>
    <xf numFmtId="167" fontId="1" fillId="0" borderId="0"/>
    <xf numFmtId="0" fontId="4" fillId="0" borderId="0"/>
    <xf numFmtId="167" fontId="1" fillId="0" borderId="0"/>
    <xf numFmtId="167" fontId="1" fillId="0" borderId="0"/>
    <xf numFmtId="0" fontId="4" fillId="0" borderId="0"/>
    <xf numFmtId="0" fontId="4" fillId="0" borderId="0" applyBorder="0"/>
    <xf numFmtId="0" fontId="1" fillId="0" borderId="0"/>
    <xf numFmtId="0" fontId="4" fillId="0" borderId="0" applyBorder="0"/>
    <xf numFmtId="0" fontId="4" fillId="23" borderId="9" applyNumberFormat="0" applyFont="0" applyAlignment="0" applyProtection="0"/>
    <xf numFmtId="0" fontId="3" fillId="30" borderId="21" applyNumberFormat="0" applyFont="0" applyAlignment="0" applyProtection="0"/>
    <xf numFmtId="0" fontId="76" fillId="30" borderId="21" applyNumberFormat="0" applyFont="0" applyAlignment="0" applyProtection="0"/>
    <xf numFmtId="0" fontId="28" fillId="20" borderId="10" applyNumberFormat="0" applyAlignment="0" applyProtection="0"/>
    <xf numFmtId="0" fontId="58" fillId="20" borderId="18" applyNumberFormat="0" applyAlignment="0" applyProtection="0"/>
    <xf numFmtId="0" fontId="95" fillId="28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5" fillId="0" borderId="0" applyFill="0" applyBorder="0">
      <alignment vertical="top"/>
    </xf>
    <xf numFmtId="0" fontId="75" fillId="0" borderId="0" applyFill="0" applyBorder="0">
      <alignment vertical="top"/>
    </xf>
    <xf numFmtId="0" fontId="75" fillId="0" borderId="0" applyFill="0" applyBorder="0">
      <alignment horizontal="left" vertical="top" indent="1"/>
    </xf>
    <xf numFmtId="0" fontId="75" fillId="0" borderId="0" applyFill="0" applyBorder="0">
      <alignment horizontal="left" vertical="top" indent="1"/>
    </xf>
    <xf numFmtId="0" fontId="75" fillId="0" borderId="0" applyFill="0" applyBorder="0">
      <alignment horizontal="left" vertical="top" indent="2"/>
    </xf>
    <xf numFmtId="0" fontId="75" fillId="0" borderId="0" applyFill="0" applyBorder="0">
      <alignment horizontal="left" vertical="top" indent="2"/>
    </xf>
    <xf numFmtId="0" fontId="75" fillId="0" borderId="0" applyFill="0" applyBorder="0">
      <alignment horizontal="left" vertical="top" indent="3"/>
    </xf>
    <xf numFmtId="0" fontId="75" fillId="0" borderId="0" applyFill="0" applyBorder="0">
      <alignment horizontal="left" vertical="top" indent="3"/>
    </xf>
    <xf numFmtId="0" fontId="72" fillId="0" borderId="0" applyFill="0" applyBorder="0">
      <alignment vertical="top"/>
    </xf>
    <xf numFmtId="0" fontId="72" fillId="0" borderId="0" applyFill="0" applyBorder="0">
      <alignment vertical="top"/>
    </xf>
    <xf numFmtId="0" fontId="72" fillId="0" borderId="0" applyFill="0" applyBorder="0">
      <alignment horizontal="left" vertical="top" indent="1"/>
    </xf>
    <xf numFmtId="0" fontId="72" fillId="0" borderId="0" applyFill="0" applyBorder="0">
      <alignment horizontal="left" vertical="top" indent="1"/>
    </xf>
    <xf numFmtId="0" fontId="72" fillId="0" borderId="0" applyFill="0" applyBorder="0">
      <alignment horizontal="left" vertical="top" indent="2"/>
    </xf>
    <xf numFmtId="0" fontId="72" fillId="0" borderId="0" applyFill="0" applyBorder="0">
      <alignment horizontal="left" vertical="top" indent="2"/>
    </xf>
    <xf numFmtId="0" fontId="72" fillId="0" borderId="0" applyFill="0" applyBorder="0">
      <alignment horizontal="left" vertical="top" indent="3"/>
    </xf>
    <xf numFmtId="0" fontId="72" fillId="0" borderId="0" applyFill="0" applyBorder="0">
      <alignment horizontal="left" vertical="top" indent="3"/>
    </xf>
    <xf numFmtId="0" fontId="72" fillId="0" borderId="0" applyFill="0" applyBorder="0">
      <alignment horizontal="left" vertical="top" indent="4"/>
    </xf>
    <xf numFmtId="0" fontId="72" fillId="0" borderId="0" applyFill="0" applyBorder="0">
      <alignment horizontal="left" vertical="top" indent="4"/>
    </xf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96" fillId="0" borderId="22" applyNumberFormat="0" applyFill="0" applyAlignment="0" applyProtection="0"/>
    <xf numFmtId="0" fontId="72" fillId="0" borderId="0" applyFill="0" applyBorder="0">
      <alignment horizontal="center"/>
    </xf>
    <xf numFmtId="0" fontId="72" fillId="0" borderId="0" applyFill="0" applyBorder="0">
      <alignment horizontal="center"/>
    </xf>
    <xf numFmtId="0" fontId="72" fillId="0" borderId="0" applyFill="0" applyBorder="0">
      <alignment horizontal="center" wrapText="1"/>
    </xf>
    <xf numFmtId="0" fontId="72" fillId="0" borderId="0" applyFill="0" applyBorder="0">
      <alignment horizontal="center" wrapText="1"/>
    </xf>
    <xf numFmtId="0" fontId="3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3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24" applyNumberFormat="0" applyFont="0" applyFill="0" applyAlignment="0" applyProtection="0"/>
    <xf numFmtId="0" fontId="32" fillId="0" borderId="0"/>
    <xf numFmtId="0" fontId="4" fillId="23" borderId="9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9" borderId="0" applyNumberFormat="0" applyBorder="0" applyAlignment="0" applyProtection="0"/>
    <xf numFmtId="0" fontId="100" fillId="3" borderId="0" applyNumberFormat="0" applyBorder="0" applyAlignment="0" applyProtection="0"/>
    <xf numFmtId="0" fontId="101" fillId="20" borderId="2" applyNumberFormat="0" applyAlignment="0" applyProtection="0"/>
    <xf numFmtId="0" fontId="102" fillId="21" borderId="3" applyNumberFormat="0" applyAlignment="0" applyProtection="0"/>
    <xf numFmtId="166" fontId="48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4" borderId="0" applyNumberFormat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8" fillId="7" borderId="2" applyNumberFormat="0" applyAlignment="0" applyProtection="0"/>
    <xf numFmtId="0" fontId="109" fillId="0" borderId="8" applyNumberFormat="0" applyFill="0" applyAlignment="0" applyProtection="0"/>
    <xf numFmtId="0" fontId="110" fillId="22" borderId="0" applyNumberFormat="0" applyBorder="0" applyAlignment="0" applyProtection="0"/>
    <xf numFmtId="0" fontId="48" fillId="0" borderId="0"/>
    <xf numFmtId="0" fontId="11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23" borderId="9" applyNumberFormat="0" applyFont="0" applyAlignment="0" applyProtection="0"/>
    <xf numFmtId="0" fontId="111" fillId="20" borderId="10" applyNumberFormat="0" applyAlignment="0" applyProtection="0"/>
    <xf numFmtId="0" fontId="98" fillId="0" borderId="13" applyNumberFormat="0" applyFill="0" applyAlignment="0" applyProtection="0"/>
    <xf numFmtId="0" fontId="112" fillId="0" borderId="0" applyNumberFormat="0" applyFill="0" applyBorder="0" applyAlignment="0" applyProtection="0"/>
    <xf numFmtId="0" fontId="115" fillId="0" borderId="0"/>
    <xf numFmtId="207" fontId="116" fillId="0" borderId="0" applyFont="0" applyFill="0" applyBorder="0" applyAlignment="0" applyProtection="0">
      <alignment horizontal="left"/>
      <protection locked="0"/>
    </xf>
    <xf numFmtId="208" fontId="116" fillId="0" borderId="0" applyFont="0" applyFill="0" applyBorder="0" applyAlignment="0" applyProtection="0">
      <protection locked="0"/>
    </xf>
    <xf numFmtId="209" fontId="116" fillId="0" borderId="0" applyFont="0" applyFill="0" applyBorder="0" applyAlignment="0" applyProtection="0">
      <protection locked="0"/>
    </xf>
    <xf numFmtId="210" fontId="116" fillId="0" borderId="0" applyFont="0" applyFill="0" applyBorder="0" applyAlignment="0" applyProtection="0"/>
    <xf numFmtId="0" fontId="115" fillId="55" borderId="26">
      <alignment vertical="top" wrapText="1"/>
      <protection locked="0"/>
    </xf>
    <xf numFmtId="0" fontId="117" fillId="55" borderId="26" applyNumberFormat="0">
      <protection locked="0"/>
    </xf>
    <xf numFmtId="0" fontId="115" fillId="58" borderId="0"/>
    <xf numFmtId="202" fontId="116" fillId="0" borderId="0" applyFont="0" applyFill="0" applyBorder="0" applyProtection="0">
      <protection locked="0"/>
    </xf>
    <xf numFmtId="203" fontId="116" fillId="0" borderId="0" applyFont="0" applyFill="0" applyBorder="0" applyAlignment="0" applyProtection="0">
      <alignment wrapText="1"/>
    </xf>
    <xf numFmtId="212" fontId="116" fillId="0" borderId="0" applyFont="0" applyFill="0" applyBorder="0" applyAlignment="0" applyProtection="0">
      <protection locked="0"/>
    </xf>
    <xf numFmtId="0" fontId="118" fillId="0" borderId="26" applyFill="0">
      <alignment horizontal="center"/>
    </xf>
    <xf numFmtId="202" fontId="118" fillId="0" borderId="26" applyFill="0">
      <alignment horizontal="center" vertical="center"/>
    </xf>
    <xf numFmtId="49" fontId="119" fillId="0" borderId="0" applyFill="0" applyProtection="0">
      <alignment horizontal="left" indent="1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Alignment="0"/>
    <xf numFmtId="0" fontId="121" fillId="0" borderId="0" applyNumberFormat="0" applyFill="0" applyAlignment="0" applyProtection="0"/>
    <xf numFmtId="0" fontId="122" fillId="0" borderId="0" applyNumberFormat="0" applyFill="0" applyAlignment="0"/>
    <xf numFmtId="49" fontId="123" fillId="57" borderId="0" applyFill="0" applyBorder="0">
      <alignment horizontal="left"/>
    </xf>
    <xf numFmtId="0" fontId="116" fillId="57" borderId="0" applyFill="0" applyBorder="0"/>
    <xf numFmtId="0" fontId="115" fillId="58" borderId="27" applyNumberFormat="0">
      <alignment horizontal="left"/>
    </xf>
    <xf numFmtId="0" fontId="124" fillId="0" borderId="0" applyNumberFormat="0" applyFill="0" applyBorder="0" applyAlignment="0" applyProtection="0">
      <alignment vertical="top"/>
      <protection locked="0"/>
    </xf>
    <xf numFmtId="49" fontId="125" fillId="0" borderId="0" applyFill="0" applyBorder="0">
      <alignment horizontal="right" indent="1"/>
    </xf>
    <xf numFmtId="49" fontId="126" fillId="0" borderId="0" applyFill="0" applyBorder="0">
      <alignment horizontal="center" wrapText="1"/>
    </xf>
    <xf numFmtId="0" fontId="126" fillId="0" borderId="0" applyFill="0" applyBorder="0">
      <alignment horizontal="centerContinuous" wrapText="1"/>
    </xf>
    <xf numFmtId="0" fontId="126" fillId="0" borderId="0" applyFill="0" applyBorder="0">
      <alignment horizontal="center" wrapText="1"/>
    </xf>
    <xf numFmtId="49" fontId="115" fillId="0" borderId="0" applyFill="0" applyBorder="0">
      <alignment horizontal="left" indent="1"/>
    </xf>
    <xf numFmtId="49" fontId="115" fillId="0" borderId="0" applyFill="0" applyBorder="0">
      <alignment horizontal="left" wrapText="1" indent="2"/>
    </xf>
    <xf numFmtId="0" fontId="115" fillId="58" borderId="26" applyNumberFormat="0">
      <alignment horizontal="left"/>
    </xf>
    <xf numFmtId="49" fontId="127" fillId="58" borderId="28">
      <alignment horizontal="right" indent="2"/>
    </xf>
    <xf numFmtId="9" fontId="116" fillId="0" borderId="0" applyFont="0" applyFill="0" applyBorder="0" applyAlignment="0" applyProtection="0"/>
    <xf numFmtId="205" fontId="116" fillId="0" borderId="0" applyFont="0" applyFill="0" applyBorder="0" applyAlignment="0" applyProtection="0">
      <protection locked="0"/>
    </xf>
    <xf numFmtId="206" fontId="116" fillId="0" borderId="0" applyFont="0" applyFill="0" applyBorder="0" applyAlignment="0" applyProtection="0">
      <protection locked="0"/>
    </xf>
    <xf numFmtId="204" fontId="116" fillId="0" borderId="0" applyFont="0" applyFill="0" applyBorder="0" applyAlignment="0" applyProtection="0">
      <protection locked="0"/>
    </xf>
    <xf numFmtId="0" fontId="115" fillId="58" borderId="29" applyNumberFormat="0">
      <alignment horizontal="left"/>
    </xf>
    <xf numFmtId="199" fontId="116" fillId="0" borderId="0" applyFont="0" applyFill="0" applyBorder="0" applyAlignment="0" applyProtection="0">
      <alignment horizontal="left"/>
      <protection locked="0"/>
    </xf>
    <xf numFmtId="211" fontId="116" fillId="0" borderId="0" applyFont="0" applyFill="0" applyBorder="0">
      <alignment horizontal="left"/>
      <protection locked="0"/>
    </xf>
    <xf numFmtId="200" fontId="116" fillId="0" borderId="0" applyFont="0" applyFill="0" applyBorder="0" applyAlignment="0" applyProtection="0">
      <alignment horizontal="left"/>
      <protection locked="0"/>
    </xf>
    <xf numFmtId="0" fontId="116" fillId="56" borderId="0"/>
    <xf numFmtId="201" fontId="116" fillId="0" borderId="0" applyFont="0" applyFill="0" applyBorder="0" applyAlignment="0" applyProtection="0">
      <alignment horizontal="left"/>
      <protection locked="0"/>
    </xf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207" fontId="4" fillId="0" borderId="23" applyFont="0" applyFill="0" applyBorder="0" applyAlignment="0" applyProtection="0">
      <alignment horizontal="left"/>
      <protection locked="0"/>
    </xf>
    <xf numFmtId="214" fontId="4" fillId="58" borderId="23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15" fillId="55" borderId="26">
      <alignment horizontal="left" vertical="top" wrapText="1" indent="1"/>
      <protection locked="0"/>
    </xf>
    <xf numFmtId="0" fontId="4" fillId="57" borderId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212" fontId="116" fillId="0" borderId="0" applyFont="0" applyFill="0" applyBorder="0" applyAlignment="0" applyProtection="0">
      <protection locked="0"/>
    </xf>
    <xf numFmtId="9" fontId="116" fillId="0" borderId="0" applyFont="0" applyFill="0" applyBorder="0" applyAlignment="0" applyProtection="0"/>
    <xf numFmtId="0" fontId="130" fillId="59" borderId="23" applyFill="0">
      <alignment horizontal="center"/>
    </xf>
    <xf numFmtId="202" fontId="130" fillId="59" borderId="23" applyFill="0">
      <alignment horizontal="center" vertical="center"/>
    </xf>
    <xf numFmtId="9" fontId="116" fillId="0" borderId="0" applyFont="0" applyFill="0" applyBorder="0" applyAlignment="0" applyProtection="0"/>
    <xf numFmtId="49" fontId="128" fillId="57" borderId="0" applyFill="0">
      <alignment horizontal="left" indent="1"/>
    </xf>
    <xf numFmtId="0" fontId="12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Alignment="0"/>
    <xf numFmtId="0" fontId="74" fillId="59" borderId="0" applyNumberFormat="0" applyFill="0" applyAlignment="0"/>
    <xf numFmtId="0" fontId="116" fillId="57" borderId="0" applyFill="0" applyBorder="0">
      <alignment wrapText="1"/>
    </xf>
    <xf numFmtId="213" fontId="115" fillId="58" borderId="27" applyNumberFormat="0">
      <alignment horizontal="left"/>
    </xf>
    <xf numFmtId="0" fontId="115" fillId="58" borderId="27" applyNumberFormat="0" applyFill="0">
      <alignment horizontal="left"/>
    </xf>
    <xf numFmtId="0" fontId="124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9" fontId="116" fillId="0" borderId="0" applyFont="0" applyFill="0" applyBorder="0" applyAlignment="0" applyProtection="0"/>
    <xf numFmtId="49" fontId="129" fillId="59" borderId="0" applyFill="0" applyBorder="0">
      <alignment horizontal="right" indent="1"/>
    </xf>
    <xf numFmtId="9" fontId="116" fillId="0" borderId="0" applyFont="0" applyFill="0" applyBorder="0" applyAlignment="0" applyProtection="0"/>
    <xf numFmtId="49" fontId="68" fillId="57" borderId="0" applyFill="0" applyBorder="0">
      <alignment horizontal="center" wrapText="1"/>
    </xf>
    <xf numFmtId="9" fontId="116" fillId="0" borderId="0" applyFont="0" applyFill="0" applyBorder="0" applyAlignment="0" applyProtection="0"/>
    <xf numFmtId="0" fontId="68" fillId="57" borderId="0" applyFill="0" applyBorder="0">
      <alignment horizontal="centerContinuous" wrapText="1"/>
    </xf>
    <xf numFmtId="213" fontId="115" fillId="58" borderId="26" applyNumberFormat="0">
      <alignment horizontal="left"/>
    </xf>
    <xf numFmtId="0" fontId="115" fillId="58" borderId="26" applyNumberFormat="0">
      <alignment horizontal="left"/>
    </xf>
    <xf numFmtId="0" fontId="4" fillId="0" borderId="0"/>
    <xf numFmtId="49" fontId="72" fillId="57" borderId="25">
      <alignment horizontal="right" indent="2"/>
    </xf>
    <xf numFmtId="49" fontId="127" fillId="58" borderId="28" applyFill="0">
      <alignment horizontal="right" indent="2"/>
    </xf>
    <xf numFmtId="9" fontId="116" fillId="0" borderId="0" applyFont="0" applyFill="0" applyBorder="0" applyAlignment="0" applyProtection="0"/>
    <xf numFmtId="0" fontId="115" fillId="58" borderId="29" applyNumberFormat="0" applyFill="0">
      <alignment horizontal="left"/>
    </xf>
    <xf numFmtId="199" fontId="131" fillId="0" borderId="23" applyFont="0" applyFill="0" applyBorder="0" applyAlignment="0" applyProtection="0">
      <alignment horizontal="left"/>
      <protection locked="0"/>
    </xf>
    <xf numFmtId="211" fontId="131" fillId="0" borderId="23">
      <alignment horizontal="left"/>
      <protection locked="0"/>
    </xf>
    <xf numFmtId="200" fontId="116" fillId="0" borderId="0" applyFont="0" applyFill="0" applyBorder="0" applyAlignment="0" applyProtection="0">
      <alignment horizontal="left"/>
      <protection locked="0"/>
    </xf>
    <xf numFmtId="0" fontId="132" fillId="0" borderId="0" applyNumberFormat="0" applyFill="0" applyBorder="0" applyAlignment="0" applyProtection="0"/>
    <xf numFmtId="0" fontId="4" fillId="59" borderId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0"/>
    <xf numFmtId="0" fontId="4" fillId="0" borderId="0" applyFont="0" applyFill="0" applyBorder="0" applyAlignment="0" applyProtection="0"/>
    <xf numFmtId="0" fontId="1" fillId="0" borderId="0"/>
    <xf numFmtId="0" fontId="49" fillId="0" borderId="0"/>
    <xf numFmtId="0" fontId="7" fillId="0" borderId="0"/>
    <xf numFmtId="0" fontId="1" fillId="0" borderId="0"/>
    <xf numFmtId="0" fontId="4" fillId="0" borderId="0" applyNumberFormat="0" applyFill="0" applyBorder="0" applyAlignment="0" applyProtection="0"/>
    <xf numFmtId="167" fontId="14" fillId="0" borderId="0" applyNumberFormat="0" applyFill="0" applyBorder="0" applyAlignment="0" applyProtection="0">
      <alignment vertical="top"/>
      <protection locked="0"/>
    </xf>
    <xf numFmtId="0" fontId="7" fillId="0" borderId="1">
      <alignment horizontal="center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7" borderId="2" applyNumberFormat="0" applyAlignment="0" applyProtection="0"/>
    <xf numFmtId="0" fontId="27" fillId="22" borderId="0" applyNumberFormat="0" applyBorder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20" borderId="2" applyNumberFormat="0" applyAlignment="0" applyProtection="0"/>
    <xf numFmtId="0" fontId="20" fillId="0" borderId="0" applyNumberFormat="0" applyFill="0" applyBorder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2" fontId="116" fillId="0" borderId="0" applyFont="0" applyFill="0" applyBorder="0" applyProtection="0">
      <protection locked="0"/>
    </xf>
    <xf numFmtId="49" fontId="119" fillId="0" borderId="0" applyFill="0" applyProtection="0">
      <alignment horizontal="left" indent="1"/>
    </xf>
    <xf numFmtId="207" fontId="4" fillId="0" borderId="23" applyFont="0" applyFill="0" applyBorder="0" applyAlignment="0" applyProtection="0">
      <alignment horizontal="left"/>
      <protection locked="0"/>
    </xf>
    <xf numFmtId="214" fontId="4" fillId="58" borderId="23" applyFont="0" applyFill="0" applyBorder="0" applyAlignment="0" applyProtection="0"/>
    <xf numFmtId="214" fontId="4" fillId="58" borderId="23" applyFont="0" applyFill="0" applyBorder="0" applyAlignment="0" applyProtection="0"/>
    <xf numFmtId="0" fontId="130" fillId="59" borderId="23" applyFill="0">
      <alignment horizontal="center"/>
    </xf>
    <xf numFmtId="202" fontId="130" fillId="59" borderId="23" applyFill="0">
      <alignment horizontal="center" vertical="center"/>
    </xf>
    <xf numFmtId="49" fontId="119" fillId="0" borderId="0" applyFill="0" applyProtection="0">
      <alignment horizontal="left" indent="1"/>
    </xf>
    <xf numFmtId="199" fontId="131" fillId="0" borderId="23" applyFont="0" applyFill="0" applyBorder="0" applyAlignment="0" applyProtection="0">
      <alignment horizontal="left"/>
      <protection locked="0"/>
    </xf>
    <xf numFmtId="211" fontId="131" fillId="0" borderId="23">
      <alignment horizontal="left"/>
      <protection locked="0"/>
    </xf>
    <xf numFmtId="202" fontId="116" fillId="0" borderId="0" applyFont="0" applyFill="0" applyBorder="0" applyProtection="0">
      <protection locked="0"/>
    </xf>
    <xf numFmtId="207" fontId="4" fillId="0" borderId="23" applyFont="0" applyFill="0" applyBorder="0" applyAlignment="0" applyProtection="0">
      <alignment horizontal="left"/>
      <protection locked="0"/>
    </xf>
    <xf numFmtId="202" fontId="130" fillId="59" borderId="23" applyFill="0">
      <alignment horizontal="center" vertical="center"/>
    </xf>
    <xf numFmtId="0" fontId="130" fillId="59" borderId="23" applyFill="0">
      <alignment horizontal="center"/>
    </xf>
    <xf numFmtId="0" fontId="18" fillId="20" borderId="2" applyNumberFormat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7" fontId="14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74" fontId="77" fillId="0" borderId="0" applyNumberFormat="0" applyFill="0" applyBorder="0" applyAlignment="0" applyProtection="0">
      <protection locked="0"/>
    </xf>
    <xf numFmtId="0" fontId="25" fillId="7" borderId="2" applyNumberFormat="0" applyAlignment="0" applyProtection="0"/>
    <xf numFmtId="167" fontId="3" fillId="0" borderId="0"/>
    <xf numFmtId="0" fontId="4" fillId="0" borderId="0" applyBorder="0"/>
    <xf numFmtId="167" fontId="3" fillId="0" borderId="0"/>
    <xf numFmtId="0" fontId="13" fillId="0" borderId="0"/>
    <xf numFmtId="211" fontId="131" fillId="0" borderId="23">
      <alignment horizontal="left"/>
      <protection locked="0"/>
    </xf>
    <xf numFmtId="0" fontId="4" fillId="23" borderId="9" applyNumberFormat="0" applyFon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0" fontId="29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15" fillId="0" borderId="0"/>
    <xf numFmtId="166" fontId="4" fillId="0" borderId="0" applyFont="0" applyFill="0" applyBorder="0" applyAlignment="0" applyProtection="0"/>
    <xf numFmtId="49" fontId="119" fillId="0" borderId="0" applyFill="0" applyProtection="0">
      <alignment horizontal="left" indent="1"/>
    </xf>
    <xf numFmtId="0" fontId="121" fillId="0" borderId="0" applyNumberFormat="0" applyFill="0" applyAlignment="0"/>
    <xf numFmtId="0" fontId="124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9" fontId="116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6" fillId="57" borderId="0" applyFill="0" applyBorder="0">
      <alignment wrapText="1"/>
    </xf>
    <xf numFmtId="166" fontId="4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8" applyNumberFormat="0" applyFill="0" applyAlignment="0" applyProtection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76" fillId="30" borderId="21" applyNumberFormat="0" applyFont="0" applyAlignment="0" applyProtection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99" fontId="131" fillId="0" borderId="23" applyFont="0" applyFill="0" applyBorder="0" applyAlignment="0" applyProtection="0">
      <alignment horizontal="left"/>
      <protection locked="0"/>
    </xf>
    <xf numFmtId="202" fontId="116" fillId="0" borderId="0" applyFont="0" applyFill="0" applyBorder="0" applyProtection="0">
      <protection locked="0"/>
    </xf>
    <xf numFmtId="49" fontId="119" fillId="0" borderId="0" applyFill="0" applyProtection="0">
      <alignment horizontal="left" indent="1"/>
    </xf>
    <xf numFmtId="202" fontId="116" fillId="0" borderId="0" applyFont="0" applyFill="0" applyBorder="0" applyProtection="0">
      <protection locked="0"/>
    </xf>
    <xf numFmtId="49" fontId="119" fillId="0" borderId="0" applyFill="0" applyProtection="0">
      <alignment horizontal="left" indent="1"/>
    </xf>
    <xf numFmtId="202" fontId="116" fillId="0" borderId="0" applyFont="0" applyFill="0" applyBorder="0" applyProtection="0">
      <protection locked="0"/>
    </xf>
    <xf numFmtId="202" fontId="116" fillId="0" borderId="0" applyFont="0" applyFill="0" applyBorder="0" applyProtection="0">
      <protection locked="0"/>
    </xf>
    <xf numFmtId="202" fontId="116" fillId="0" borderId="0" applyFont="0" applyFill="0" applyBorder="0" applyProtection="0">
      <protection locked="0"/>
    </xf>
    <xf numFmtId="166" fontId="1" fillId="0" borderId="0" applyFont="0" applyFill="0" applyBorder="0" applyAlignment="0" applyProtection="0"/>
    <xf numFmtId="0" fontId="4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9" borderId="0" applyNumberFormat="0" applyBorder="0" applyAlignment="0" applyProtection="0"/>
    <xf numFmtId="0" fontId="135" fillId="3" borderId="0" applyNumberFormat="0" applyBorder="0" applyAlignment="0" applyProtection="0"/>
    <xf numFmtId="0" fontId="136" fillId="20" borderId="2" applyNumberFormat="0" applyAlignment="0" applyProtection="0"/>
    <xf numFmtId="0" fontId="137" fillId="21" borderId="3" applyNumberFormat="0" applyAlignment="0" applyProtection="0"/>
    <xf numFmtId="166" fontId="4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4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40" fillId="7" borderId="2" applyNumberFormat="0" applyAlignment="0" applyProtection="0"/>
    <xf numFmtId="0" fontId="141" fillId="0" borderId="8" applyNumberFormat="0" applyFill="0" applyAlignment="0" applyProtection="0"/>
    <xf numFmtId="0" fontId="142" fillId="22" borderId="0" applyNumberFormat="0" applyBorder="0" applyAlignment="0" applyProtection="0"/>
    <xf numFmtId="0" fontId="32" fillId="0" borderId="0"/>
    <xf numFmtId="0" fontId="31" fillId="0" borderId="0"/>
    <xf numFmtId="0" fontId="31" fillId="0" borderId="0"/>
    <xf numFmtId="0" fontId="31" fillId="0" borderId="0"/>
    <xf numFmtId="0" fontId="4" fillId="23" borderId="9" applyNumberFormat="0" applyFont="0" applyAlignment="0" applyProtection="0"/>
    <xf numFmtId="0" fontId="143" fillId="20" borderId="10" applyNumberFormat="0" applyAlignment="0" applyProtection="0"/>
    <xf numFmtId="0" fontId="144" fillId="0" borderId="13" applyNumberFormat="0" applyFill="0" applyAlignment="0" applyProtection="0"/>
    <xf numFmtId="0" fontId="1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4" fillId="23" borderId="9" applyNumberFormat="0" applyFont="0" applyAlignment="0" applyProtection="0"/>
    <xf numFmtId="0" fontId="101" fillId="20" borderId="2" applyNumberFormat="0" applyAlignment="0" applyProtection="0"/>
    <xf numFmtId="0" fontId="108" fillId="7" borderId="2" applyNumberFormat="0" applyAlignment="0" applyProtection="0"/>
    <xf numFmtId="0" fontId="13" fillId="23" borderId="9" applyNumberFormat="0" applyFont="0" applyAlignment="0" applyProtection="0"/>
    <xf numFmtId="0" fontId="111" fillId="20" borderId="10" applyNumberFormat="0" applyAlignment="0" applyProtection="0"/>
    <xf numFmtId="0" fontId="98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207" fontId="4" fillId="0" borderId="23" applyFont="0" applyFill="0" applyBorder="0" applyAlignment="0" applyProtection="0">
      <alignment horizontal="left"/>
      <protection locked="0"/>
    </xf>
    <xf numFmtId="214" fontId="4" fillId="58" borderId="23" applyFont="0" applyFill="0" applyBorder="0" applyAlignment="0" applyProtection="0"/>
    <xf numFmtId="0" fontId="130" fillId="59" borderId="23" applyFill="0">
      <alignment horizontal="center"/>
    </xf>
    <xf numFmtId="202" fontId="130" fillId="59" borderId="23" applyFill="0">
      <alignment horizontal="center" vertical="center"/>
    </xf>
    <xf numFmtId="199" fontId="131" fillId="0" borderId="23" applyFont="0" applyFill="0" applyBorder="0" applyAlignment="0" applyProtection="0">
      <alignment horizontal="left"/>
      <protection locked="0"/>
    </xf>
    <xf numFmtId="211" fontId="131" fillId="0" borderId="23">
      <alignment horizontal="left"/>
      <protection locked="0"/>
    </xf>
    <xf numFmtId="166" fontId="1" fillId="0" borderId="0" applyFont="0" applyFill="0" applyBorder="0" applyAlignment="0" applyProtection="0"/>
    <xf numFmtId="0" fontId="4" fillId="0" borderId="0"/>
    <xf numFmtId="0" fontId="3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23" borderId="9" applyNumberFormat="0" applyFont="0" applyAlignment="0" applyProtection="0"/>
    <xf numFmtId="49" fontId="72" fillId="57" borderId="25">
      <alignment horizontal="right" indent="2"/>
    </xf>
    <xf numFmtId="166" fontId="4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11">
      <alignment horizontal="center" vertical="center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3" borderId="9" applyNumberFormat="0" applyFont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111" fillId="20" borderId="10" applyNumberFormat="0" applyAlignment="0" applyProtection="0"/>
    <xf numFmtId="0" fontId="28" fillId="20" borderId="10" applyNumberFormat="0" applyAlignment="0" applyProtection="0"/>
    <xf numFmtId="0" fontId="98" fillId="0" borderId="13" applyNumberFormat="0" applyFill="0" applyAlignment="0" applyProtection="0"/>
    <xf numFmtId="0" fontId="108" fillId="7" borderId="2" applyNumberFormat="0" applyAlignment="0" applyProtection="0"/>
    <xf numFmtId="0" fontId="7" fillId="0" borderId="11">
      <alignment horizontal="center" vertical="center"/>
    </xf>
    <xf numFmtId="0" fontId="136" fillId="20" borderId="2" applyNumberFormat="0" applyAlignment="0" applyProtection="0"/>
    <xf numFmtId="0" fontId="18" fillId="20" borderId="2" applyNumberFormat="0" applyAlignment="0" applyProtection="0"/>
    <xf numFmtId="0" fontId="5" fillId="0" borderId="13" applyNumberFormat="0" applyFill="0" applyAlignment="0" applyProtection="0"/>
    <xf numFmtId="0" fontId="28" fillId="20" borderId="10" applyNumberFormat="0" applyAlignment="0" applyProtection="0"/>
    <xf numFmtId="0" fontId="25" fillId="7" borderId="2" applyNumberFormat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98" fillId="0" borderId="13" applyNumberFormat="0" applyFill="0" applyAlignment="0" applyProtection="0"/>
    <xf numFmtId="0" fontId="111" fillId="20" borderId="10" applyNumberFormat="0" applyAlignment="0" applyProtection="0"/>
    <xf numFmtId="0" fontId="28" fillId="20" borderId="10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49" fontId="72" fillId="57" borderId="25">
      <alignment horizontal="right" indent="2"/>
    </xf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101" fillId="20" borderId="2" applyNumberFormat="0" applyAlignment="0" applyProtection="0"/>
    <xf numFmtId="0" fontId="144" fillId="0" borderId="13" applyNumberFormat="0" applyFill="0" applyAlignment="0" applyProtection="0"/>
    <xf numFmtId="0" fontId="101" fillId="20" borderId="2" applyNumberFormat="0" applyAlignment="0" applyProtection="0"/>
    <xf numFmtId="0" fontId="108" fillId="7" borderId="2" applyNumberFormat="0" applyAlignment="0" applyProtection="0"/>
    <xf numFmtId="0" fontId="101" fillId="20" borderId="2" applyNumberFormat="0" applyAlignment="0" applyProtection="0"/>
    <xf numFmtId="0" fontId="13" fillId="23" borderId="9" applyNumberFormat="0" applyFont="0" applyAlignment="0" applyProtection="0"/>
    <xf numFmtId="0" fontId="111" fillId="20" borderId="10" applyNumberFormat="0" applyAlignment="0" applyProtection="0"/>
    <xf numFmtId="0" fontId="98" fillId="0" borderId="13" applyNumberFormat="0" applyFill="0" applyAlignment="0" applyProtection="0"/>
    <xf numFmtId="0" fontId="7" fillId="0" borderId="1">
      <alignment horizontal="center" vertical="center"/>
    </xf>
    <xf numFmtId="0" fontId="28" fillId="20" borderId="10" applyNumberFormat="0" applyAlignment="0" applyProtection="0"/>
    <xf numFmtId="0" fontId="25" fillId="7" borderId="2" applyNumberFormat="0" applyAlignment="0" applyProtection="0"/>
    <xf numFmtId="0" fontId="143" fillId="20" borderId="10" applyNumberFormat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18" fillId="20" borderId="2" applyNumberFormat="0" applyAlignment="0" applyProtection="0"/>
    <xf numFmtId="0" fontId="108" fillId="7" borderId="2" applyNumberFormat="0" applyAlignment="0" applyProtection="0"/>
    <xf numFmtId="0" fontId="18" fillId="20" borderId="2" applyNumberFormat="0" applyAlignment="0" applyProtection="0"/>
    <xf numFmtId="0" fontId="28" fillId="20" borderId="10" applyNumberFormat="0" applyAlignment="0" applyProtection="0"/>
    <xf numFmtId="0" fontId="25" fillId="7" borderId="2" applyNumberFormat="0" applyAlignment="0" applyProtection="0"/>
    <xf numFmtId="0" fontId="2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28" fillId="20" borderId="10" applyNumberFormat="0" applyAlignment="0" applyProtection="0"/>
    <xf numFmtId="0" fontId="18" fillId="20" borderId="2" applyNumberFormat="0" applyAlignment="0" applyProtection="0"/>
    <xf numFmtId="0" fontId="140" fillId="7" borderId="2" applyNumberFormat="0" applyAlignment="0" applyProtection="0"/>
    <xf numFmtId="0" fontId="136" fillId="20" borderId="2" applyNumberFormat="0" applyAlignment="0" applyProtection="0"/>
    <xf numFmtId="0" fontId="7" fillId="0" borderId="1">
      <alignment horizontal="center" vertical="center"/>
    </xf>
    <xf numFmtId="0" fontId="140" fillId="7" borderId="2" applyNumberFormat="0" applyAlignment="0" applyProtection="0"/>
    <xf numFmtId="0" fontId="4" fillId="23" borderId="9" applyNumberFormat="0" applyFont="0" applyAlignment="0" applyProtection="0"/>
    <xf numFmtId="0" fontId="144" fillId="0" borderId="13" applyNumberFormat="0" applyFill="0" applyAlignment="0" applyProtection="0"/>
    <xf numFmtId="0" fontId="5" fillId="0" borderId="13" applyNumberFormat="0" applyFill="0" applyAlignment="0" applyProtection="0"/>
    <xf numFmtId="0" fontId="4" fillId="23" borderId="9" applyNumberFormat="0" applyFont="0" applyAlignment="0" applyProtection="0"/>
    <xf numFmtId="0" fontId="101" fillId="20" borderId="2" applyNumberFormat="0" applyAlignment="0" applyProtection="0"/>
    <xf numFmtId="0" fontId="108" fillId="7" borderId="2" applyNumberFormat="0" applyAlignment="0" applyProtection="0"/>
    <xf numFmtId="0" fontId="13" fillId="23" borderId="9" applyNumberFormat="0" applyFont="0" applyAlignment="0" applyProtection="0"/>
    <xf numFmtId="0" fontId="98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9" fontId="4" fillId="0" borderId="0" applyFont="0" applyFill="0" applyBorder="0" applyAlignment="0" applyProtection="0"/>
    <xf numFmtId="166" fontId="13" fillId="0" borderId="12" applyFont="0" applyAlignment="0">
      <alignment vertical="top" wrapText="1"/>
    </xf>
    <xf numFmtId="0" fontId="4" fillId="0" borderId="0"/>
    <xf numFmtId="0" fontId="4" fillId="0" borderId="0"/>
    <xf numFmtId="0" fontId="8" fillId="0" borderId="0"/>
    <xf numFmtId="4" fontId="8" fillId="0" borderId="0" applyFont="0" applyFill="0" applyBorder="0" applyAlignment="0" applyProtection="0"/>
    <xf numFmtId="0" fontId="8" fillId="0" borderId="0"/>
    <xf numFmtId="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2" fontId="1" fillId="0" borderId="0"/>
    <xf numFmtId="212" fontId="4" fillId="0" borderId="0"/>
    <xf numFmtId="212" fontId="4" fillId="0" borderId="0"/>
    <xf numFmtId="212" fontId="3" fillId="2" borderId="0" applyNumberFormat="0" applyBorder="0" applyAlignment="0" applyProtection="0"/>
    <xf numFmtId="212" fontId="3" fillId="2" borderId="0" applyNumberFormat="0" applyBorder="0" applyAlignment="0" applyProtection="0"/>
    <xf numFmtId="212" fontId="3" fillId="2" borderId="0" applyNumberFormat="0" applyBorder="0" applyAlignment="0" applyProtection="0"/>
    <xf numFmtId="212" fontId="32" fillId="2" borderId="0" applyNumberFormat="0" applyBorder="0" applyAlignment="0" applyProtection="0"/>
    <xf numFmtId="212" fontId="3" fillId="2" borderId="0" applyNumberFormat="0" applyBorder="0" applyAlignment="0" applyProtection="0"/>
    <xf numFmtId="212" fontId="3" fillId="3" borderId="0" applyNumberFormat="0" applyBorder="0" applyAlignment="0" applyProtection="0"/>
    <xf numFmtId="212" fontId="3" fillId="3" borderId="0" applyNumberFormat="0" applyBorder="0" applyAlignment="0" applyProtection="0"/>
    <xf numFmtId="212" fontId="3" fillId="3" borderId="0" applyNumberFormat="0" applyBorder="0" applyAlignment="0" applyProtection="0"/>
    <xf numFmtId="212" fontId="32" fillId="3" borderId="0" applyNumberFormat="0" applyBorder="0" applyAlignment="0" applyProtection="0"/>
    <xf numFmtId="212" fontId="3" fillId="3" borderId="0" applyNumberFormat="0" applyBorder="0" applyAlignment="0" applyProtection="0"/>
    <xf numFmtId="212" fontId="3" fillId="4" borderId="0" applyNumberFormat="0" applyBorder="0" applyAlignment="0" applyProtection="0"/>
    <xf numFmtId="212" fontId="3" fillId="4" borderId="0" applyNumberFormat="0" applyBorder="0" applyAlignment="0" applyProtection="0"/>
    <xf numFmtId="212" fontId="3" fillId="4" borderId="0" applyNumberFormat="0" applyBorder="0" applyAlignment="0" applyProtection="0"/>
    <xf numFmtId="212" fontId="32" fillId="4" borderId="0" applyNumberFormat="0" applyBorder="0" applyAlignment="0" applyProtection="0"/>
    <xf numFmtId="212" fontId="3" fillId="4" borderId="0" applyNumberFormat="0" applyBorder="0" applyAlignment="0" applyProtection="0"/>
    <xf numFmtId="212" fontId="3" fillId="5" borderId="0" applyNumberFormat="0" applyBorder="0" applyAlignment="0" applyProtection="0"/>
    <xf numFmtId="212" fontId="3" fillId="5" borderId="0" applyNumberFormat="0" applyBorder="0" applyAlignment="0" applyProtection="0"/>
    <xf numFmtId="212" fontId="3" fillId="5" borderId="0" applyNumberFormat="0" applyBorder="0" applyAlignment="0" applyProtection="0"/>
    <xf numFmtId="212" fontId="32" fillId="5" borderId="0" applyNumberFormat="0" applyBorder="0" applyAlignment="0" applyProtection="0"/>
    <xf numFmtId="212" fontId="3" fillId="5" borderId="0" applyNumberFormat="0" applyBorder="0" applyAlignment="0" applyProtection="0"/>
    <xf numFmtId="212" fontId="3" fillId="6" borderId="0" applyNumberFormat="0" applyBorder="0" applyAlignment="0" applyProtection="0"/>
    <xf numFmtId="212" fontId="3" fillId="6" borderId="0" applyNumberFormat="0" applyBorder="0" applyAlignment="0" applyProtection="0"/>
    <xf numFmtId="212" fontId="3" fillId="6" borderId="0" applyNumberFormat="0" applyBorder="0" applyAlignment="0" applyProtection="0"/>
    <xf numFmtId="212" fontId="32" fillId="6" borderId="0" applyNumberFormat="0" applyBorder="0" applyAlignment="0" applyProtection="0"/>
    <xf numFmtId="212" fontId="3" fillId="6" borderId="0" applyNumberFormat="0" applyBorder="0" applyAlignment="0" applyProtection="0"/>
    <xf numFmtId="212" fontId="3" fillId="7" borderId="0" applyNumberFormat="0" applyBorder="0" applyAlignment="0" applyProtection="0"/>
    <xf numFmtId="212" fontId="3" fillId="7" borderId="0" applyNumberFormat="0" applyBorder="0" applyAlignment="0" applyProtection="0"/>
    <xf numFmtId="212" fontId="3" fillId="7" borderId="0" applyNumberFormat="0" applyBorder="0" applyAlignment="0" applyProtection="0"/>
    <xf numFmtId="212" fontId="32" fillId="7" borderId="0" applyNumberFormat="0" applyBorder="0" applyAlignment="0" applyProtection="0"/>
    <xf numFmtId="212" fontId="3" fillId="7" borderId="0" applyNumberFormat="0" applyBorder="0" applyAlignment="0" applyProtection="0"/>
    <xf numFmtId="212" fontId="3" fillId="8" borderId="0" applyNumberFormat="0" applyBorder="0" applyAlignment="0" applyProtection="0"/>
    <xf numFmtId="212" fontId="3" fillId="8" borderId="0" applyNumberFormat="0" applyBorder="0" applyAlignment="0" applyProtection="0"/>
    <xf numFmtId="212" fontId="3" fillId="8" borderId="0" applyNumberFormat="0" applyBorder="0" applyAlignment="0" applyProtection="0"/>
    <xf numFmtId="212" fontId="32" fillId="8" borderId="0" applyNumberFormat="0" applyBorder="0" applyAlignment="0" applyProtection="0"/>
    <xf numFmtId="212" fontId="3" fillId="8" borderId="0" applyNumberFormat="0" applyBorder="0" applyAlignment="0" applyProtection="0"/>
    <xf numFmtId="212" fontId="3" fillId="9" borderId="0" applyNumberFormat="0" applyBorder="0" applyAlignment="0" applyProtection="0"/>
    <xf numFmtId="212" fontId="3" fillId="9" borderId="0" applyNumberFormat="0" applyBorder="0" applyAlignment="0" applyProtection="0"/>
    <xf numFmtId="212" fontId="3" fillId="9" borderId="0" applyNumberFormat="0" applyBorder="0" applyAlignment="0" applyProtection="0"/>
    <xf numFmtId="212" fontId="32" fillId="9" borderId="0" applyNumberFormat="0" applyBorder="0" applyAlignment="0" applyProtection="0"/>
    <xf numFmtId="212" fontId="3" fillId="9" borderId="0" applyNumberFormat="0" applyBorder="0" applyAlignment="0" applyProtection="0"/>
    <xf numFmtId="212" fontId="3" fillId="10" borderId="0" applyNumberFormat="0" applyBorder="0" applyAlignment="0" applyProtection="0"/>
    <xf numFmtId="212" fontId="3" fillId="10" borderId="0" applyNumberFormat="0" applyBorder="0" applyAlignment="0" applyProtection="0"/>
    <xf numFmtId="212" fontId="3" fillId="10" borderId="0" applyNumberFormat="0" applyBorder="0" applyAlignment="0" applyProtection="0"/>
    <xf numFmtId="212" fontId="32" fillId="10" borderId="0" applyNumberFormat="0" applyBorder="0" applyAlignment="0" applyProtection="0"/>
    <xf numFmtId="212" fontId="3" fillId="10" borderId="0" applyNumberFormat="0" applyBorder="0" applyAlignment="0" applyProtection="0"/>
    <xf numFmtId="212" fontId="3" fillId="5" borderId="0" applyNumberFormat="0" applyBorder="0" applyAlignment="0" applyProtection="0"/>
    <xf numFmtId="212" fontId="3" fillId="5" borderId="0" applyNumberFormat="0" applyBorder="0" applyAlignment="0" applyProtection="0"/>
    <xf numFmtId="212" fontId="3" fillId="5" borderId="0" applyNumberFormat="0" applyBorder="0" applyAlignment="0" applyProtection="0"/>
    <xf numFmtId="212" fontId="32" fillId="5" borderId="0" applyNumberFormat="0" applyBorder="0" applyAlignment="0" applyProtection="0"/>
    <xf numFmtId="212" fontId="3" fillId="5" borderId="0" applyNumberFormat="0" applyBorder="0" applyAlignment="0" applyProtection="0"/>
    <xf numFmtId="212" fontId="3" fillId="8" borderId="0" applyNumberFormat="0" applyBorder="0" applyAlignment="0" applyProtection="0"/>
    <xf numFmtId="212" fontId="3" fillId="8" borderId="0" applyNumberFormat="0" applyBorder="0" applyAlignment="0" applyProtection="0"/>
    <xf numFmtId="212" fontId="3" fillId="8" borderId="0" applyNumberFormat="0" applyBorder="0" applyAlignment="0" applyProtection="0"/>
    <xf numFmtId="212" fontId="32" fillId="8" borderId="0" applyNumberFormat="0" applyBorder="0" applyAlignment="0" applyProtection="0"/>
    <xf numFmtId="212" fontId="3" fillId="8" borderId="0" applyNumberFormat="0" applyBorder="0" applyAlignment="0" applyProtection="0"/>
    <xf numFmtId="212" fontId="3" fillId="11" borderId="0" applyNumberFormat="0" applyBorder="0" applyAlignment="0" applyProtection="0"/>
    <xf numFmtId="212" fontId="3" fillId="11" borderId="0" applyNumberFormat="0" applyBorder="0" applyAlignment="0" applyProtection="0"/>
    <xf numFmtId="212" fontId="3" fillId="11" borderId="0" applyNumberFormat="0" applyBorder="0" applyAlignment="0" applyProtection="0"/>
    <xf numFmtId="212" fontId="32" fillId="11" borderId="0" applyNumberFormat="0" applyBorder="0" applyAlignment="0" applyProtection="0"/>
    <xf numFmtId="212" fontId="3" fillId="11" borderId="0" applyNumberFormat="0" applyBorder="0" applyAlignment="0" applyProtection="0"/>
    <xf numFmtId="212" fontId="16" fillId="12" borderId="0" applyNumberFormat="0" applyBorder="0" applyAlignment="0" applyProtection="0"/>
    <xf numFmtId="212" fontId="33" fillId="12" borderId="0" applyNumberFormat="0" applyBorder="0" applyAlignment="0" applyProtection="0"/>
    <xf numFmtId="212" fontId="16" fillId="9" borderId="0" applyNumberFormat="0" applyBorder="0" applyAlignment="0" applyProtection="0"/>
    <xf numFmtId="212" fontId="33" fillId="9" borderId="0" applyNumberFormat="0" applyBorder="0" applyAlignment="0" applyProtection="0"/>
    <xf numFmtId="212" fontId="16" fillId="10" borderId="0" applyNumberFormat="0" applyBorder="0" applyAlignment="0" applyProtection="0"/>
    <xf numFmtId="212" fontId="33" fillId="10" borderId="0" applyNumberFormat="0" applyBorder="0" applyAlignment="0" applyProtection="0"/>
    <xf numFmtId="212" fontId="16" fillId="13" borderId="0" applyNumberFormat="0" applyBorder="0" applyAlignment="0" applyProtection="0"/>
    <xf numFmtId="212" fontId="33" fillId="13" borderId="0" applyNumberFormat="0" applyBorder="0" applyAlignment="0" applyProtection="0"/>
    <xf numFmtId="212" fontId="16" fillId="14" borderId="0" applyNumberFormat="0" applyBorder="0" applyAlignment="0" applyProtection="0"/>
    <xf numFmtId="212" fontId="33" fillId="14" borderId="0" applyNumberFormat="0" applyBorder="0" applyAlignment="0" applyProtection="0"/>
    <xf numFmtId="212" fontId="16" fillId="15" borderId="0" applyNumberFormat="0" applyBorder="0" applyAlignment="0" applyProtection="0"/>
    <xf numFmtId="212" fontId="33" fillId="15" borderId="0" applyNumberFormat="0" applyBorder="0" applyAlignment="0" applyProtection="0"/>
    <xf numFmtId="212" fontId="16" fillId="16" borderId="0" applyNumberFormat="0" applyBorder="0" applyAlignment="0" applyProtection="0"/>
    <xf numFmtId="212" fontId="33" fillId="16" borderId="0" applyNumberFormat="0" applyBorder="0" applyAlignment="0" applyProtection="0"/>
    <xf numFmtId="212" fontId="16" fillId="17" borderId="0" applyNumberFormat="0" applyBorder="0" applyAlignment="0" applyProtection="0"/>
    <xf numFmtId="212" fontId="33" fillId="17" borderId="0" applyNumberFormat="0" applyBorder="0" applyAlignment="0" applyProtection="0"/>
    <xf numFmtId="212" fontId="16" fillId="18" borderId="0" applyNumberFormat="0" applyBorder="0" applyAlignment="0" applyProtection="0"/>
    <xf numFmtId="212" fontId="33" fillId="18" borderId="0" applyNumberFormat="0" applyBorder="0" applyAlignment="0" applyProtection="0"/>
    <xf numFmtId="212" fontId="16" fillId="13" borderId="0" applyNumberFormat="0" applyBorder="0" applyAlignment="0" applyProtection="0"/>
    <xf numFmtId="212" fontId="33" fillId="13" borderId="0" applyNumberFormat="0" applyBorder="0" applyAlignment="0" applyProtection="0"/>
    <xf numFmtId="212" fontId="16" fillId="14" borderId="0" applyNumberFormat="0" applyBorder="0" applyAlignment="0" applyProtection="0"/>
    <xf numFmtId="212" fontId="33" fillId="14" borderId="0" applyNumberFormat="0" applyBorder="0" applyAlignment="0" applyProtection="0"/>
    <xf numFmtId="212" fontId="16" fillId="19" borderId="0" applyNumberFormat="0" applyBorder="0" applyAlignment="0" applyProtection="0"/>
    <xf numFmtId="212" fontId="33" fillId="19" borderId="0" applyNumberFormat="0" applyBorder="0" applyAlignment="0" applyProtection="0"/>
    <xf numFmtId="212" fontId="7" fillId="0" borderId="1">
      <alignment horizontal="center" vertical="center"/>
    </xf>
    <xf numFmtId="212" fontId="17" fillId="3" borderId="0" applyNumberFormat="0" applyBorder="0" applyAlignment="0" applyProtection="0"/>
    <xf numFmtId="212" fontId="34" fillId="3" borderId="0" applyNumberFormat="0" applyBorder="0" applyAlignment="0" applyProtection="0"/>
    <xf numFmtId="212" fontId="18" fillId="20" borderId="2" applyNumberFormat="0" applyAlignment="0" applyProtection="0"/>
    <xf numFmtId="212" fontId="35" fillId="20" borderId="2" applyNumberFormat="0" applyAlignment="0" applyProtection="0"/>
    <xf numFmtId="212" fontId="19" fillId="21" borderId="3" applyNumberFormat="0" applyAlignment="0" applyProtection="0"/>
    <xf numFmtId="212" fontId="36" fillId="21" borderId="3" applyNumberFormat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20" fillId="0" borderId="0" applyNumberFormat="0" applyFill="0" applyBorder="0" applyAlignment="0" applyProtection="0"/>
    <xf numFmtId="212" fontId="37" fillId="0" borderId="0" applyNumberFormat="0" applyFill="0" applyBorder="0" applyAlignment="0" applyProtection="0"/>
    <xf numFmtId="212" fontId="21" fillId="4" borderId="0" applyNumberFormat="0" applyBorder="0" applyAlignment="0" applyProtection="0"/>
    <xf numFmtId="212" fontId="38" fillId="4" borderId="0" applyNumberFormat="0" applyBorder="0" applyAlignment="0" applyProtection="0"/>
    <xf numFmtId="212" fontId="22" fillId="0" borderId="5" applyNumberFormat="0" applyFill="0" applyAlignment="0" applyProtection="0"/>
    <xf numFmtId="212" fontId="39" fillId="0" borderId="5" applyNumberFormat="0" applyFill="0" applyAlignment="0" applyProtection="0"/>
    <xf numFmtId="212" fontId="23" fillId="0" borderId="6" applyNumberFormat="0" applyFill="0" applyAlignment="0" applyProtection="0"/>
    <xf numFmtId="212" fontId="40" fillId="0" borderId="6" applyNumberFormat="0" applyFill="0" applyAlignment="0" applyProtection="0"/>
    <xf numFmtId="212" fontId="24" fillId="0" borderId="7" applyNumberFormat="0" applyFill="0" applyAlignment="0" applyProtection="0"/>
    <xf numFmtId="212" fontId="41" fillId="0" borderId="7" applyNumberFormat="0" applyFill="0" applyAlignment="0" applyProtection="0"/>
    <xf numFmtId="212" fontId="24" fillId="0" borderId="0" applyNumberFormat="0" applyFill="0" applyBorder="0" applyAlignment="0" applyProtection="0"/>
    <xf numFmtId="212" fontId="41" fillId="0" borderId="0" applyNumberFormat="0" applyFill="0" applyBorder="0" applyAlignment="0" applyProtection="0"/>
    <xf numFmtId="212" fontId="15" fillId="0" borderId="0" applyNumberFormat="0" applyFill="0" applyBorder="0" applyAlignment="0" applyProtection="0">
      <alignment vertical="top"/>
      <protection locked="0"/>
    </xf>
    <xf numFmtId="212" fontId="25" fillId="7" borderId="2" applyNumberFormat="0" applyAlignment="0" applyProtection="0"/>
    <xf numFmtId="212" fontId="42" fillId="7" borderId="2" applyNumberFormat="0" applyAlignment="0" applyProtection="0"/>
    <xf numFmtId="212" fontId="26" fillId="0" borderId="8" applyNumberFormat="0" applyFill="0" applyAlignment="0" applyProtection="0"/>
    <xf numFmtId="212" fontId="43" fillId="0" borderId="8" applyNumberFormat="0" applyFill="0" applyAlignment="0" applyProtection="0"/>
    <xf numFmtId="212" fontId="27" fillId="22" borderId="0" applyNumberFormat="0" applyBorder="0" applyAlignment="0" applyProtection="0"/>
    <xf numFmtId="212" fontId="44" fillId="22" borderId="0" applyNumberFormat="0" applyBorder="0" applyAlignment="0" applyProtection="0"/>
    <xf numFmtId="212" fontId="8" fillId="0" borderId="0"/>
    <xf numFmtId="212" fontId="48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1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32" fillId="0" borderId="0"/>
    <xf numFmtId="212" fontId="32" fillId="0" borderId="0"/>
    <xf numFmtId="212" fontId="32" fillId="0" borderId="0"/>
    <xf numFmtId="212" fontId="48" fillId="0" borderId="0"/>
    <xf numFmtId="212" fontId="48" fillId="0" borderId="0"/>
    <xf numFmtId="212" fontId="3" fillId="0" borderId="0"/>
    <xf numFmtId="212" fontId="3" fillId="0" borderId="0"/>
    <xf numFmtId="212" fontId="7" fillId="0" borderId="0"/>
    <xf numFmtId="212" fontId="7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3" fillId="0" borderId="0"/>
    <xf numFmtId="212" fontId="3" fillId="0" borderId="0"/>
    <xf numFmtId="212" fontId="4" fillId="0" borderId="0"/>
    <xf numFmtId="212" fontId="4" fillId="0" borderId="0"/>
    <xf numFmtId="212" fontId="48" fillId="0" borderId="0"/>
    <xf numFmtId="212" fontId="48" fillId="0" borderId="0"/>
    <xf numFmtId="212" fontId="13" fillId="0" borderId="0"/>
    <xf numFmtId="212" fontId="13" fillId="0" borderId="0"/>
    <xf numFmtId="212" fontId="1" fillId="0" borderId="0"/>
    <xf numFmtId="212" fontId="48" fillId="0" borderId="0"/>
    <xf numFmtId="212" fontId="48" fillId="0" borderId="0"/>
    <xf numFmtId="212" fontId="49" fillId="0" borderId="0"/>
    <xf numFmtId="212" fontId="48" fillId="0" borderId="0"/>
    <xf numFmtId="212" fontId="48" fillId="0" borderId="0"/>
    <xf numFmtId="212" fontId="4" fillId="0" borderId="0" applyBorder="0"/>
    <xf numFmtId="212" fontId="4" fillId="0" borderId="0" applyBorder="0"/>
    <xf numFmtId="212" fontId="48" fillId="0" borderId="0"/>
    <xf numFmtId="212" fontId="48" fillId="0" borderId="0"/>
    <xf numFmtId="212" fontId="4" fillId="0" borderId="0"/>
    <xf numFmtId="212" fontId="48" fillId="0" borderId="0"/>
    <xf numFmtId="212" fontId="6" fillId="0" borderId="0"/>
    <xf numFmtId="212" fontId="6" fillId="0" borderId="0"/>
    <xf numFmtId="212" fontId="4" fillId="0" borderId="0"/>
    <xf numFmtId="212" fontId="48" fillId="0" borderId="0"/>
    <xf numFmtId="212" fontId="13" fillId="0" borderId="0"/>
    <xf numFmtId="212" fontId="4" fillId="0" borderId="0"/>
    <xf numFmtId="212" fontId="4" fillId="23" borderId="9" applyNumberFormat="0" applyFont="0" applyAlignment="0" applyProtection="0"/>
    <xf numFmtId="212" fontId="4" fillId="23" borderId="9" applyNumberFormat="0" applyFont="0" applyAlignment="0" applyProtection="0"/>
    <xf numFmtId="212" fontId="4" fillId="23" borderId="9" applyNumberFormat="0" applyFont="0" applyAlignment="0" applyProtection="0"/>
    <xf numFmtId="212" fontId="32" fillId="23" borderId="9" applyNumberFormat="0" applyFont="0" applyAlignment="0" applyProtection="0"/>
    <xf numFmtId="212" fontId="4" fillId="23" borderId="9" applyNumberFormat="0" applyFont="0" applyAlignment="0" applyProtection="0"/>
    <xf numFmtId="212" fontId="4" fillId="23" borderId="9" applyNumberFormat="0" applyFont="0" applyAlignment="0" applyProtection="0"/>
    <xf numFmtId="212" fontId="10" fillId="0" borderId="0">
      <alignment horizontal="left"/>
    </xf>
    <xf numFmtId="212" fontId="28" fillId="20" borderId="10" applyNumberFormat="0" applyAlignment="0" applyProtection="0"/>
    <xf numFmtId="212" fontId="45" fillId="20" borderId="10" applyNumberFormat="0" applyAlignment="0" applyProtection="0"/>
    <xf numFmtId="212" fontId="7" fillId="0" borderId="11">
      <alignment horizontal="center" vertical="center"/>
    </xf>
    <xf numFmtId="212" fontId="4" fillId="0" borderId="0" applyNumberFormat="0" applyFill="0" applyBorder="0" applyAlignment="0" applyProtection="0"/>
    <xf numFmtId="212" fontId="11" fillId="0" borderId="0"/>
    <xf numFmtId="212" fontId="29" fillId="0" borderId="0" applyNumberFormat="0" applyFill="0" applyBorder="0" applyAlignment="0" applyProtection="0"/>
    <xf numFmtId="212" fontId="12" fillId="0" borderId="0"/>
    <xf numFmtId="212" fontId="5" fillId="0" borderId="13" applyNumberFormat="0" applyFill="0" applyAlignment="0" applyProtection="0"/>
    <xf numFmtId="212" fontId="5" fillId="0" borderId="13" applyNumberFormat="0" applyFill="0" applyAlignment="0" applyProtection="0"/>
    <xf numFmtId="212" fontId="46" fillId="0" borderId="13" applyNumberFormat="0" applyFill="0" applyAlignment="0" applyProtection="0"/>
    <xf numFmtId="212" fontId="30" fillId="0" borderId="0" applyNumberFormat="0" applyFill="0" applyBorder="0" applyAlignment="0" applyProtection="0"/>
    <xf numFmtId="212" fontId="47" fillId="0" borderId="0" applyNumberFormat="0" applyFill="0" applyBorder="0" applyAlignment="0" applyProtection="0"/>
    <xf numFmtId="212" fontId="69" fillId="0" borderId="24" applyNumberFormat="0" applyFont="0" applyFill="0" applyAlignment="0" applyProtection="0"/>
    <xf numFmtId="212" fontId="71" fillId="0" borderId="0" applyNumberFormat="0" applyFill="0" applyBorder="0" applyAlignment="0" applyProtection="0"/>
    <xf numFmtId="212" fontId="70" fillId="0" borderId="0" applyNumberFormat="0" applyFill="0" applyBorder="0" applyAlignment="0" applyProtection="0"/>
    <xf numFmtId="212" fontId="69" fillId="0" borderId="0" applyFont="0" applyFill="0" applyBorder="0" applyAlignment="0" applyProtection="0"/>
    <xf numFmtId="212" fontId="13" fillId="0" borderId="0">
      <alignment vertical="top"/>
    </xf>
    <xf numFmtId="212" fontId="4" fillId="0" borderId="0"/>
    <xf numFmtId="212" fontId="50" fillId="0" borderId="0" applyNumberFormat="0" applyFill="0" applyBorder="0" applyAlignment="0" applyProtection="0"/>
    <xf numFmtId="212" fontId="51" fillId="0" borderId="14" applyNumberFormat="0" applyFill="0" applyAlignment="0" applyProtection="0"/>
    <xf numFmtId="212" fontId="52" fillId="0" borderId="15" applyNumberFormat="0" applyFill="0" applyAlignment="0" applyProtection="0"/>
    <xf numFmtId="212" fontId="53" fillId="0" borderId="16" applyNumberFormat="0" applyFill="0" applyAlignment="0" applyProtection="0"/>
    <xf numFmtId="212" fontId="53" fillId="0" borderId="0" applyNumberFormat="0" applyFill="0" applyBorder="0" applyAlignment="0" applyProtection="0"/>
    <xf numFmtId="212" fontId="54" fillId="24" borderId="0" applyNumberFormat="0" applyBorder="0" applyAlignment="0" applyProtection="0"/>
    <xf numFmtId="212" fontId="55" fillId="25" borderId="0" applyNumberFormat="0" applyBorder="0" applyAlignment="0" applyProtection="0"/>
    <xf numFmtId="212" fontId="56" fillId="26" borderId="0" applyNumberFormat="0" applyBorder="0" applyAlignment="0" applyProtection="0"/>
    <xf numFmtId="212" fontId="57" fillId="27" borderId="17" applyNumberFormat="0" applyAlignment="0" applyProtection="0"/>
    <xf numFmtId="212" fontId="58" fillId="28" borderId="18" applyNumberFormat="0" applyAlignment="0" applyProtection="0"/>
    <xf numFmtId="212" fontId="59" fillId="28" borderId="17" applyNumberFormat="0" applyAlignment="0" applyProtection="0"/>
    <xf numFmtId="212" fontId="60" fillId="0" borderId="19" applyNumberFormat="0" applyFill="0" applyAlignment="0" applyProtection="0"/>
    <xf numFmtId="212" fontId="61" fillId="29" borderId="20" applyNumberFormat="0" applyAlignment="0" applyProtection="0"/>
    <xf numFmtId="212" fontId="62" fillId="0" borderId="0" applyNumberFormat="0" applyFill="0" applyBorder="0" applyAlignment="0" applyProtection="0"/>
    <xf numFmtId="212" fontId="1" fillId="30" borderId="21" applyNumberFormat="0" applyFont="0" applyAlignment="0" applyProtection="0"/>
    <xf numFmtId="212" fontId="63" fillId="0" borderId="0" applyNumberFormat="0" applyFill="0" applyBorder="0" applyAlignment="0" applyProtection="0"/>
    <xf numFmtId="212" fontId="2" fillId="0" borderId="22" applyNumberFormat="0" applyFill="0" applyAlignment="0" applyProtection="0"/>
    <xf numFmtId="212" fontId="64" fillId="31" borderId="0" applyNumberFormat="0" applyBorder="0" applyAlignment="0" applyProtection="0"/>
    <xf numFmtId="212" fontId="1" fillId="32" borderId="0" applyNumberFormat="0" applyBorder="0" applyAlignment="0" applyProtection="0"/>
    <xf numFmtId="212" fontId="1" fillId="33" borderId="0" applyNumberFormat="0" applyBorder="0" applyAlignment="0" applyProtection="0"/>
    <xf numFmtId="212" fontId="64" fillId="34" borderId="0" applyNumberFormat="0" applyBorder="0" applyAlignment="0" applyProtection="0"/>
    <xf numFmtId="212" fontId="64" fillId="35" borderId="0" applyNumberFormat="0" applyBorder="0" applyAlignment="0" applyProtection="0"/>
    <xf numFmtId="212" fontId="1" fillId="36" borderId="0" applyNumberFormat="0" applyBorder="0" applyAlignment="0" applyProtection="0"/>
    <xf numFmtId="212" fontId="1" fillId="37" borderId="0" applyNumberFormat="0" applyBorder="0" applyAlignment="0" applyProtection="0"/>
    <xf numFmtId="212" fontId="64" fillId="38" borderId="0" applyNumberFormat="0" applyBorder="0" applyAlignment="0" applyProtection="0"/>
    <xf numFmtId="212" fontId="64" fillId="39" borderId="0" applyNumberFormat="0" applyBorder="0" applyAlignment="0" applyProtection="0"/>
    <xf numFmtId="212" fontId="1" fillId="40" borderId="0" applyNumberFormat="0" applyBorder="0" applyAlignment="0" applyProtection="0"/>
    <xf numFmtId="212" fontId="1" fillId="41" borderId="0" applyNumberFormat="0" applyBorder="0" applyAlignment="0" applyProtection="0"/>
    <xf numFmtId="212" fontId="64" fillId="42" borderId="0" applyNumberFormat="0" applyBorder="0" applyAlignment="0" applyProtection="0"/>
    <xf numFmtId="212" fontId="64" fillId="43" borderId="0" applyNumberFormat="0" applyBorder="0" applyAlignment="0" applyProtection="0"/>
    <xf numFmtId="212" fontId="1" fillId="44" borderId="0" applyNumberFormat="0" applyBorder="0" applyAlignment="0" applyProtection="0"/>
    <xf numFmtId="212" fontId="1" fillId="45" borderId="0" applyNumberFormat="0" applyBorder="0" applyAlignment="0" applyProtection="0"/>
    <xf numFmtId="212" fontId="64" fillId="46" borderId="0" applyNumberFormat="0" applyBorder="0" applyAlignment="0" applyProtection="0"/>
    <xf numFmtId="212" fontId="64" fillId="47" borderId="0" applyNumberFormat="0" applyBorder="0" applyAlignment="0" applyProtection="0"/>
    <xf numFmtId="212" fontId="1" fillId="48" borderId="0" applyNumberFormat="0" applyBorder="0" applyAlignment="0" applyProtection="0"/>
    <xf numFmtId="212" fontId="1" fillId="49" borderId="0" applyNumberFormat="0" applyBorder="0" applyAlignment="0" applyProtection="0"/>
    <xf numFmtId="212" fontId="64" fillId="50" borderId="0" applyNumberFormat="0" applyBorder="0" applyAlignment="0" applyProtection="0"/>
    <xf numFmtId="212" fontId="64" fillId="51" borderId="0" applyNumberFormat="0" applyBorder="0" applyAlignment="0" applyProtection="0"/>
    <xf numFmtId="212" fontId="1" fillId="52" borderId="0" applyNumberFormat="0" applyBorder="0" applyAlignment="0" applyProtection="0"/>
    <xf numFmtId="212" fontId="1" fillId="53" borderId="0" applyNumberFormat="0" applyBorder="0" applyAlignment="0" applyProtection="0"/>
    <xf numFmtId="212" fontId="64" fillId="54" borderId="0" applyNumberFormat="0" applyBorder="0" applyAlignment="0" applyProtection="0"/>
    <xf numFmtId="212" fontId="4" fillId="0" borderId="0"/>
    <xf numFmtId="212" fontId="4" fillId="0" borderId="0"/>
    <xf numFmtId="212" fontId="4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7" fillId="0" borderId="0"/>
    <xf numFmtId="212" fontId="7" fillId="0" borderId="0"/>
    <xf numFmtId="212" fontId="7" fillId="0" borderId="0"/>
    <xf numFmtId="212" fontId="48" fillId="0" borderId="0"/>
    <xf numFmtId="212" fontId="7" fillId="0" borderId="0"/>
    <xf numFmtId="212" fontId="48" fillId="0" borderId="0"/>
    <xf numFmtId="212" fontId="48" fillId="0" borderId="0"/>
    <xf numFmtId="212" fontId="48" fillId="0" borderId="0"/>
    <xf numFmtId="212" fontId="7" fillId="0" borderId="0"/>
    <xf numFmtId="212" fontId="7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7" fillId="0" borderId="0"/>
    <xf numFmtId="212" fontId="48" fillId="0" borderId="0"/>
    <xf numFmtId="212" fontId="7" fillId="0" borderId="0"/>
    <xf numFmtId="212" fontId="7" fillId="0" borderId="0"/>
    <xf numFmtId="212" fontId="7" fillId="0" borderId="0"/>
    <xf numFmtId="212" fontId="48" fillId="0" borderId="0"/>
    <xf numFmtId="212" fontId="48" fillId="0" borderId="0"/>
    <xf numFmtId="212" fontId="7" fillId="0" borderId="0"/>
    <xf numFmtId="212" fontId="7" fillId="0" borderId="0"/>
    <xf numFmtId="212" fontId="7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72" fillId="0" borderId="0"/>
    <xf numFmtId="212" fontId="72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8" fillId="0" borderId="0"/>
    <xf numFmtId="212" fontId="4" fillId="0" borderId="0" applyBorder="0"/>
    <xf numFmtId="212" fontId="3" fillId="0" borderId="0"/>
    <xf numFmtId="212" fontId="4" fillId="0" borderId="0" applyFont="0" applyFill="0" applyBorder="0" applyAlignment="0" applyProtection="0"/>
    <xf numFmtId="212" fontId="66" fillId="0" borderId="0" applyNumberFormat="0" applyFill="0" applyBorder="0" applyAlignment="0" applyProtection="0">
      <alignment vertical="top"/>
      <protection locked="0"/>
    </xf>
    <xf numFmtId="212" fontId="48" fillId="0" borderId="0"/>
    <xf numFmtId="212" fontId="48" fillId="0" borderId="0"/>
    <xf numFmtId="212" fontId="48" fillId="0" borderId="0"/>
    <xf numFmtId="212" fontId="7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" fillId="0" borderId="0" applyNumberForma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/>
    <xf numFmtId="212" fontId="3" fillId="2" borderId="0" applyNumberFormat="0" applyBorder="0" applyAlignment="0" applyProtection="0"/>
    <xf numFmtId="212" fontId="1" fillId="2" borderId="0" applyNumberFormat="0" applyBorder="0" applyAlignment="0" applyProtection="0"/>
    <xf numFmtId="212" fontId="80" fillId="32" borderId="0" applyNumberFormat="0" applyBorder="0" applyAlignment="0" applyProtection="0"/>
    <xf numFmtId="212" fontId="3" fillId="3" borderId="0" applyNumberFormat="0" applyBorder="0" applyAlignment="0" applyProtection="0"/>
    <xf numFmtId="212" fontId="1" fillId="3" borderId="0" applyNumberFormat="0" applyBorder="0" applyAlignment="0" applyProtection="0"/>
    <xf numFmtId="212" fontId="80" fillId="36" borderId="0" applyNumberFormat="0" applyBorder="0" applyAlignment="0" applyProtection="0"/>
    <xf numFmtId="212" fontId="3" fillId="4" borderId="0" applyNumberFormat="0" applyBorder="0" applyAlignment="0" applyProtection="0"/>
    <xf numFmtId="212" fontId="1" fillId="4" borderId="0" applyNumberFormat="0" applyBorder="0" applyAlignment="0" applyProtection="0"/>
    <xf numFmtId="212" fontId="80" fillId="40" borderId="0" applyNumberFormat="0" applyBorder="0" applyAlignment="0" applyProtection="0"/>
    <xf numFmtId="212" fontId="3" fillId="5" borderId="0" applyNumberFormat="0" applyBorder="0" applyAlignment="0" applyProtection="0"/>
    <xf numFmtId="212" fontId="1" fillId="5" borderId="0" applyNumberFormat="0" applyBorder="0" applyAlignment="0" applyProtection="0"/>
    <xf numFmtId="212" fontId="80" fillId="44" borderId="0" applyNumberFormat="0" applyBorder="0" applyAlignment="0" applyProtection="0"/>
    <xf numFmtId="212" fontId="3" fillId="6" borderId="0" applyNumberFormat="0" applyBorder="0" applyAlignment="0" applyProtection="0"/>
    <xf numFmtId="212" fontId="80" fillId="48" borderId="0" applyNumberFormat="0" applyBorder="0" applyAlignment="0" applyProtection="0"/>
    <xf numFmtId="212" fontId="3" fillId="7" borderId="0" applyNumberFormat="0" applyBorder="0" applyAlignment="0" applyProtection="0"/>
    <xf numFmtId="212" fontId="1" fillId="20" borderId="0" applyNumberFormat="0" applyBorder="0" applyAlignment="0" applyProtection="0"/>
    <xf numFmtId="212" fontId="80" fillId="52" borderId="0" applyNumberFormat="0" applyBorder="0" applyAlignment="0" applyProtection="0"/>
    <xf numFmtId="212" fontId="3" fillId="8" borderId="0" applyNumberFormat="0" applyBorder="0" applyAlignment="0" applyProtection="0"/>
    <xf numFmtId="212" fontId="1" fillId="8" borderId="0" applyNumberFormat="0" applyBorder="0" applyAlignment="0" applyProtection="0"/>
    <xf numFmtId="212" fontId="80" fillId="33" borderId="0" applyNumberFormat="0" applyBorder="0" applyAlignment="0" applyProtection="0"/>
    <xf numFmtId="212" fontId="3" fillId="9" borderId="0" applyNumberFormat="0" applyBorder="0" applyAlignment="0" applyProtection="0"/>
    <xf numFmtId="212" fontId="80" fillId="37" borderId="0" applyNumberFormat="0" applyBorder="0" applyAlignment="0" applyProtection="0"/>
    <xf numFmtId="212" fontId="3" fillId="10" borderId="0" applyNumberFormat="0" applyBorder="0" applyAlignment="0" applyProtection="0"/>
    <xf numFmtId="212" fontId="1" fillId="10" borderId="0" applyNumberFormat="0" applyBorder="0" applyAlignment="0" applyProtection="0"/>
    <xf numFmtId="212" fontId="80" fillId="41" borderId="0" applyNumberFormat="0" applyBorder="0" applyAlignment="0" applyProtection="0"/>
    <xf numFmtId="212" fontId="3" fillId="5" borderId="0" applyNumberFormat="0" applyBorder="0" applyAlignment="0" applyProtection="0"/>
    <xf numFmtId="212" fontId="1" fillId="5" borderId="0" applyNumberFormat="0" applyBorder="0" applyAlignment="0" applyProtection="0"/>
    <xf numFmtId="212" fontId="80" fillId="45" borderId="0" applyNumberFormat="0" applyBorder="0" applyAlignment="0" applyProtection="0"/>
    <xf numFmtId="212" fontId="3" fillId="8" borderId="0" applyNumberFormat="0" applyBorder="0" applyAlignment="0" applyProtection="0"/>
    <xf numFmtId="212" fontId="1" fillId="8" borderId="0" applyNumberFormat="0" applyBorder="0" applyAlignment="0" applyProtection="0"/>
    <xf numFmtId="212" fontId="80" fillId="49" borderId="0" applyNumberFormat="0" applyBorder="0" applyAlignment="0" applyProtection="0"/>
    <xf numFmtId="212" fontId="3" fillId="11" borderId="0" applyNumberFormat="0" applyBorder="0" applyAlignment="0" applyProtection="0"/>
    <xf numFmtId="212" fontId="1" fillId="11" borderId="0" applyNumberFormat="0" applyBorder="0" applyAlignment="0" applyProtection="0"/>
    <xf numFmtId="212" fontId="80" fillId="53" borderId="0" applyNumberFormat="0" applyBorder="0" applyAlignment="0" applyProtection="0"/>
    <xf numFmtId="212" fontId="16" fillId="12" borderId="0" applyNumberFormat="0" applyBorder="0" applyAlignment="0" applyProtection="0"/>
    <xf numFmtId="212" fontId="64" fillId="12" borderId="0" applyNumberFormat="0" applyBorder="0" applyAlignment="0" applyProtection="0"/>
    <xf numFmtId="212" fontId="81" fillId="34" borderId="0" applyNumberFormat="0" applyBorder="0" applyAlignment="0" applyProtection="0"/>
    <xf numFmtId="212" fontId="16" fillId="9" borderId="0" applyNumberFormat="0" applyBorder="0" applyAlignment="0" applyProtection="0"/>
    <xf numFmtId="212" fontId="64" fillId="9" borderId="0" applyNumberFormat="0" applyBorder="0" applyAlignment="0" applyProtection="0"/>
    <xf numFmtId="212" fontId="81" fillId="38" borderId="0" applyNumberFormat="0" applyBorder="0" applyAlignment="0" applyProtection="0"/>
    <xf numFmtId="212" fontId="16" fillId="10" borderId="0" applyNumberFormat="0" applyBorder="0" applyAlignment="0" applyProtection="0"/>
    <xf numFmtId="212" fontId="64" fillId="10" borderId="0" applyNumberFormat="0" applyBorder="0" applyAlignment="0" applyProtection="0"/>
    <xf numFmtId="212" fontId="81" fillId="42" borderId="0" applyNumberFormat="0" applyBorder="0" applyAlignment="0" applyProtection="0"/>
    <xf numFmtId="212" fontId="16" fillId="13" borderId="0" applyNumberFormat="0" applyBorder="0" applyAlignment="0" applyProtection="0"/>
    <xf numFmtId="212" fontId="64" fillId="13" borderId="0" applyNumberFormat="0" applyBorder="0" applyAlignment="0" applyProtection="0"/>
    <xf numFmtId="212" fontId="81" fillId="46" borderId="0" applyNumberFormat="0" applyBorder="0" applyAlignment="0" applyProtection="0"/>
    <xf numFmtId="212" fontId="16" fillId="14" borderId="0" applyNumberFormat="0" applyBorder="0" applyAlignment="0" applyProtection="0"/>
    <xf numFmtId="212" fontId="64" fillId="14" borderId="0" applyNumberFormat="0" applyBorder="0" applyAlignment="0" applyProtection="0"/>
    <xf numFmtId="212" fontId="81" fillId="50" borderId="0" applyNumberFormat="0" applyBorder="0" applyAlignment="0" applyProtection="0"/>
    <xf numFmtId="212" fontId="16" fillId="15" borderId="0" applyNumberFormat="0" applyBorder="0" applyAlignment="0" applyProtection="0"/>
    <xf numFmtId="212" fontId="64" fillId="15" borderId="0" applyNumberFormat="0" applyBorder="0" applyAlignment="0" applyProtection="0"/>
    <xf numFmtId="212" fontId="81" fillId="54" borderId="0" applyNumberFormat="0" applyBorder="0" applyAlignment="0" applyProtection="0"/>
    <xf numFmtId="212" fontId="16" fillId="16" borderId="0" applyNumberFormat="0" applyBorder="0" applyAlignment="0" applyProtection="0"/>
    <xf numFmtId="212" fontId="64" fillId="16" borderId="0" applyNumberFormat="0" applyBorder="0" applyAlignment="0" applyProtection="0"/>
    <xf numFmtId="212" fontId="81" fillId="31" borderId="0" applyNumberFormat="0" applyBorder="0" applyAlignment="0" applyProtection="0"/>
    <xf numFmtId="212" fontId="16" fillId="17" borderId="0" applyNumberFormat="0" applyBorder="0" applyAlignment="0" applyProtection="0"/>
    <xf numFmtId="212" fontId="64" fillId="17" borderId="0" applyNumberFormat="0" applyBorder="0" applyAlignment="0" applyProtection="0"/>
    <xf numFmtId="212" fontId="81" fillId="35" borderId="0" applyNumberFormat="0" applyBorder="0" applyAlignment="0" applyProtection="0"/>
    <xf numFmtId="212" fontId="16" fillId="18" borderId="0" applyNumberFormat="0" applyBorder="0" applyAlignment="0" applyProtection="0"/>
    <xf numFmtId="212" fontId="64" fillId="18" borderId="0" applyNumberFormat="0" applyBorder="0" applyAlignment="0" applyProtection="0"/>
    <xf numFmtId="212" fontId="81" fillId="39" borderId="0" applyNumberFormat="0" applyBorder="0" applyAlignment="0" applyProtection="0"/>
    <xf numFmtId="212" fontId="16" fillId="13" borderId="0" applyNumberFormat="0" applyBorder="0" applyAlignment="0" applyProtection="0"/>
    <xf numFmtId="212" fontId="64" fillId="13" borderId="0" applyNumberFormat="0" applyBorder="0" applyAlignment="0" applyProtection="0"/>
    <xf numFmtId="212" fontId="81" fillId="43" borderId="0" applyNumberFormat="0" applyBorder="0" applyAlignment="0" applyProtection="0"/>
    <xf numFmtId="212" fontId="16" fillId="14" borderId="0" applyNumberFormat="0" applyBorder="0" applyAlignment="0" applyProtection="0"/>
    <xf numFmtId="212" fontId="81" fillId="47" borderId="0" applyNumberFormat="0" applyBorder="0" applyAlignment="0" applyProtection="0"/>
    <xf numFmtId="212" fontId="16" fillId="19" borderId="0" applyNumberFormat="0" applyBorder="0" applyAlignment="0" applyProtection="0"/>
    <xf numFmtId="212" fontId="64" fillId="19" borderId="0" applyNumberFormat="0" applyBorder="0" applyAlignment="0" applyProtection="0"/>
    <xf numFmtId="212" fontId="81" fillId="51" borderId="0" applyNumberFormat="0" applyBorder="0" applyAlignment="0" applyProtection="0"/>
    <xf numFmtId="212" fontId="17" fillId="3" borderId="0" applyNumberFormat="0" applyBorder="0" applyAlignment="0" applyProtection="0"/>
    <xf numFmtId="212" fontId="55" fillId="3" borderId="0" applyNumberFormat="0" applyBorder="0" applyAlignment="0" applyProtection="0"/>
    <xf numFmtId="212" fontId="82" fillId="25" borderId="0" applyNumberFormat="0" applyBorder="0" applyAlignment="0" applyProtection="0"/>
    <xf numFmtId="212" fontId="18" fillId="20" borderId="2" applyNumberFormat="0" applyAlignment="0" applyProtection="0"/>
    <xf numFmtId="212" fontId="83" fillId="20" borderId="17" applyNumberFormat="0" applyAlignment="0" applyProtection="0"/>
    <xf numFmtId="212" fontId="84" fillId="28" borderId="17" applyNumberFormat="0" applyAlignment="0" applyProtection="0"/>
    <xf numFmtId="212" fontId="19" fillId="21" borderId="3" applyNumberFormat="0" applyAlignment="0" applyProtection="0"/>
    <xf numFmtId="212" fontId="85" fillId="29" borderId="20" applyNumberFormat="0" applyAlignment="0" applyProtection="0"/>
    <xf numFmtId="212" fontId="20" fillId="0" borderId="0" applyNumberFormat="0" applyFill="0" applyBorder="0" applyAlignment="0" applyProtection="0"/>
    <xf numFmtId="212" fontId="86" fillId="0" borderId="0" applyNumberFormat="0" applyFill="0" applyBorder="0" applyAlignment="0" applyProtection="0"/>
    <xf numFmtId="212" fontId="21" fillId="4" borderId="0" applyNumberFormat="0" applyBorder="0" applyAlignment="0" applyProtection="0"/>
    <xf numFmtId="212" fontId="54" fillId="4" borderId="0" applyNumberFormat="0" applyBorder="0" applyAlignment="0" applyProtection="0"/>
    <xf numFmtId="212" fontId="87" fillId="24" borderId="0" applyNumberFormat="0" applyBorder="0" applyAlignment="0" applyProtection="0"/>
    <xf numFmtId="212" fontId="73" fillId="0" borderId="0" applyFill="0" applyBorder="0"/>
    <xf numFmtId="212" fontId="73" fillId="0" borderId="0" applyFill="0" applyBorder="0"/>
    <xf numFmtId="212" fontId="74" fillId="0" borderId="0" applyFill="0" applyBorder="0"/>
    <xf numFmtId="212" fontId="74" fillId="0" borderId="0" applyFill="0" applyBorder="0"/>
    <xf numFmtId="212" fontId="68" fillId="0" borderId="0" applyFill="0" applyBorder="0"/>
    <xf numFmtId="212" fontId="68" fillId="0" borderId="0" applyFill="0" applyBorder="0"/>
    <xf numFmtId="212" fontId="75" fillId="0" borderId="0" applyFill="0" applyBorder="0"/>
    <xf numFmtId="212" fontId="75" fillId="0" borderId="0" applyFill="0" applyBorder="0"/>
    <xf numFmtId="212" fontId="22" fillId="0" borderId="5" applyNumberFormat="0" applyFill="0" applyAlignment="0" applyProtection="0"/>
    <xf numFmtId="212" fontId="88" fillId="0" borderId="14" applyNumberFormat="0" applyFill="0" applyAlignment="0" applyProtection="0"/>
    <xf numFmtId="212" fontId="23" fillId="0" borderId="6" applyNumberFormat="0" applyFill="0" applyAlignment="0" applyProtection="0"/>
    <xf numFmtId="212" fontId="89" fillId="0" borderId="15" applyNumberFormat="0" applyFill="0" applyAlignment="0" applyProtection="0"/>
    <xf numFmtId="212" fontId="24" fillId="0" borderId="7" applyNumberFormat="0" applyFill="0" applyAlignment="0" applyProtection="0"/>
    <xf numFmtId="212" fontId="90" fillId="0" borderId="16" applyNumberFormat="0" applyFill="0" applyAlignment="0" applyProtection="0"/>
    <xf numFmtId="212" fontId="24" fillId="0" borderId="0" applyNumberFormat="0" applyFill="0" applyBorder="0" applyAlignment="0" applyProtection="0"/>
    <xf numFmtId="212" fontId="90" fillId="0" borderId="0" applyNumberFormat="0" applyFill="0" applyBorder="0" applyAlignment="0" applyProtection="0"/>
    <xf numFmtId="212" fontId="77" fillId="0" borderId="0" applyFill="0" applyBorder="0">
      <alignment horizontal="left"/>
      <protection hidden="1"/>
    </xf>
    <xf numFmtId="212" fontId="77" fillId="0" borderId="0" applyFill="0" applyBorder="0">
      <alignment horizontal="left" indent="1"/>
      <protection hidden="1"/>
    </xf>
    <xf numFmtId="212" fontId="77" fillId="0" borderId="0" applyFill="0" applyBorder="0">
      <alignment horizontal="left" indent="2"/>
      <protection hidden="1"/>
    </xf>
    <xf numFmtId="212" fontId="77" fillId="0" borderId="0" applyFill="0" applyBorder="0">
      <alignment horizontal="left" indent="3"/>
      <protection hidden="1"/>
    </xf>
    <xf numFmtId="212" fontId="78" fillId="0" borderId="0" applyFill="0" applyBorder="0">
      <alignment vertical="top" wrapText="1"/>
      <protection locked="0"/>
    </xf>
    <xf numFmtId="212" fontId="25" fillId="7" borderId="2" applyNumberFormat="0" applyAlignment="0" applyProtection="0"/>
    <xf numFmtId="212" fontId="57" fillId="20" borderId="17" applyNumberFormat="0" applyAlignment="0" applyProtection="0"/>
    <xf numFmtId="212" fontId="91" fillId="27" borderId="17" applyNumberFormat="0" applyAlignment="0" applyProtection="0"/>
    <xf numFmtId="212" fontId="26" fillId="0" borderId="8" applyNumberFormat="0" applyFill="0" applyAlignment="0" applyProtection="0"/>
    <xf numFmtId="212" fontId="92" fillId="0" borderId="19" applyNumberFormat="0" applyFill="0" applyAlignment="0" applyProtection="0"/>
    <xf numFmtId="212" fontId="72" fillId="0" borderId="0" applyFill="0" applyBorder="0">
      <alignment vertical="top" wrapText="1"/>
    </xf>
    <xf numFmtId="212" fontId="72" fillId="0" borderId="0" applyFill="0" applyBorder="0">
      <alignment vertical="top" wrapText="1"/>
    </xf>
    <xf numFmtId="212" fontId="27" fillId="22" borderId="0" applyNumberFormat="0" applyBorder="0" applyAlignment="0" applyProtection="0"/>
    <xf numFmtId="212" fontId="93" fillId="26" borderId="0" applyNumberFormat="0" applyBorder="0" applyAlignment="0" applyProtection="0"/>
    <xf numFmtId="212" fontId="94" fillId="26" borderId="0" applyNumberFormat="0" applyBorder="0" applyAlignment="0" applyProtection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80" fillId="0" borderId="0"/>
    <xf numFmtId="212" fontId="4" fillId="0" borderId="0"/>
    <xf numFmtId="212" fontId="1" fillId="0" borderId="0"/>
    <xf numFmtId="212" fontId="4" fillId="0" borderId="0"/>
    <xf numFmtId="212" fontId="1" fillId="0" borderId="0"/>
    <xf numFmtId="212" fontId="4" fillId="0" borderId="0"/>
    <xf numFmtId="212" fontId="4" fillId="0" borderId="0"/>
    <xf numFmtId="212" fontId="4" fillId="0" borderId="0" applyBorder="0"/>
    <xf numFmtId="212" fontId="1" fillId="0" borderId="0"/>
    <xf numFmtId="212" fontId="4" fillId="0" borderId="0" applyBorder="0"/>
    <xf numFmtId="212" fontId="4" fillId="23" borderId="9" applyNumberFormat="0" applyFont="0" applyAlignment="0" applyProtection="0"/>
    <xf numFmtId="212" fontId="3" fillId="30" borderId="21" applyNumberFormat="0" applyFont="0" applyAlignment="0" applyProtection="0"/>
    <xf numFmtId="212" fontId="76" fillId="30" borderId="21" applyNumberFormat="0" applyFont="0" applyAlignment="0" applyProtection="0"/>
    <xf numFmtId="212" fontId="28" fillId="20" borderId="10" applyNumberFormat="0" applyAlignment="0" applyProtection="0"/>
    <xf numFmtId="212" fontId="58" fillId="20" borderId="18" applyNumberFormat="0" applyAlignment="0" applyProtection="0"/>
    <xf numFmtId="212" fontId="95" fillId="28" borderId="18" applyNumberFormat="0" applyAlignment="0" applyProtection="0"/>
    <xf numFmtId="212" fontId="75" fillId="0" borderId="0" applyFill="0" applyBorder="0">
      <alignment vertical="top"/>
    </xf>
    <xf numFmtId="212" fontId="75" fillId="0" borderId="0" applyFill="0" applyBorder="0">
      <alignment vertical="top"/>
    </xf>
    <xf numFmtId="212" fontId="75" fillId="0" borderId="0" applyFill="0" applyBorder="0">
      <alignment horizontal="left" vertical="top" indent="1"/>
    </xf>
    <xf numFmtId="212" fontId="75" fillId="0" borderId="0" applyFill="0" applyBorder="0">
      <alignment horizontal="left" vertical="top" indent="1"/>
    </xf>
    <xf numFmtId="212" fontId="75" fillId="0" borderId="0" applyFill="0" applyBorder="0">
      <alignment horizontal="left" vertical="top" indent="2"/>
    </xf>
    <xf numFmtId="212" fontId="75" fillId="0" borderId="0" applyFill="0" applyBorder="0">
      <alignment horizontal="left" vertical="top" indent="2"/>
    </xf>
    <xf numFmtId="212" fontId="75" fillId="0" borderId="0" applyFill="0" applyBorder="0">
      <alignment horizontal="left" vertical="top" indent="3"/>
    </xf>
    <xf numFmtId="212" fontId="75" fillId="0" borderId="0" applyFill="0" applyBorder="0">
      <alignment horizontal="left" vertical="top" indent="3"/>
    </xf>
    <xf numFmtId="212" fontId="72" fillId="0" borderId="0" applyFill="0" applyBorder="0">
      <alignment vertical="top"/>
    </xf>
    <xf numFmtId="212" fontId="72" fillId="0" borderId="0" applyFill="0" applyBorder="0">
      <alignment vertical="top"/>
    </xf>
    <xf numFmtId="212" fontId="72" fillId="0" borderId="0" applyFill="0" applyBorder="0">
      <alignment horizontal="left" vertical="top" indent="1"/>
    </xf>
    <xf numFmtId="212" fontId="72" fillId="0" borderId="0" applyFill="0" applyBorder="0">
      <alignment horizontal="left" vertical="top" indent="1"/>
    </xf>
    <xf numFmtId="212" fontId="72" fillId="0" borderId="0" applyFill="0" applyBorder="0">
      <alignment horizontal="left" vertical="top" indent="2"/>
    </xf>
    <xf numFmtId="212" fontId="72" fillId="0" borderId="0" applyFill="0" applyBorder="0">
      <alignment horizontal="left" vertical="top" indent="2"/>
    </xf>
    <xf numFmtId="212" fontId="72" fillId="0" borderId="0" applyFill="0" applyBorder="0">
      <alignment horizontal="left" vertical="top" indent="3"/>
    </xf>
    <xf numFmtId="212" fontId="72" fillId="0" borderId="0" applyFill="0" applyBorder="0">
      <alignment horizontal="left" vertical="top" indent="3"/>
    </xf>
    <xf numFmtId="212" fontId="72" fillId="0" borderId="0" applyFill="0" applyBorder="0">
      <alignment horizontal="left" vertical="top" indent="4"/>
    </xf>
    <xf numFmtId="212" fontId="72" fillId="0" borderId="0" applyFill="0" applyBorder="0">
      <alignment horizontal="left" vertical="top" indent="4"/>
    </xf>
    <xf numFmtId="212" fontId="29" fillId="0" borderId="0" applyNumberFormat="0" applyFill="0" applyBorder="0" applyAlignment="0" applyProtection="0"/>
    <xf numFmtId="212" fontId="50" fillId="0" borderId="0" applyNumberFormat="0" applyFill="0" applyBorder="0" applyAlignment="0" applyProtection="0"/>
    <xf numFmtId="212" fontId="5" fillId="0" borderId="13" applyNumberFormat="0" applyFill="0" applyAlignment="0" applyProtection="0"/>
    <xf numFmtId="212" fontId="2" fillId="0" borderId="13" applyNumberFormat="0" applyFill="0" applyAlignment="0" applyProtection="0"/>
    <xf numFmtId="212" fontId="96" fillId="0" borderId="22" applyNumberFormat="0" applyFill="0" applyAlignment="0" applyProtection="0"/>
    <xf numFmtId="212" fontId="72" fillId="0" borderId="0" applyFill="0" applyBorder="0">
      <alignment horizontal="center"/>
    </xf>
    <xf numFmtId="212" fontId="72" fillId="0" borderId="0" applyFill="0" applyBorder="0">
      <alignment horizontal="center"/>
    </xf>
    <xf numFmtId="212" fontId="72" fillId="0" borderId="0" applyFill="0" applyBorder="0">
      <alignment horizontal="center" wrapText="1"/>
    </xf>
    <xf numFmtId="212" fontId="72" fillId="0" borderId="0" applyFill="0" applyBorder="0">
      <alignment horizontal="center" wrapText="1"/>
    </xf>
    <xf numFmtId="212" fontId="30" fillId="0" borderId="0" applyNumberFormat="0" applyFill="0" applyBorder="0" applyAlignment="0" applyProtection="0"/>
    <xf numFmtId="212" fontId="97" fillId="0" borderId="0" applyNumberFormat="0" applyFill="0" applyBorder="0" applyAlignment="0" applyProtection="0"/>
    <xf numFmtId="212" fontId="15" fillId="0" borderId="0" applyNumberFormat="0" applyFill="0" applyBorder="0" applyAlignment="0" applyProtection="0">
      <alignment vertical="top"/>
      <protection locked="0"/>
    </xf>
    <xf numFmtId="212" fontId="15" fillId="0" borderId="0" applyNumberFormat="0" applyFill="0" applyBorder="0" applyAlignment="0" applyProtection="0">
      <alignment vertical="top"/>
      <protection locked="0"/>
    </xf>
    <xf numFmtId="212" fontId="15" fillId="0" borderId="0" applyNumberFormat="0" applyFill="0" applyBorder="0" applyAlignment="0" applyProtection="0">
      <alignment vertical="top"/>
      <protection locked="0"/>
    </xf>
    <xf numFmtId="212" fontId="4" fillId="0" borderId="0"/>
    <xf numFmtId="212" fontId="13" fillId="0" borderId="0">
      <alignment vertical="top"/>
    </xf>
    <xf numFmtId="212" fontId="70" fillId="0" borderId="0" applyNumberFormat="0" applyFill="0" applyBorder="0" applyAlignment="0" applyProtection="0"/>
    <xf numFmtId="212" fontId="71" fillId="0" borderId="0" applyNumberFormat="0" applyFill="0" applyBorder="0" applyAlignment="0" applyProtection="0"/>
    <xf numFmtId="212" fontId="69" fillId="0" borderId="24" applyNumberFormat="0" applyFont="0" applyFill="0" applyAlignment="0" applyProtection="0"/>
    <xf numFmtId="212" fontId="32" fillId="0" borderId="0"/>
    <xf numFmtId="212" fontId="4" fillId="23" borderId="9" applyNumberFormat="0" applyFont="0" applyAlignment="0" applyProtection="0"/>
    <xf numFmtId="212" fontId="13" fillId="2" borderId="0" applyNumberFormat="0" applyBorder="0" applyAlignment="0" applyProtection="0"/>
    <xf numFmtId="212" fontId="13" fillId="3" borderId="0" applyNumberFormat="0" applyBorder="0" applyAlignment="0" applyProtection="0"/>
    <xf numFmtId="212" fontId="13" fillId="4" borderId="0" applyNumberFormat="0" applyBorder="0" applyAlignment="0" applyProtection="0"/>
    <xf numFmtId="212" fontId="13" fillId="5" borderId="0" applyNumberFormat="0" applyBorder="0" applyAlignment="0" applyProtection="0"/>
    <xf numFmtId="212" fontId="13" fillId="6" borderId="0" applyNumberFormat="0" applyBorder="0" applyAlignment="0" applyProtection="0"/>
    <xf numFmtId="212" fontId="13" fillId="7" borderId="0" applyNumberFormat="0" applyBorder="0" applyAlignment="0" applyProtection="0"/>
    <xf numFmtId="212" fontId="13" fillId="8" borderId="0" applyNumberFormat="0" applyBorder="0" applyAlignment="0" applyProtection="0"/>
    <xf numFmtId="212" fontId="13" fillId="9" borderId="0" applyNumberFormat="0" applyBorder="0" applyAlignment="0" applyProtection="0"/>
    <xf numFmtId="212" fontId="13" fillId="10" borderId="0" applyNumberFormat="0" applyBorder="0" applyAlignment="0" applyProtection="0"/>
    <xf numFmtId="212" fontId="13" fillId="5" borderId="0" applyNumberFormat="0" applyBorder="0" applyAlignment="0" applyProtection="0"/>
    <xf numFmtId="212" fontId="13" fillId="8" borderId="0" applyNumberFormat="0" applyBorder="0" applyAlignment="0" applyProtection="0"/>
    <xf numFmtId="212" fontId="13" fillId="11" borderId="0" applyNumberFormat="0" applyBorder="0" applyAlignment="0" applyProtection="0"/>
    <xf numFmtId="212" fontId="99" fillId="12" borderId="0" applyNumberFormat="0" applyBorder="0" applyAlignment="0" applyProtection="0"/>
    <xf numFmtId="212" fontId="99" fillId="9" borderId="0" applyNumberFormat="0" applyBorder="0" applyAlignment="0" applyProtection="0"/>
    <xf numFmtId="212" fontId="99" fillId="10" borderId="0" applyNumberFormat="0" applyBorder="0" applyAlignment="0" applyProtection="0"/>
    <xf numFmtId="212" fontId="99" fillId="13" borderId="0" applyNumberFormat="0" applyBorder="0" applyAlignment="0" applyProtection="0"/>
    <xf numFmtId="212" fontId="99" fillId="14" borderId="0" applyNumberFormat="0" applyBorder="0" applyAlignment="0" applyProtection="0"/>
    <xf numFmtId="212" fontId="99" fillId="15" borderId="0" applyNumberFormat="0" applyBorder="0" applyAlignment="0" applyProtection="0"/>
    <xf numFmtId="212" fontId="99" fillId="16" borderId="0" applyNumberFormat="0" applyBorder="0" applyAlignment="0" applyProtection="0"/>
    <xf numFmtId="212" fontId="99" fillId="17" borderId="0" applyNumberFormat="0" applyBorder="0" applyAlignment="0" applyProtection="0"/>
    <xf numFmtId="212" fontId="99" fillId="18" borderId="0" applyNumberFormat="0" applyBorder="0" applyAlignment="0" applyProtection="0"/>
    <xf numFmtId="212" fontId="99" fillId="13" borderId="0" applyNumberFormat="0" applyBorder="0" applyAlignment="0" applyProtection="0"/>
    <xf numFmtId="212" fontId="99" fillId="14" borderId="0" applyNumberFormat="0" applyBorder="0" applyAlignment="0" applyProtection="0"/>
    <xf numFmtId="212" fontId="99" fillId="19" borderId="0" applyNumberFormat="0" applyBorder="0" applyAlignment="0" applyProtection="0"/>
    <xf numFmtId="212" fontId="100" fillId="3" borderId="0" applyNumberFormat="0" applyBorder="0" applyAlignment="0" applyProtection="0"/>
    <xf numFmtId="212" fontId="101" fillId="20" borderId="2" applyNumberFormat="0" applyAlignment="0" applyProtection="0"/>
    <xf numFmtId="212" fontId="102" fillId="21" borderId="3" applyNumberFormat="0" applyAlignment="0" applyProtection="0"/>
    <xf numFmtId="212" fontId="103" fillId="0" borderId="0" applyNumberFormat="0" applyFill="0" applyBorder="0" applyAlignment="0" applyProtection="0"/>
    <xf numFmtId="212" fontId="104" fillId="4" borderId="0" applyNumberFormat="0" applyBorder="0" applyAlignment="0" applyProtection="0"/>
    <xf numFmtId="212" fontId="105" fillId="0" borderId="5" applyNumberFormat="0" applyFill="0" applyAlignment="0" applyProtection="0"/>
    <xf numFmtId="212" fontId="106" fillId="0" borderId="6" applyNumberFormat="0" applyFill="0" applyAlignment="0" applyProtection="0"/>
    <xf numFmtId="212" fontId="107" fillId="0" borderId="7" applyNumberFormat="0" applyFill="0" applyAlignment="0" applyProtection="0"/>
    <xf numFmtId="212" fontId="107" fillId="0" borderId="0" applyNumberFormat="0" applyFill="0" applyBorder="0" applyAlignment="0" applyProtection="0"/>
    <xf numFmtId="212" fontId="113" fillId="0" borderId="0" applyNumberFormat="0" applyFill="0" applyBorder="0" applyAlignment="0" applyProtection="0">
      <alignment vertical="top"/>
      <protection locked="0"/>
    </xf>
    <xf numFmtId="212" fontId="108" fillId="7" borderId="2" applyNumberFormat="0" applyAlignment="0" applyProtection="0"/>
    <xf numFmtId="212" fontId="109" fillId="0" borderId="8" applyNumberFormat="0" applyFill="0" applyAlignment="0" applyProtection="0"/>
    <xf numFmtId="212" fontId="110" fillId="22" borderId="0" applyNumberFormat="0" applyBorder="0" applyAlignment="0" applyProtection="0"/>
    <xf numFmtId="212" fontId="48" fillId="0" borderId="0"/>
    <xf numFmtId="212" fontId="114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48" fillId="0" borderId="0"/>
    <xf numFmtId="212" fontId="13" fillId="23" borderId="9" applyNumberFormat="0" applyFont="0" applyAlignment="0" applyProtection="0"/>
    <xf numFmtId="212" fontId="111" fillId="20" borderId="10" applyNumberFormat="0" applyAlignment="0" applyProtection="0"/>
    <xf numFmtId="212" fontId="98" fillId="0" borderId="13" applyNumberFormat="0" applyFill="0" applyAlignment="0" applyProtection="0"/>
    <xf numFmtId="212" fontId="112" fillId="0" borderId="0" applyNumberFormat="0" applyFill="0" applyBorder="0" applyAlignment="0" applyProtection="0"/>
    <xf numFmtId="212" fontId="115" fillId="0" borderId="0"/>
    <xf numFmtId="212" fontId="115" fillId="55" borderId="26">
      <alignment vertical="top" wrapText="1"/>
      <protection locked="0"/>
    </xf>
    <xf numFmtId="212" fontId="117" fillId="55" borderId="26" applyNumberFormat="0">
      <protection locked="0"/>
    </xf>
    <xf numFmtId="212" fontId="115" fillId="58" borderId="0"/>
    <xf numFmtId="212" fontId="116" fillId="0" borderId="0" applyFont="0" applyFill="0" applyBorder="0" applyProtection="0">
      <protection locked="0"/>
    </xf>
    <xf numFmtId="212" fontId="116" fillId="0" borderId="0" applyFont="0" applyFill="0" applyBorder="0" applyAlignment="0" applyProtection="0">
      <alignment wrapText="1"/>
    </xf>
    <xf numFmtId="212" fontId="118" fillId="0" borderId="26" applyFill="0">
      <alignment horizontal="center"/>
    </xf>
    <xf numFmtId="212" fontId="118" fillId="0" borderId="26" applyFill="0">
      <alignment horizontal="center" vertical="center"/>
    </xf>
    <xf numFmtId="212" fontId="120" fillId="0" borderId="0" applyNumberFormat="0" applyFill="0" applyBorder="0" applyAlignment="0" applyProtection="0">
      <alignment vertical="top"/>
      <protection locked="0"/>
    </xf>
    <xf numFmtId="212" fontId="121" fillId="0" borderId="0" applyNumberFormat="0" applyFill="0" applyAlignment="0"/>
    <xf numFmtId="212" fontId="121" fillId="0" borderId="0" applyNumberFormat="0" applyFill="0" applyAlignment="0" applyProtection="0"/>
    <xf numFmtId="212" fontId="122" fillId="0" borderId="0" applyNumberFormat="0" applyFill="0" applyAlignment="0"/>
    <xf numFmtId="212" fontId="116" fillId="57" borderId="0" applyFill="0" applyBorder="0"/>
    <xf numFmtId="212" fontId="115" fillId="58" borderId="27" applyNumberFormat="0">
      <alignment horizontal="left"/>
    </xf>
    <xf numFmtId="212" fontId="124" fillId="0" borderId="0" applyNumberFormat="0" applyFill="0" applyBorder="0" applyAlignment="0" applyProtection="0">
      <alignment vertical="top"/>
      <protection locked="0"/>
    </xf>
    <xf numFmtId="212" fontId="126" fillId="0" borderId="0" applyFill="0" applyBorder="0">
      <alignment horizontal="centerContinuous" wrapText="1"/>
    </xf>
    <xf numFmtId="212" fontId="126" fillId="0" borderId="0" applyFill="0" applyBorder="0">
      <alignment horizontal="center" wrapText="1"/>
    </xf>
    <xf numFmtId="212" fontId="115" fillId="58" borderId="26" applyNumberFormat="0">
      <alignment horizontal="left"/>
    </xf>
    <xf numFmtId="212" fontId="115" fillId="58" borderId="29" applyNumberFormat="0">
      <alignment horizontal="left"/>
    </xf>
    <xf numFmtId="212" fontId="116" fillId="0" borderId="0" applyFont="0" applyFill="0" applyBorder="0" applyAlignment="0" applyProtection="0">
      <alignment horizontal="left"/>
      <protection locked="0"/>
    </xf>
    <xf numFmtId="212" fontId="116" fillId="56" borderId="0"/>
    <xf numFmtId="212" fontId="115" fillId="55" borderId="26">
      <alignment horizontal="left" vertical="top" wrapText="1" indent="1"/>
      <protection locked="0"/>
    </xf>
    <xf numFmtId="212" fontId="4" fillId="57" borderId="0"/>
    <xf numFmtId="212" fontId="130" fillId="59" borderId="23" applyFill="0">
      <alignment horizontal="center"/>
    </xf>
    <xf numFmtId="212" fontId="130" fillId="59" borderId="23" applyFill="0">
      <alignment horizontal="center" vertical="center"/>
    </xf>
    <xf numFmtId="212" fontId="120" fillId="0" borderId="0" applyNumberFormat="0" applyFill="0" applyBorder="0" applyAlignment="0" applyProtection="0">
      <alignment vertical="top"/>
      <protection locked="0"/>
    </xf>
    <xf numFmtId="212" fontId="74" fillId="0" borderId="0" applyNumberFormat="0" applyFill="0" applyAlignment="0"/>
    <xf numFmtId="212" fontId="74" fillId="59" borderId="0" applyNumberFormat="0" applyFill="0" applyAlignment="0"/>
    <xf numFmtId="212" fontId="116" fillId="57" borderId="0" applyFill="0" applyBorder="0">
      <alignment wrapText="1"/>
    </xf>
    <xf numFmtId="212" fontId="115" fillId="58" borderId="27" applyNumberFormat="0" applyFill="0">
      <alignment horizontal="left"/>
    </xf>
    <xf numFmtId="212" fontId="124" fillId="0" borderId="0" applyNumberFormat="0" applyFill="0" applyBorder="0" applyAlignment="0" applyProtection="0">
      <alignment vertical="top"/>
      <protection locked="0"/>
    </xf>
    <xf numFmtId="212" fontId="66" fillId="0" borderId="0" applyNumberFormat="0" applyFill="0" applyBorder="0" applyAlignment="0" applyProtection="0">
      <alignment vertical="top"/>
      <protection locked="0"/>
    </xf>
    <xf numFmtId="212" fontId="1" fillId="0" borderId="0"/>
    <xf numFmtId="212" fontId="68" fillId="57" borderId="0" applyFill="0" applyBorder="0">
      <alignment horizontal="centerContinuous" wrapText="1"/>
    </xf>
    <xf numFmtId="212" fontId="115" fillId="58" borderId="26" applyNumberFormat="0">
      <alignment horizontal="left"/>
    </xf>
    <xf numFmtId="212" fontId="4" fillId="0" borderId="0"/>
    <xf numFmtId="212" fontId="115" fillId="58" borderId="29" applyNumberFormat="0" applyFill="0">
      <alignment horizontal="left"/>
    </xf>
    <xf numFmtId="212" fontId="116" fillId="0" borderId="0" applyFont="0" applyFill="0" applyBorder="0" applyAlignment="0" applyProtection="0">
      <alignment horizontal="left"/>
      <protection locked="0"/>
    </xf>
    <xf numFmtId="212" fontId="132" fillId="0" borderId="0" applyNumberFormat="0" applyFill="0" applyBorder="0" applyAlignment="0" applyProtection="0"/>
    <xf numFmtId="212" fontId="4" fillId="59" borderId="0"/>
    <xf numFmtId="212" fontId="20" fillId="0" borderId="0" applyNumberFormat="0" applyFill="0" applyBorder="0" applyAlignment="0" applyProtection="0"/>
    <xf numFmtId="212" fontId="20" fillId="0" borderId="0" applyNumberFormat="0" applyFill="0" applyBorder="0" applyAlignment="0" applyProtection="0"/>
    <xf numFmtId="212" fontId="20" fillId="0" borderId="0" applyNumberFormat="0" applyFill="0" applyBorder="0" applyAlignment="0" applyProtection="0"/>
    <xf numFmtId="212" fontId="48" fillId="0" borderId="0"/>
    <xf numFmtId="212" fontId="4" fillId="0" borderId="0" applyFont="0" applyFill="0" applyBorder="0" applyAlignment="0" applyProtection="0"/>
    <xf numFmtId="212" fontId="1" fillId="0" borderId="0"/>
    <xf numFmtId="212" fontId="49" fillId="0" borderId="0"/>
    <xf numFmtId="212" fontId="7" fillId="0" borderId="0"/>
    <xf numFmtId="212" fontId="1" fillId="0" borderId="0"/>
    <xf numFmtId="212" fontId="4" fillId="0" borderId="0" applyNumberFormat="0" applyFill="0" applyBorder="0" applyAlignment="0" applyProtection="0"/>
    <xf numFmtId="212" fontId="7" fillId="0" borderId="1">
      <alignment horizontal="center" vertical="center"/>
    </xf>
    <xf numFmtId="212" fontId="15" fillId="0" borderId="0" applyNumberFormat="0" applyFill="0" applyBorder="0" applyAlignment="0" applyProtection="0">
      <alignment vertical="top"/>
      <protection locked="0"/>
    </xf>
    <xf numFmtId="212" fontId="3" fillId="2" borderId="0" applyNumberFormat="0" applyBorder="0" applyAlignment="0" applyProtection="0"/>
    <xf numFmtId="212" fontId="3" fillId="3" borderId="0" applyNumberFormat="0" applyBorder="0" applyAlignment="0" applyProtection="0"/>
    <xf numFmtId="212" fontId="3" fillId="4" borderId="0" applyNumberFormat="0" applyBorder="0" applyAlignment="0" applyProtection="0"/>
    <xf numFmtId="212" fontId="3" fillId="5" borderId="0" applyNumberFormat="0" applyBorder="0" applyAlignment="0" applyProtection="0"/>
    <xf numFmtId="212" fontId="3" fillId="6" borderId="0" applyNumberFormat="0" applyBorder="0" applyAlignment="0" applyProtection="0"/>
    <xf numFmtId="212" fontId="3" fillId="7" borderId="0" applyNumberFormat="0" applyBorder="0" applyAlignment="0" applyProtection="0"/>
    <xf numFmtId="212" fontId="3" fillId="8" borderId="0" applyNumberFormat="0" applyBorder="0" applyAlignment="0" applyProtection="0"/>
    <xf numFmtId="212" fontId="3" fillId="9" borderId="0" applyNumberFormat="0" applyBorder="0" applyAlignment="0" applyProtection="0"/>
    <xf numFmtId="212" fontId="3" fillId="10" borderId="0" applyNumberFormat="0" applyBorder="0" applyAlignment="0" applyProtection="0"/>
    <xf numFmtId="212" fontId="3" fillId="5" borderId="0" applyNumberFormat="0" applyBorder="0" applyAlignment="0" applyProtection="0"/>
    <xf numFmtId="212" fontId="3" fillId="8" borderId="0" applyNumberFormat="0" applyBorder="0" applyAlignment="0" applyProtection="0"/>
    <xf numFmtId="212" fontId="3" fillId="11" borderId="0" applyNumberFormat="0" applyBorder="0" applyAlignment="0" applyProtection="0"/>
    <xf numFmtId="212" fontId="16" fillId="12" borderId="0" applyNumberFormat="0" applyBorder="0" applyAlignment="0" applyProtection="0"/>
    <xf numFmtId="212" fontId="16" fillId="9" borderId="0" applyNumberFormat="0" applyBorder="0" applyAlignment="0" applyProtection="0"/>
    <xf numFmtId="212" fontId="16" fillId="10" borderId="0" applyNumberFormat="0" applyBorder="0" applyAlignment="0" applyProtection="0"/>
    <xf numFmtId="212" fontId="16" fillId="13" borderId="0" applyNumberFormat="0" applyBorder="0" applyAlignment="0" applyProtection="0"/>
    <xf numFmtId="212" fontId="16" fillId="14" borderId="0" applyNumberFormat="0" applyBorder="0" applyAlignment="0" applyProtection="0"/>
    <xf numFmtId="212" fontId="16" fillId="15" borderId="0" applyNumberFormat="0" applyBorder="0" applyAlignment="0" applyProtection="0"/>
    <xf numFmtId="212" fontId="16" fillId="16" borderId="0" applyNumberFormat="0" applyBorder="0" applyAlignment="0" applyProtection="0"/>
    <xf numFmtId="212" fontId="16" fillId="17" borderId="0" applyNumberFormat="0" applyBorder="0" applyAlignment="0" applyProtection="0"/>
    <xf numFmtId="212" fontId="16" fillId="18" borderId="0" applyNumberFormat="0" applyBorder="0" applyAlignment="0" applyProtection="0"/>
    <xf numFmtId="212" fontId="16" fillId="13" borderId="0" applyNumberFormat="0" applyBorder="0" applyAlignment="0" applyProtection="0"/>
    <xf numFmtId="212" fontId="16" fillId="14" borderId="0" applyNumberFormat="0" applyBorder="0" applyAlignment="0" applyProtection="0"/>
    <xf numFmtId="212" fontId="16" fillId="19" borderId="0" applyNumberFormat="0" applyBorder="0" applyAlignment="0" applyProtection="0"/>
    <xf numFmtId="212" fontId="17" fillId="3" borderId="0" applyNumberFormat="0" applyBorder="0" applyAlignment="0" applyProtection="0"/>
    <xf numFmtId="212" fontId="18" fillId="20" borderId="2" applyNumberFormat="0" applyAlignment="0" applyProtection="0"/>
    <xf numFmtId="212" fontId="19" fillId="21" borderId="3" applyNumberFormat="0" applyAlignment="0" applyProtection="0"/>
    <xf numFmtId="212" fontId="20" fillId="0" borderId="0" applyNumberFormat="0" applyFill="0" applyBorder="0" applyAlignment="0" applyProtection="0"/>
    <xf numFmtId="212" fontId="21" fillId="4" borderId="0" applyNumberFormat="0" applyBorder="0" applyAlignment="0" applyProtection="0"/>
    <xf numFmtId="212" fontId="25" fillId="7" borderId="2" applyNumberFormat="0" applyAlignment="0" applyProtection="0"/>
    <xf numFmtId="212" fontId="27" fillId="22" borderId="0" applyNumberFormat="0" applyBorder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30" fillId="0" borderId="0" applyNumberFormat="0" applyFill="0" applyBorder="0" applyAlignment="0" applyProtection="0"/>
    <xf numFmtId="212" fontId="20" fillId="0" borderId="0" applyNumberFormat="0" applyFill="0" applyBorder="0" applyAlignment="0" applyProtection="0"/>
    <xf numFmtId="212" fontId="18" fillId="20" borderId="2" applyNumberFormat="0" applyAlignment="0" applyProtection="0"/>
    <xf numFmtId="212" fontId="20" fillId="0" borderId="0" applyNumberFormat="0" applyFill="0" applyBorder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116" fillId="0" borderId="0" applyFont="0" applyFill="0" applyBorder="0" applyProtection="0">
      <protection locked="0"/>
    </xf>
    <xf numFmtId="212" fontId="130" fillId="59" borderId="23" applyFill="0">
      <alignment horizontal="center"/>
    </xf>
    <xf numFmtId="212" fontId="130" fillId="59" borderId="23" applyFill="0">
      <alignment horizontal="center" vertical="center"/>
    </xf>
    <xf numFmtId="212" fontId="116" fillId="0" borderId="0" applyFont="0" applyFill="0" applyBorder="0" applyProtection="0">
      <protection locked="0"/>
    </xf>
    <xf numFmtId="212" fontId="130" fillId="59" borderId="23" applyFill="0">
      <alignment horizontal="center" vertical="center"/>
    </xf>
    <xf numFmtId="212" fontId="130" fillId="59" borderId="23" applyFill="0">
      <alignment horizontal="center"/>
    </xf>
    <xf numFmtId="212" fontId="18" fillId="20" borderId="2" applyNumberFormat="0" applyAlignment="0" applyProtection="0"/>
    <xf numFmtId="212" fontId="86" fillId="0" borderId="0" applyNumberFormat="0" applyFill="0" applyBorder="0" applyAlignment="0" applyProtection="0"/>
    <xf numFmtId="212" fontId="22" fillId="0" borderId="5" applyNumberFormat="0" applyFill="0" applyAlignment="0" applyProtection="0"/>
    <xf numFmtId="212" fontId="23" fillId="0" borderId="6" applyNumberFormat="0" applyFill="0" applyAlignment="0" applyProtection="0"/>
    <xf numFmtId="212" fontId="24" fillId="0" borderId="7" applyNumberFormat="0" applyFill="0" applyAlignment="0" applyProtection="0"/>
    <xf numFmtId="212" fontId="24" fillId="0" borderId="0" applyNumberFormat="0" applyFill="0" applyBorder="0" applyAlignment="0" applyProtection="0"/>
    <xf numFmtId="212" fontId="90" fillId="0" borderId="0" applyNumberFormat="0" applyFill="0" applyBorder="0" applyAlignment="0" applyProtection="0"/>
    <xf numFmtId="212" fontId="25" fillId="7" borderId="2" applyNumberFormat="0" applyAlignment="0" applyProtection="0"/>
    <xf numFmtId="212" fontId="4" fillId="0" borderId="0" applyBorder="0"/>
    <xf numFmtId="212" fontId="13" fillId="0" borderId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29" fillId="0" borderId="0" applyNumberFormat="0" applyFill="0" applyBorder="0" applyAlignment="0" applyProtection="0"/>
    <xf numFmtId="212" fontId="5" fillId="0" borderId="13" applyNumberFormat="0" applyFill="0" applyAlignment="0" applyProtection="0"/>
    <xf numFmtId="212" fontId="2" fillId="0" borderId="13" applyNumberFormat="0" applyFill="0" applyAlignment="0" applyProtection="0"/>
    <xf numFmtId="212" fontId="4" fillId="0" borderId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20" fillId="0" borderId="0" applyNumberFormat="0" applyFill="0" applyBorder="0" applyAlignment="0" applyProtection="0"/>
    <xf numFmtId="212" fontId="20" fillId="0" borderId="0" applyNumberFormat="0" applyFill="0" applyBorder="0" applyAlignment="0" applyProtection="0"/>
    <xf numFmtId="212" fontId="20" fillId="0" borderId="0" applyNumberFormat="0" applyFill="0" applyBorder="0" applyAlignment="0" applyProtection="0"/>
    <xf numFmtId="212" fontId="20" fillId="0" borderId="0" applyNumberFormat="0" applyFill="0" applyBorder="0" applyAlignment="0" applyProtection="0"/>
    <xf numFmtId="212" fontId="1" fillId="0" borderId="0"/>
    <xf numFmtId="212" fontId="115" fillId="0" borderId="0"/>
    <xf numFmtId="212" fontId="121" fillId="0" borderId="0" applyNumberFormat="0" applyFill="0" applyAlignment="0"/>
    <xf numFmtId="212" fontId="124" fillId="0" borderId="0" applyNumberFormat="0" applyFill="0" applyBorder="0" applyAlignment="0" applyProtection="0">
      <alignment vertical="top"/>
      <protection locked="0"/>
    </xf>
    <xf numFmtId="212" fontId="120" fillId="0" borderId="0" applyNumberFormat="0" applyFill="0" applyBorder="0" applyAlignment="0" applyProtection="0">
      <alignment vertical="top"/>
      <protection locked="0"/>
    </xf>
    <xf numFmtId="212" fontId="116" fillId="57" borderId="0" applyFill="0" applyBorder="0">
      <alignment wrapText="1"/>
    </xf>
    <xf numFmtId="212" fontId="132" fillId="0" borderId="0" applyNumberFormat="0" applyFill="0" applyBorder="0" applyAlignment="0" applyProtection="0"/>
    <xf numFmtId="212" fontId="69" fillId="0" borderId="0" applyFont="0" applyFill="0" applyBorder="0" applyAlignment="0" applyProtection="0"/>
    <xf numFmtId="212" fontId="26" fillId="0" borderId="8" applyNumberFormat="0" applyFill="0" applyAlignment="0" applyProtection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76" fillId="30" borderId="21" applyNumberFormat="0" applyFont="0" applyAlignment="0" applyProtection="0"/>
    <xf numFmtId="212" fontId="4" fillId="0" borderId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20" fillId="0" borderId="0" applyNumberFormat="0" applyFill="0" applyBorder="0" applyAlignment="0" applyProtection="0"/>
    <xf numFmtId="212" fontId="4" fillId="0" borderId="0"/>
    <xf numFmtId="212" fontId="116" fillId="0" borderId="0" applyFont="0" applyFill="0" applyBorder="0" applyProtection="0">
      <protection locked="0"/>
    </xf>
    <xf numFmtId="212" fontId="116" fillId="0" borderId="0" applyFont="0" applyFill="0" applyBorder="0" applyProtection="0">
      <protection locked="0"/>
    </xf>
    <xf numFmtId="212" fontId="116" fillId="0" borderId="0" applyFont="0" applyFill="0" applyBorder="0" applyProtection="0">
      <protection locked="0"/>
    </xf>
    <xf numFmtId="212" fontId="116" fillId="0" borderId="0" applyFont="0" applyFill="0" applyBorder="0" applyProtection="0">
      <protection locked="0"/>
    </xf>
    <xf numFmtId="212" fontId="116" fillId="0" borderId="0" applyFont="0" applyFill="0" applyBorder="0" applyProtection="0">
      <protection locked="0"/>
    </xf>
    <xf numFmtId="212" fontId="4" fillId="0" borderId="0"/>
    <xf numFmtId="212" fontId="31" fillId="2" borderId="0" applyNumberFormat="0" applyBorder="0" applyAlignment="0" applyProtection="0"/>
    <xf numFmtId="212" fontId="31" fillId="3" borderId="0" applyNumberFormat="0" applyBorder="0" applyAlignment="0" applyProtection="0"/>
    <xf numFmtId="212" fontId="31" fillId="4" borderId="0" applyNumberFormat="0" applyBorder="0" applyAlignment="0" applyProtection="0"/>
    <xf numFmtId="212" fontId="31" fillId="5" borderId="0" applyNumberFormat="0" applyBorder="0" applyAlignment="0" applyProtection="0"/>
    <xf numFmtId="212" fontId="31" fillId="6" borderId="0" applyNumberFormat="0" applyBorder="0" applyAlignment="0" applyProtection="0"/>
    <xf numFmtId="212" fontId="31" fillId="7" borderId="0" applyNumberFormat="0" applyBorder="0" applyAlignment="0" applyProtection="0"/>
    <xf numFmtId="212" fontId="31" fillId="8" borderId="0" applyNumberFormat="0" applyBorder="0" applyAlignment="0" applyProtection="0"/>
    <xf numFmtId="212" fontId="31" fillId="9" borderId="0" applyNumberFormat="0" applyBorder="0" applyAlignment="0" applyProtection="0"/>
    <xf numFmtId="212" fontId="31" fillId="10" borderId="0" applyNumberFormat="0" applyBorder="0" applyAlignment="0" applyProtection="0"/>
    <xf numFmtId="212" fontId="31" fillId="5" borderId="0" applyNumberFormat="0" applyBorder="0" applyAlignment="0" applyProtection="0"/>
    <xf numFmtId="212" fontId="31" fillId="8" borderId="0" applyNumberFormat="0" applyBorder="0" applyAlignment="0" applyProtection="0"/>
    <xf numFmtId="212" fontId="31" fillId="11" borderId="0" applyNumberFormat="0" applyBorder="0" applyAlignment="0" applyProtection="0"/>
    <xf numFmtId="212" fontId="134" fillId="12" borderId="0" applyNumberFormat="0" applyBorder="0" applyAlignment="0" applyProtection="0"/>
    <xf numFmtId="212" fontId="134" fillId="9" borderId="0" applyNumberFormat="0" applyBorder="0" applyAlignment="0" applyProtection="0"/>
    <xf numFmtId="212" fontId="134" fillId="10" borderId="0" applyNumberFormat="0" applyBorder="0" applyAlignment="0" applyProtection="0"/>
    <xf numFmtId="212" fontId="134" fillId="13" borderId="0" applyNumberFormat="0" applyBorder="0" applyAlignment="0" applyProtection="0"/>
    <xf numFmtId="212" fontId="134" fillId="14" borderId="0" applyNumberFormat="0" applyBorder="0" applyAlignment="0" applyProtection="0"/>
    <xf numFmtId="212" fontId="134" fillId="15" borderId="0" applyNumberFormat="0" applyBorder="0" applyAlignment="0" applyProtection="0"/>
    <xf numFmtId="212" fontId="134" fillId="16" borderId="0" applyNumberFormat="0" applyBorder="0" applyAlignment="0" applyProtection="0"/>
    <xf numFmtId="212" fontId="134" fillId="17" borderId="0" applyNumberFormat="0" applyBorder="0" applyAlignment="0" applyProtection="0"/>
    <xf numFmtId="212" fontId="134" fillId="18" borderId="0" applyNumberFormat="0" applyBorder="0" applyAlignment="0" applyProtection="0"/>
    <xf numFmtId="212" fontId="134" fillId="13" borderId="0" applyNumberFormat="0" applyBorder="0" applyAlignment="0" applyProtection="0"/>
    <xf numFmtId="212" fontId="134" fillId="14" borderId="0" applyNumberFormat="0" applyBorder="0" applyAlignment="0" applyProtection="0"/>
    <xf numFmtId="212" fontId="134" fillId="19" borderId="0" applyNumberFormat="0" applyBorder="0" applyAlignment="0" applyProtection="0"/>
    <xf numFmtId="212" fontId="135" fillId="3" borderId="0" applyNumberFormat="0" applyBorder="0" applyAlignment="0" applyProtection="0"/>
    <xf numFmtId="212" fontId="136" fillId="20" borderId="2" applyNumberFormat="0" applyAlignment="0" applyProtection="0"/>
    <xf numFmtId="212" fontId="137" fillId="21" borderId="3" applyNumberFormat="0" applyAlignment="0" applyProtection="0"/>
    <xf numFmtId="212" fontId="138" fillId="0" borderId="0" applyNumberFormat="0" applyFill="0" applyBorder="0" applyAlignment="0" applyProtection="0"/>
    <xf numFmtId="212" fontId="139" fillId="4" borderId="0" applyNumberFormat="0" applyBorder="0" applyAlignment="0" applyProtection="0"/>
    <xf numFmtId="212" fontId="39" fillId="0" borderId="5" applyNumberFormat="0" applyFill="0" applyAlignment="0" applyProtection="0"/>
    <xf numFmtId="212" fontId="40" fillId="0" borderId="6" applyNumberFormat="0" applyFill="0" applyAlignment="0" applyProtection="0"/>
    <xf numFmtId="212" fontId="41" fillId="0" borderId="7" applyNumberFormat="0" applyFill="0" applyAlignment="0" applyProtection="0"/>
    <xf numFmtId="212" fontId="41" fillId="0" borderId="0" applyNumberFormat="0" applyFill="0" applyBorder="0" applyAlignment="0" applyProtection="0"/>
    <xf numFmtId="212" fontId="133" fillId="0" borderId="0" applyNumberFormat="0" applyFill="0" applyBorder="0" applyAlignment="0" applyProtection="0">
      <alignment vertical="top"/>
      <protection locked="0"/>
    </xf>
    <xf numFmtId="212" fontId="140" fillId="7" borderId="2" applyNumberFormat="0" applyAlignment="0" applyProtection="0"/>
    <xf numFmtId="212" fontId="141" fillId="0" borderId="8" applyNumberFormat="0" applyFill="0" applyAlignment="0" applyProtection="0"/>
    <xf numFmtId="212" fontId="142" fillId="22" borderId="0" applyNumberFormat="0" applyBorder="0" applyAlignment="0" applyProtection="0"/>
    <xf numFmtId="212" fontId="32" fillId="0" borderId="0"/>
    <xf numFmtId="212" fontId="31" fillId="0" borderId="0"/>
    <xf numFmtId="212" fontId="31" fillId="0" borderId="0"/>
    <xf numFmtId="212" fontId="31" fillId="0" borderId="0"/>
    <xf numFmtId="212" fontId="4" fillId="23" borderId="9" applyNumberFormat="0" applyFont="0" applyAlignment="0" applyProtection="0"/>
    <xf numFmtId="212" fontId="143" fillId="20" borderId="10" applyNumberFormat="0" applyAlignment="0" applyProtection="0"/>
    <xf numFmtId="212" fontId="144" fillId="0" borderId="13" applyNumberFormat="0" applyFill="0" applyAlignment="0" applyProtection="0"/>
    <xf numFmtId="212" fontId="145" fillId="0" borderId="0" applyNumberFormat="0" applyFill="0" applyBorder="0" applyAlignment="0" applyProtection="0"/>
    <xf numFmtId="212" fontId="31" fillId="0" borderId="0"/>
    <xf numFmtId="212" fontId="31" fillId="0" borderId="0"/>
    <xf numFmtId="212" fontId="138" fillId="0" borderId="0" applyNumberFormat="0" applyFill="0" applyBorder="0" applyAlignment="0" applyProtection="0"/>
    <xf numFmtId="212" fontId="138" fillId="0" borderId="0" applyNumberFormat="0" applyFill="0" applyBorder="0" applyAlignment="0" applyProtection="0"/>
    <xf numFmtId="212" fontId="31" fillId="0" borderId="0"/>
    <xf numFmtId="212" fontId="31" fillId="0" borderId="0"/>
    <xf numFmtId="212" fontId="4" fillId="0" borderId="0"/>
    <xf numFmtId="212" fontId="4" fillId="23" borderId="9" applyNumberFormat="0" applyFont="0" applyAlignment="0" applyProtection="0"/>
    <xf numFmtId="212" fontId="101" fillId="20" borderId="2" applyNumberFormat="0" applyAlignment="0" applyProtection="0"/>
    <xf numFmtId="212" fontId="108" fillId="7" borderId="2" applyNumberFormat="0" applyAlignment="0" applyProtection="0"/>
    <xf numFmtId="212" fontId="13" fillId="23" borderId="9" applyNumberFormat="0" applyFont="0" applyAlignment="0" applyProtection="0"/>
    <xf numFmtId="212" fontId="111" fillId="20" borderId="10" applyNumberFormat="0" applyAlignment="0" applyProtection="0"/>
    <xf numFmtId="212" fontId="98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130" fillId="59" borderId="23" applyFill="0">
      <alignment horizontal="center"/>
    </xf>
    <xf numFmtId="212" fontId="130" fillId="59" borderId="23" applyFill="0">
      <alignment horizontal="center" vertical="center"/>
    </xf>
    <xf numFmtId="212" fontId="4" fillId="0" borderId="0"/>
    <xf numFmtId="212" fontId="31" fillId="0" borderId="0"/>
    <xf numFmtId="212" fontId="31" fillId="0" borderId="0"/>
    <xf numFmtId="212" fontId="31" fillId="0" borderId="0"/>
    <xf numFmtId="212" fontId="31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0" borderId="0"/>
    <xf numFmtId="212" fontId="4" fillId="23" borderId="9" applyNumberFormat="0" applyFont="0" applyAlignment="0" applyProtection="0"/>
    <xf numFmtId="212" fontId="4" fillId="0" borderId="0"/>
    <xf numFmtId="212" fontId="7" fillId="0" borderId="11">
      <alignment horizontal="center" vertical="center"/>
    </xf>
    <xf numFmtId="212" fontId="4" fillId="23" borderId="9" applyNumberFormat="0" applyFont="0" applyAlignment="0" applyProtection="0"/>
    <xf numFmtId="212" fontId="4" fillId="0" borderId="0"/>
    <xf numFmtId="212" fontId="4" fillId="0" borderId="0"/>
    <xf numFmtId="212" fontId="4" fillId="0" borderId="0"/>
    <xf numFmtId="212" fontId="5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111" fillId="20" borderId="10" applyNumberFormat="0" applyAlignment="0" applyProtection="0"/>
    <xf numFmtId="212" fontId="28" fillId="20" borderId="10" applyNumberFormat="0" applyAlignment="0" applyProtection="0"/>
    <xf numFmtId="212" fontId="98" fillId="0" borderId="13" applyNumberFormat="0" applyFill="0" applyAlignment="0" applyProtection="0"/>
    <xf numFmtId="212" fontId="108" fillId="7" borderId="2" applyNumberFormat="0" applyAlignment="0" applyProtection="0"/>
    <xf numFmtId="212" fontId="7" fillId="0" borderId="11">
      <alignment horizontal="center" vertical="center"/>
    </xf>
    <xf numFmtId="212" fontId="136" fillId="20" borderId="2" applyNumberFormat="0" applyAlignment="0" applyProtection="0"/>
    <xf numFmtId="212" fontId="18" fillId="20" borderId="2" applyNumberFormat="0" applyAlignment="0" applyProtection="0"/>
    <xf numFmtId="212" fontId="5" fillId="0" borderId="13" applyNumberFormat="0" applyFill="0" applyAlignment="0" applyProtection="0"/>
    <xf numFmtId="212" fontId="28" fillId="20" borderId="10" applyNumberFormat="0" applyAlignment="0" applyProtection="0"/>
    <xf numFmtId="212" fontId="25" fillId="7" borderId="2" applyNumberFormat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25" fillId="7" borderId="2" applyNumberFormat="0" applyAlignment="0" applyProtection="0"/>
    <xf numFmtId="212" fontId="98" fillId="0" borderId="13" applyNumberFormat="0" applyFill="0" applyAlignment="0" applyProtection="0"/>
    <xf numFmtId="212" fontId="111" fillId="20" borderId="10" applyNumberFormat="0" applyAlignment="0" applyProtection="0"/>
    <xf numFmtId="212" fontId="28" fillId="20" borderId="10" applyNumberFormat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2" fillId="0" borderId="13" applyNumberFormat="0" applyFill="0" applyAlignment="0" applyProtection="0"/>
    <xf numFmtId="212" fontId="4" fillId="23" borderId="9" applyNumberFormat="0" applyFont="0" applyAlignment="0" applyProtection="0"/>
    <xf numFmtId="212" fontId="5" fillId="0" borderId="13" applyNumberFormat="0" applyFill="0" applyAlignment="0" applyProtection="0"/>
    <xf numFmtId="212" fontId="101" fillId="20" borderId="2" applyNumberFormat="0" applyAlignment="0" applyProtection="0"/>
    <xf numFmtId="212" fontId="144" fillId="0" borderId="13" applyNumberFormat="0" applyFill="0" applyAlignment="0" applyProtection="0"/>
    <xf numFmtId="212" fontId="101" fillId="20" borderId="2" applyNumberFormat="0" applyAlignment="0" applyProtection="0"/>
    <xf numFmtId="212" fontId="108" fillId="7" borderId="2" applyNumberFormat="0" applyAlignment="0" applyProtection="0"/>
    <xf numFmtId="212" fontId="101" fillId="20" borderId="2" applyNumberFormat="0" applyAlignment="0" applyProtection="0"/>
    <xf numFmtId="212" fontId="13" fillId="23" borderId="9" applyNumberFormat="0" applyFont="0" applyAlignment="0" applyProtection="0"/>
    <xf numFmtId="212" fontId="111" fillId="20" borderId="10" applyNumberFormat="0" applyAlignment="0" applyProtection="0"/>
    <xf numFmtId="212" fontId="98" fillId="0" borderId="13" applyNumberFormat="0" applyFill="0" applyAlignment="0" applyProtection="0"/>
    <xf numFmtId="212" fontId="7" fillId="0" borderId="1">
      <alignment horizontal="center" vertical="center"/>
    </xf>
    <xf numFmtId="212" fontId="28" fillId="20" borderId="10" applyNumberFormat="0" applyAlignment="0" applyProtection="0"/>
    <xf numFmtId="212" fontId="25" fillId="7" borderId="2" applyNumberFormat="0" applyAlignment="0" applyProtection="0"/>
    <xf numFmtId="212" fontId="143" fillId="20" borderId="10" applyNumberFormat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2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28" fillId="20" borderId="10" applyNumberFormat="0" applyAlignment="0" applyProtection="0"/>
    <xf numFmtId="212" fontId="5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5" fillId="0" borderId="13" applyNumberFormat="0" applyFill="0" applyAlignment="0" applyProtection="0"/>
    <xf numFmtId="212" fontId="2" fillId="0" borderId="13" applyNumberFormat="0" applyFill="0" applyAlignment="0" applyProtection="0"/>
    <xf numFmtId="212" fontId="18" fillId="20" borderId="2" applyNumberFormat="0" applyAlignment="0" applyProtection="0"/>
    <xf numFmtId="212" fontId="108" fillId="7" borderId="2" applyNumberFormat="0" applyAlignment="0" applyProtection="0"/>
    <xf numFmtId="212" fontId="18" fillId="20" borderId="2" applyNumberFormat="0" applyAlignment="0" applyProtection="0"/>
    <xf numFmtId="212" fontId="28" fillId="20" borderId="10" applyNumberFormat="0" applyAlignment="0" applyProtection="0"/>
    <xf numFmtId="212" fontId="25" fillId="7" borderId="2" applyNumberFormat="0" applyAlignment="0" applyProtection="0"/>
    <xf numFmtId="212" fontId="2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5" fillId="0" borderId="13" applyNumberFormat="0" applyFill="0" applyAlignment="0" applyProtection="0"/>
    <xf numFmtId="212" fontId="5" fillId="0" borderId="13" applyNumberFormat="0" applyFill="0" applyAlignment="0" applyProtection="0"/>
    <xf numFmtId="212" fontId="28" fillId="20" borderId="10" applyNumberFormat="0" applyAlignment="0" applyProtection="0"/>
    <xf numFmtId="212" fontId="18" fillId="20" borderId="2" applyNumberFormat="0" applyAlignment="0" applyProtection="0"/>
    <xf numFmtId="212" fontId="140" fillId="7" borderId="2" applyNumberFormat="0" applyAlignment="0" applyProtection="0"/>
    <xf numFmtId="212" fontId="136" fillId="20" borderId="2" applyNumberFormat="0" applyAlignment="0" applyProtection="0"/>
    <xf numFmtId="212" fontId="7" fillId="0" borderId="1">
      <alignment horizontal="center" vertical="center"/>
    </xf>
    <xf numFmtId="212" fontId="140" fillId="7" borderId="2" applyNumberFormat="0" applyAlignment="0" applyProtection="0"/>
    <xf numFmtId="212" fontId="4" fillId="23" borderId="9" applyNumberFormat="0" applyFont="0" applyAlignment="0" applyProtection="0"/>
    <xf numFmtId="212" fontId="144" fillId="0" borderId="13" applyNumberFormat="0" applyFill="0" applyAlignment="0" applyProtection="0"/>
    <xf numFmtId="212" fontId="5" fillId="0" borderId="13" applyNumberFormat="0" applyFill="0" applyAlignment="0" applyProtection="0"/>
    <xf numFmtId="212" fontId="4" fillId="23" borderId="9" applyNumberFormat="0" applyFont="0" applyAlignment="0" applyProtection="0"/>
    <xf numFmtId="212" fontId="101" fillId="20" borderId="2" applyNumberFormat="0" applyAlignment="0" applyProtection="0"/>
    <xf numFmtId="212" fontId="108" fillId="7" borderId="2" applyNumberFormat="0" applyAlignment="0" applyProtection="0"/>
    <xf numFmtId="212" fontId="13" fillId="23" borderId="9" applyNumberFormat="0" applyFont="0" applyAlignment="0" applyProtection="0"/>
    <xf numFmtId="212" fontId="98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5" fillId="0" borderId="13" applyNumberFormat="0" applyFill="0" applyAlignment="0" applyProtection="0"/>
    <xf numFmtId="212" fontId="18" fillId="20" borderId="2" applyNumberFormat="0" applyAlignment="0" applyProtection="0"/>
    <xf numFmtId="212" fontId="25" fillId="7" borderId="2" applyNumberFormat="0" applyAlignment="0" applyProtection="0"/>
    <xf numFmtId="212" fontId="4" fillId="23" borderId="9" applyNumberFormat="0" applyFont="0" applyAlignment="0" applyProtection="0"/>
    <xf numFmtId="212" fontId="5" fillId="0" borderId="13" applyNumberFormat="0" applyFill="0" applyAlignment="0" applyProtection="0"/>
    <xf numFmtId="212" fontId="4" fillId="0" borderId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 applyBorder="0"/>
    <xf numFmtId="212" fontId="4" fillId="0" borderId="0"/>
    <xf numFmtId="212" fontId="4" fillId="0" borderId="0"/>
    <xf numFmtId="212" fontId="8" fillId="0" borderId="0"/>
    <xf numFmtId="212" fontId="8" fillId="0" borderId="0"/>
    <xf numFmtId="0" fontId="1" fillId="0" borderId="0"/>
    <xf numFmtId="172" fontId="4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33" fillId="12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17" borderId="0" applyNumberFormat="0" applyBorder="0" applyAlignment="0" applyProtection="0"/>
    <xf numFmtId="0" fontId="33" fillId="17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1">
      <alignment horizontal="center" vertical="center"/>
    </xf>
    <xf numFmtId="0" fontId="17" fillId="3" borderId="0" applyNumberFormat="0" applyBorder="0" applyAlignment="0" applyProtection="0"/>
    <xf numFmtId="0" fontId="34" fillId="3" borderId="0" applyNumberFormat="0" applyBorder="0" applyAlignment="0" applyProtection="0"/>
    <xf numFmtId="0" fontId="18" fillId="20" borderId="2" applyNumberFormat="0" applyAlignment="0" applyProtection="0"/>
    <xf numFmtId="0" fontId="35" fillId="20" borderId="2" applyNumberFormat="0" applyAlignment="0" applyProtection="0"/>
    <xf numFmtId="0" fontId="19" fillId="21" borderId="3" applyNumberFormat="0" applyAlignment="0" applyProtection="0"/>
    <xf numFmtId="0" fontId="36" fillId="21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8" fillId="4" borderId="0" applyNumberFormat="0" applyBorder="0" applyAlignment="0" applyProtection="0"/>
    <xf numFmtId="0" fontId="22" fillId="0" borderId="5" applyNumberFormat="0" applyFill="0" applyAlignment="0" applyProtection="0"/>
    <xf numFmtId="0" fontId="39" fillId="0" borderId="5" applyNumberFormat="0" applyFill="0" applyAlignment="0" applyProtection="0"/>
    <xf numFmtId="0" fontId="23" fillId="0" borderId="6" applyNumberFormat="0" applyFill="0" applyAlignment="0" applyProtection="0"/>
    <xf numFmtId="0" fontId="40" fillId="0" borderId="6" applyNumberFormat="0" applyFill="0" applyAlignment="0" applyProtection="0"/>
    <xf numFmtId="0" fontId="24" fillId="0" borderId="7" applyNumberFormat="0" applyFill="0" applyAlignment="0" applyProtection="0"/>
    <xf numFmtId="0" fontId="4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0" fontId="42" fillId="7" borderId="2" applyNumberFormat="0" applyAlignment="0" applyProtection="0"/>
    <xf numFmtId="0" fontId="26" fillId="0" borderId="8" applyNumberFormat="0" applyFill="0" applyAlignment="0" applyProtection="0"/>
    <xf numFmtId="0" fontId="43" fillId="0" borderId="8" applyNumberFormat="0" applyFill="0" applyAlignment="0" applyProtection="0"/>
    <xf numFmtId="0" fontId="27" fillId="22" borderId="0" applyNumberFormat="0" applyBorder="0" applyAlignment="0" applyProtection="0"/>
    <xf numFmtId="0" fontId="44" fillId="22" borderId="0" applyNumberFormat="0" applyBorder="0" applyAlignment="0" applyProtection="0"/>
    <xf numFmtId="0" fontId="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172" fontId="3" fillId="0" borderId="0"/>
    <xf numFmtId="172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172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172" fontId="4" fillId="0" borderId="0" applyBorder="0"/>
    <xf numFmtId="0" fontId="4" fillId="0" borderId="0" applyBorder="0"/>
    <xf numFmtId="0" fontId="48" fillId="0" borderId="0"/>
    <xf numFmtId="0" fontId="48" fillId="0" borderId="0"/>
    <xf numFmtId="172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8" fillId="0" borderId="0"/>
    <xf numFmtId="0" fontId="13" fillId="0" borderId="0"/>
    <xf numFmtId="0" fontId="4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32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0" fillId="0" borderId="0">
      <alignment horizontal="left"/>
    </xf>
    <xf numFmtId="0" fontId="28" fillId="20" borderId="10" applyNumberFormat="0" applyAlignment="0" applyProtection="0"/>
    <xf numFmtId="0" fontId="45" fillId="20" borderId="10" applyNumberFormat="0" applyAlignment="0" applyProtection="0"/>
    <xf numFmtId="0" fontId="7" fillId="0" borderId="11">
      <alignment horizontal="center" vertical="center"/>
    </xf>
    <xf numFmtId="0" fontId="4" fillId="0" borderId="0" applyNumberForma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  <xf numFmtId="0" fontId="12" fillId="0" borderId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46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7" applyNumberFormat="0" applyAlignment="0" applyProtection="0"/>
    <xf numFmtId="0" fontId="58" fillId="28" borderId="18" applyNumberFormat="0" applyAlignment="0" applyProtection="0"/>
    <xf numFmtId="0" fontId="59" fillId="28" borderId="17" applyNumberFormat="0" applyAlignment="0" applyProtection="0"/>
    <xf numFmtId="0" fontId="60" fillId="0" borderId="19" applyNumberFormat="0" applyFill="0" applyAlignment="0" applyProtection="0"/>
    <xf numFmtId="0" fontId="61" fillId="29" borderId="20" applyNumberFormat="0" applyAlignment="0" applyProtection="0"/>
    <xf numFmtId="0" fontId="62" fillId="0" borderId="0" applyNumberFormat="0" applyFill="0" applyBorder="0" applyAlignment="0" applyProtection="0"/>
    <xf numFmtId="0" fontId="1" fillId="30" borderId="21" applyNumberFormat="0" applyFont="0" applyAlignment="0" applyProtection="0"/>
    <xf numFmtId="0" fontId="6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6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202" fontId="118" fillId="0" borderId="26" applyFill="0">
      <alignment horizontal="center" vertical="center"/>
    </xf>
    <xf numFmtId="164" fontId="1" fillId="0" borderId="0" applyFont="0" applyFill="0" applyBorder="0" applyAlignment="0" applyProtection="0"/>
    <xf numFmtId="172" fontId="116" fillId="56" borderId="0"/>
    <xf numFmtId="0" fontId="69" fillId="0" borderId="24" applyNumberFormat="0" applyFont="0" applyFill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1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 applyBorder="0"/>
    <xf numFmtId="0" fontId="3" fillId="0" borderId="0"/>
    <xf numFmtId="0" fontId="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0" fillId="3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80" fillId="36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80" fillId="4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80" fillId="44" borderId="0" applyNumberFormat="0" applyBorder="0" applyAlignment="0" applyProtection="0"/>
    <xf numFmtId="0" fontId="3" fillId="6" borderId="0" applyNumberFormat="0" applyBorder="0" applyAlignment="0" applyProtection="0"/>
    <xf numFmtId="0" fontId="80" fillId="48" borderId="0" applyNumberFormat="0" applyBorder="0" applyAlignment="0" applyProtection="0"/>
    <xf numFmtId="0" fontId="3" fillId="7" borderId="0" applyNumberFormat="0" applyBorder="0" applyAlignment="0" applyProtection="0"/>
    <xf numFmtId="0" fontId="1" fillId="20" borderId="0" applyNumberFormat="0" applyBorder="0" applyAlignment="0" applyProtection="0"/>
    <xf numFmtId="0" fontId="80" fillId="52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80" fillId="33" borderId="0" applyNumberFormat="0" applyBorder="0" applyAlignment="0" applyProtection="0"/>
    <xf numFmtId="0" fontId="3" fillId="9" borderId="0" applyNumberFormat="0" applyBorder="0" applyAlignment="0" applyProtection="0"/>
    <xf numFmtId="0" fontId="80" fillId="37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80" fillId="41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80" fillId="4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80" fillId="4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80" fillId="53" borderId="0" applyNumberFormat="0" applyBorder="0" applyAlignment="0" applyProtection="0"/>
    <xf numFmtId="0" fontId="16" fillId="12" borderId="0" applyNumberFormat="0" applyBorder="0" applyAlignment="0" applyProtection="0"/>
    <xf numFmtId="0" fontId="64" fillId="12" borderId="0" applyNumberFormat="0" applyBorder="0" applyAlignment="0" applyProtection="0"/>
    <xf numFmtId="0" fontId="81" fillId="34" borderId="0" applyNumberFormat="0" applyBorder="0" applyAlignment="0" applyProtection="0"/>
    <xf numFmtId="0" fontId="16" fillId="9" borderId="0" applyNumberFormat="0" applyBorder="0" applyAlignment="0" applyProtection="0"/>
    <xf numFmtId="0" fontId="64" fillId="9" borderId="0" applyNumberFormat="0" applyBorder="0" applyAlignment="0" applyProtection="0"/>
    <xf numFmtId="0" fontId="81" fillId="38" borderId="0" applyNumberFormat="0" applyBorder="0" applyAlignment="0" applyProtection="0"/>
    <xf numFmtId="0" fontId="16" fillId="10" borderId="0" applyNumberFormat="0" applyBorder="0" applyAlignment="0" applyProtection="0"/>
    <xf numFmtId="0" fontId="64" fillId="10" borderId="0" applyNumberFormat="0" applyBorder="0" applyAlignment="0" applyProtection="0"/>
    <xf numFmtId="0" fontId="81" fillId="42" borderId="0" applyNumberFormat="0" applyBorder="0" applyAlignment="0" applyProtection="0"/>
    <xf numFmtId="0" fontId="16" fillId="13" borderId="0" applyNumberFormat="0" applyBorder="0" applyAlignment="0" applyProtection="0"/>
    <xf numFmtId="0" fontId="64" fillId="13" borderId="0" applyNumberFormat="0" applyBorder="0" applyAlignment="0" applyProtection="0"/>
    <xf numFmtId="0" fontId="81" fillId="46" borderId="0" applyNumberFormat="0" applyBorder="0" applyAlignment="0" applyProtection="0"/>
    <xf numFmtId="0" fontId="16" fillId="14" borderId="0" applyNumberFormat="0" applyBorder="0" applyAlignment="0" applyProtection="0"/>
    <xf numFmtId="0" fontId="64" fillId="14" borderId="0" applyNumberFormat="0" applyBorder="0" applyAlignment="0" applyProtection="0"/>
    <xf numFmtId="0" fontId="81" fillId="50" borderId="0" applyNumberFormat="0" applyBorder="0" applyAlignment="0" applyProtection="0"/>
    <xf numFmtId="0" fontId="16" fillId="15" borderId="0" applyNumberFormat="0" applyBorder="0" applyAlignment="0" applyProtection="0"/>
    <xf numFmtId="0" fontId="64" fillId="15" borderId="0" applyNumberFormat="0" applyBorder="0" applyAlignment="0" applyProtection="0"/>
    <xf numFmtId="0" fontId="81" fillId="54" borderId="0" applyNumberFormat="0" applyBorder="0" applyAlignment="0" applyProtection="0"/>
    <xf numFmtId="0" fontId="16" fillId="16" borderId="0" applyNumberFormat="0" applyBorder="0" applyAlignment="0" applyProtection="0"/>
    <xf numFmtId="0" fontId="64" fillId="16" borderId="0" applyNumberFormat="0" applyBorder="0" applyAlignment="0" applyProtection="0"/>
    <xf numFmtId="0" fontId="81" fillId="31" borderId="0" applyNumberFormat="0" applyBorder="0" applyAlignment="0" applyProtection="0"/>
    <xf numFmtId="0" fontId="16" fillId="17" borderId="0" applyNumberFormat="0" applyBorder="0" applyAlignment="0" applyProtection="0"/>
    <xf numFmtId="0" fontId="64" fillId="17" borderId="0" applyNumberFormat="0" applyBorder="0" applyAlignment="0" applyProtection="0"/>
    <xf numFmtId="0" fontId="81" fillId="35" borderId="0" applyNumberFormat="0" applyBorder="0" applyAlignment="0" applyProtection="0"/>
    <xf numFmtId="0" fontId="16" fillId="18" borderId="0" applyNumberFormat="0" applyBorder="0" applyAlignment="0" applyProtection="0"/>
    <xf numFmtId="0" fontId="64" fillId="18" borderId="0" applyNumberFormat="0" applyBorder="0" applyAlignment="0" applyProtection="0"/>
    <xf numFmtId="0" fontId="81" fillId="39" borderId="0" applyNumberFormat="0" applyBorder="0" applyAlignment="0" applyProtection="0"/>
    <xf numFmtId="0" fontId="16" fillId="13" borderId="0" applyNumberFormat="0" applyBorder="0" applyAlignment="0" applyProtection="0"/>
    <xf numFmtId="0" fontId="64" fillId="13" borderId="0" applyNumberFormat="0" applyBorder="0" applyAlignment="0" applyProtection="0"/>
    <xf numFmtId="0" fontId="81" fillId="43" borderId="0" applyNumberFormat="0" applyBorder="0" applyAlignment="0" applyProtection="0"/>
    <xf numFmtId="0" fontId="16" fillId="14" borderId="0" applyNumberFormat="0" applyBorder="0" applyAlignment="0" applyProtection="0"/>
    <xf numFmtId="0" fontId="81" fillId="47" borderId="0" applyNumberFormat="0" applyBorder="0" applyAlignment="0" applyProtection="0"/>
    <xf numFmtId="0" fontId="16" fillId="19" borderId="0" applyNumberFormat="0" applyBorder="0" applyAlignment="0" applyProtection="0"/>
    <xf numFmtId="0" fontId="64" fillId="19" borderId="0" applyNumberFormat="0" applyBorder="0" applyAlignment="0" applyProtection="0"/>
    <xf numFmtId="0" fontId="81" fillId="51" borderId="0" applyNumberFormat="0" applyBorder="0" applyAlignment="0" applyProtection="0"/>
    <xf numFmtId="0" fontId="17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25" borderId="0" applyNumberFormat="0" applyBorder="0" applyAlignment="0" applyProtection="0"/>
    <xf numFmtId="0" fontId="18" fillId="20" borderId="2" applyNumberFormat="0" applyAlignment="0" applyProtection="0"/>
    <xf numFmtId="0" fontId="83" fillId="20" borderId="17" applyNumberFormat="0" applyAlignment="0" applyProtection="0"/>
    <xf numFmtId="0" fontId="84" fillId="28" borderId="17" applyNumberFormat="0" applyAlignment="0" applyProtection="0"/>
    <xf numFmtId="0" fontId="19" fillId="21" borderId="3" applyNumberFormat="0" applyAlignment="0" applyProtection="0"/>
    <xf numFmtId="0" fontId="85" fillId="29" borderId="20" applyNumberFormat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4" fillId="4" borderId="0" applyNumberFormat="0" applyBorder="0" applyAlignment="0" applyProtection="0"/>
    <xf numFmtId="0" fontId="87" fillId="24" borderId="0" applyNumberFormat="0" applyBorder="0" applyAlignment="0" applyProtection="0"/>
    <xf numFmtId="0" fontId="73" fillId="0" borderId="0" applyFill="0" applyBorder="0"/>
    <xf numFmtId="0" fontId="73" fillId="0" borderId="0" applyFill="0" applyBorder="0"/>
    <xf numFmtId="0" fontId="74" fillId="0" borderId="0" applyFill="0" applyBorder="0"/>
    <xf numFmtId="0" fontId="74" fillId="0" borderId="0" applyFill="0" applyBorder="0"/>
    <xf numFmtId="0" fontId="68" fillId="0" borderId="0" applyFill="0" applyBorder="0"/>
    <xf numFmtId="0" fontId="68" fillId="0" borderId="0" applyFill="0" applyBorder="0"/>
    <xf numFmtId="0" fontId="75" fillId="0" borderId="0" applyFill="0" applyBorder="0"/>
    <xf numFmtId="0" fontId="75" fillId="0" borderId="0" applyFill="0" applyBorder="0"/>
    <xf numFmtId="0" fontId="22" fillId="0" borderId="5" applyNumberFormat="0" applyFill="0" applyAlignment="0" applyProtection="0"/>
    <xf numFmtId="0" fontId="88" fillId="0" borderId="14" applyNumberFormat="0" applyFill="0" applyAlignment="0" applyProtection="0"/>
    <xf numFmtId="0" fontId="23" fillId="0" borderId="6" applyNumberFormat="0" applyFill="0" applyAlignment="0" applyProtection="0"/>
    <xf numFmtId="0" fontId="89" fillId="0" borderId="15" applyNumberFormat="0" applyFill="0" applyAlignment="0" applyProtection="0"/>
    <xf numFmtId="0" fontId="24" fillId="0" borderId="7" applyNumberFormat="0" applyFill="0" applyAlignment="0" applyProtection="0"/>
    <xf numFmtId="0" fontId="90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7" fillId="0" borderId="0" applyFill="0" applyBorder="0">
      <alignment horizontal="left"/>
      <protection hidden="1"/>
    </xf>
    <xf numFmtId="0" fontId="77" fillId="0" borderId="0" applyFill="0" applyBorder="0">
      <alignment horizontal="left" indent="1"/>
      <protection hidden="1"/>
    </xf>
    <xf numFmtId="0" fontId="77" fillId="0" borderId="0" applyFill="0" applyBorder="0">
      <alignment horizontal="left" indent="2"/>
      <protection hidden="1"/>
    </xf>
    <xf numFmtId="0" fontId="77" fillId="0" borderId="0" applyFill="0" applyBorder="0">
      <alignment horizontal="left" indent="3"/>
      <protection hidden="1"/>
    </xf>
    <xf numFmtId="0" fontId="78" fillId="0" borderId="0" applyFill="0" applyBorder="0">
      <alignment vertical="top" wrapText="1"/>
      <protection locked="0"/>
    </xf>
    <xf numFmtId="0" fontId="25" fillId="7" borderId="2" applyNumberFormat="0" applyAlignment="0" applyProtection="0"/>
    <xf numFmtId="0" fontId="57" fillId="20" borderId="17" applyNumberFormat="0" applyAlignment="0" applyProtection="0"/>
    <xf numFmtId="0" fontId="91" fillId="27" borderId="17" applyNumberFormat="0" applyAlignment="0" applyProtection="0"/>
    <xf numFmtId="0" fontId="26" fillId="0" borderId="8" applyNumberFormat="0" applyFill="0" applyAlignment="0" applyProtection="0"/>
    <xf numFmtId="0" fontId="92" fillId="0" borderId="19" applyNumberFormat="0" applyFill="0" applyAlignment="0" applyProtection="0"/>
    <xf numFmtId="0" fontId="72" fillId="0" borderId="0" applyFill="0" applyBorder="0">
      <alignment vertical="top" wrapText="1"/>
    </xf>
    <xf numFmtId="0" fontId="72" fillId="0" borderId="0" applyFill="0" applyBorder="0">
      <alignment vertical="top" wrapText="1"/>
    </xf>
    <xf numFmtId="0" fontId="27" fillId="22" borderId="0" applyNumberFormat="0" applyBorder="0" applyAlignment="0" applyProtection="0"/>
    <xf numFmtId="0" fontId="93" fillId="26" borderId="0" applyNumberFormat="0" applyBorder="0" applyAlignment="0" applyProtection="0"/>
    <xf numFmtId="0" fontId="94" fillId="26" borderId="0" applyNumberFormat="0" applyBorder="0" applyAlignment="0" applyProtection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8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 applyBorder="0"/>
    <xf numFmtId="0" fontId="1" fillId="0" borderId="0"/>
    <xf numFmtId="0" fontId="4" fillId="0" borderId="0" applyBorder="0"/>
    <xf numFmtId="0" fontId="4" fillId="23" borderId="9" applyNumberFormat="0" applyFont="0" applyAlignment="0" applyProtection="0"/>
    <xf numFmtId="0" fontId="3" fillId="30" borderId="21" applyNumberFormat="0" applyFont="0" applyAlignment="0" applyProtection="0"/>
    <xf numFmtId="0" fontId="76" fillId="30" borderId="21" applyNumberFormat="0" applyFont="0" applyAlignment="0" applyProtection="0"/>
    <xf numFmtId="0" fontId="28" fillId="20" borderId="10" applyNumberFormat="0" applyAlignment="0" applyProtection="0"/>
    <xf numFmtId="0" fontId="58" fillId="20" borderId="18" applyNumberFormat="0" applyAlignment="0" applyProtection="0"/>
    <xf numFmtId="0" fontId="95" fillId="28" borderId="18" applyNumberFormat="0" applyAlignment="0" applyProtection="0"/>
    <xf numFmtId="0" fontId="75" fillId="0" borderId="0" applyFill="0" applyBorder="0">
      <alignment vertical="top"/>
    </xf>
    <xf numFmtId="0" fontId="75" fillId="0" borderId="0" applyFill="0" applyBorder="0">
      <alignment vertical="top"/>
    </xf>
    <xf numFmtId="0" fontId="75" fillId="0" borderId="0" applyFill="0" applyBorder="0">
      <alignment horizontal="left" vertical="top" indent="1"/>
    </xf>
    <xf numFmtId="0" fontId="75" fillId="0" borderId="0" applyFill="0" applyBorder="0">
      <alignment horizontal="left" vertical="top" indent="1"/>
    </xf>
    <xf numFmtId="0" fontId="75" fillId="0" borderId="0" applyFill="0" applyBorder="0">
      <alignment horizontal="left" vertical="top" indent="2"/>
    </xf>
    <xf numFmtId="0" fontId="75" fillId="0" borderId="0" applyFill="0" applyBorder="0">
      <alignment horizontal="left" vertical="top" indent="2"/>
    </xf>
    <xf numFmtId="0" fontId="75" fillId="0" borderId="0" applyFill="0" applyBorder="0">
      <alignment horizontal="left" vertical="top" indent="3"/>
    </xf>
    <xf numFmtId="0" fontId="75" fillId="0" borderId="0" applyFill="0" applyBorder="0">
      <alignment horizontal="left" vertical="top" indent="3"/>
    </xf>
    <xf numFmtId="0" fontId="72" fillId="0" borderId="0" applyFill="0" applyBorder="0">
      <alignment vertical="top"/>
    </xf>
    <xf numFmtId="0" fontId="72" fillId="0" borderId="0" applyFill="0" applyBorder="0">
      <alignment vertical="top"/>
    </xf>
    <xf numFmtId="0" fontId="72" fillId="0" borderId="0" applyFill="0" applyBorder="0">
      <alignment horizontal="left" vertical="top" indent="1"/>
    </xf>
    <xf numFmtId="0" fontId="72" fillId="0" borderId="0" applyFill="0" applyBorder="0">
      <alignment horizontal="left" vertical="top" indent="1"/>
    </xf>
    <xf numFmtId="0" fontId="72" fillId="0" borderId="0" applyFill="0" applyBorder="0">
      <alignment horizontal="left" vertical="top" indent="2"/>
    </xf>
    <xf numFmtId="0" fontId="72" fillId="0" borderId="0" applyFill="0" applyBorder="0">
      <alignment horizontal="left" vertical="top" indent="2"/>
    </xf>
    <xf numFmtId="0" fontId="72" fillId="0" borderId="0" applyFill="0" applyBorder="0">
      <alignment horizontal="left" vertical="top" indent="3"/>
    </xf>
    <xf numFmtId="0" fontId="72" fillId="0" borderId="0" applyFill="0" applyBorder="0">
      <alignment horizontal="left" vertical="top" indent="3"/>
    </xf>
    <xf numFmtId="0" fontId="72" fillId="0" borderId="0" applyFill="0" applyBorder="0">
      <alignment horizontal="left" vertical="top" indent="4"/>
    </xf>
    <xf numFmtId="0" fontId="72" fillId="0" borderId="0" applyFill="0" applyBorder="0">
      <alignment horizontal="left" vertical="top" indent="4"/>
    </xf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96" fillId="0" borderId="22" applyNumberFormat="0" applyFill="0" applyAlignment="0" applyProtection="0"/>
    <xf numFmtId="0" fontId="72" fillId="0" borderId="0" applyFill="0" applyBorder="0">
      <alignment horizontal="center"/>
    </xf>
    <xf numFmtId="0" fontId="72" fillId="0" borderId="0" applyFill="0" applyBorder="0">
      <alignment horizontal="center"/>
    </xf>
    <xf numFmtId="0" fontId="72" fillId="0" borderId="0" applyFill="0" applyBorder="0">
      <alignment horizontal="center" wrapText="1"/>
    </xf>
    <xf numFmtId="0" fontId="72" fillId="0" borderId="0" applyFill="0" applyBorder="0">
      <alignment horizontal="center" wrapText="1"/>
    </xf>
    <xf numFmtId="0" fontId="3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24" applyNumberFormat="0" applyFont="0" applyFill="0" applyAlignment="0" applyProtection="0"/>
    <xf numFmtId="0" fontId="32" fillId="0" borderId="0"/>
    <xf numFmtId="0" fontId="4" fillId="23" borderId="9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9" borderId="0" applyNumberFormat="0" applyBorder="0" applyAlignment="0" applyProtection="0"/>
    <xf numFmtId="0" fontId="100" fillId="3" borderId="0" applyNumberFormat="0" applyBorder="0" applyAlignment="0" applyProtection="0"/>
    <xf numFmtId="0" fontId="101" fillId="20" borderId="2" applyNumberFormat="0" applyAlignment="0" applyProtection="0"/>
    <xf numFmtId="0" fontId="102" fillId="21" borderId="3" applyNumberFormat="0" applyAlignment="0" applyProtection="0"/>
    <xf numFmtId="0" fontId="103" fillId="0" borderId="0" applyNumberFormat="0" applyFill="0" applyBorder="0" applyAlignment="0" applyProtection="0"/>
    <xf numFmtId="0" fontId="104" fillId="4" borderId="0" applyNumberFormat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8" fillId="7" borderId="2" applyNumberFormat="0" applyAlignment="0" applyProtection="0"/>
    <xf numFmtId="0" fontId="109" fillId="0" borderId="8" applyNumberFormat="0" applyFill="0" applyAlignment="0" applyProtection="0"/>
    <xf numFmtId="0" fontId="110" fillId="22" borderId="0" applyNumberFormat="0" applyBorder="0" applyAlignment="0" applyProtection="0"/>
    <xf numFmtId="0" fontId="48" fillId="0" borderId="0"/>
    <xf numFmtId="0" fontId="11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23" borderId="9" applyNumberFormat="0" applyFont="0" applyAlignment="0" applyProtection="0"/>
    <xf numFmtId="0" fontId="111" fillId="20" borderId="10" applyNumberFormat="0" applyAlignment="0" applyProtection="0"/>
    <xf numFmtId="0" fontId="98" fillId="0" borderId="13" applyNumberFormat="0" applyFill="0" applyAlignment="0" applyProtection="0"/>
    <xf numFmtId="0" fontId="112" fillId="0" borderId="0" applyNumberFormat="0" applyFill="0" applyBorder="0" applyAlignment="0" applyProtection="0"/>
    <xf numFmtId="0" fontId="115" fillId="0" borderId="0"/>
    <xf numFmtId="0" fontId="115" fillId="55" borderId="26">
      <alignment vertical="top" wrapText="1"/>
      <protection locked="0"/>
    </xf>
    <xf numFmtId="0" fontId="117" fillId="55" borderId="26" applyNumberFormat="0">
      <protection locked="0"/>
    </xf>
    <xf numFmtId="0" fontId="115" fillId="58" borderId="0"/>
    <xf numFmtId="202" fontId="116" fillId="0" borderId="0" applyFont="0" applyFill="0" applyBorder="0" applyProtection="0">
      <protection locked="0"/>
    </xf>
    <xf numFmtId="203" fontId="116" fillId="0" borderId="0" applyFont="0" applyFill="0" applyBorder="0" applyAlignment="0" applyProtection="0">
      <alignment wrapText="1"/>
    </xf>
    <xf numFmtId="0" fontId="118" fillId="0" borderId="26" applyFill="0">
      <alignment horizontal="center"/>
    </xf>
    <xf numFmtId="202" fontId="118" fillId="0" borderId="26" applyFill="0">
      <alignment horizontal="center"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Alignment="0"/>
    <xf numFmtId="0" fontId="121" fillId="0" borderId="0" applyNumberFormat="0" applyFill="0" applyAlignment="0" applyProtection="0"/>
    <xf numFmtId="0" fontId="122" fillId="0" borderId="0" applyNumberFormat="0" applyFill="0" applyAlignment="0"/>
    <xf numFmtId="0" fontId="116" fillId="57" borderId="0" applyFill="0" applyBorder="0"/>
    <xf numFmtId="0" fontId="115" fillId="58" borderId="27" applyNumberFormat="0">
      <alignment horizontal="left"/>
    </xf>
    <xf numFmtId="0" fontId="124" fillId="0" borderId="0" applyNumberFormat="0" applyFill="0" applyBorder="0" applyAlignment="0" applyProtection="0">
      <alignment vertical="top"/>
      <protection locked="0"/>
    </xf>
    <xf numFmtId="0" fontId="126" fillId="0" borderId="0" applyFill="0" applyBorder="0">
      <alignment horizontal="centerContinuous" wrapText="1"/>
    </xf>
    <xf numFmtId="0" fontId="126" fillId="0" borderId="0" applyFill="0" applyBorder="0">
      <alignment horizontal="center" wrapText="1"/>
    </xf>
    <xf numFmtId="0" fontId="115" fillId="58" borderId="26" applyNumberFormat="0">
      <alignment horizontal="left"/>
    </xf>
    <xf numFmtId="0" fontId="115" fillId="58" borderId="29" applyNumberFormat="0">
      <alignment horizontal="left"/>
    </xf>
    <xf numFmtId="200" fontId="116" fillId="0" borderId="0" applyFont="0" applyFill="0" applyBorder="0" applyAlignment="0" applyProtection="0">
      <alignment horizontal="left"/>
      <protection locked="0"/>
    </xf>
    <xf numFmtId="0" fontId="116" fillId="56" borderId="0"/>
    <xf numFmtId="0" fontId="115" fillId="55" borderId="26">
      <alignment horizontal="left" vertical="top" wrapText="1" indent="1"/>
      <protection locked="0"/>
    </xf>
    <xf numFmtId="0" fontId="4" fillId="57" borderId="0"/>
    <xf numFmtId="0" fontId="4" fillId="0" borderId="0" applyBorder="0"/>
    <xf numFmtId="0" fontId="130" fillId="59" borderId="23" applyFill="0">
      <alignment horizontal="center"/>
    </xf>
    <xf numFmtId="202" fontId="130" fillId="59" borderId="23" applyFill="0">
      <alignment horizontal="center"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Alignment="0"/>
    <xf numFmtId="0" fontId="74" fillId="59" borderId="0" applyNumberFormat="0" applyFill="0" applyAlignment="0"/>
    <xf numFmtId="0" fontId="116" fillId="57" borderId="0" applyFill="0" applyBorder="0">
      <alignment wrapText="1"/>
    </xf>
    <xf numFmtId="0" fontId="115" fillId="58" borderId="27" applyNumberFormat="0" applyFill="0">
      <alignment horizontal="left"/>
    </xf>
    <xf numFmtId="0" fontId="124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221" fontId="4" fillId="0" borderId="0" applyFont="0" applyFill="0" applyBorder="0" applyAlignment="0" applyProtection="0"/>
    <xf numFmtId="0" fontId="68" fillId="57" borderId="0" applyFill="0" applyBorder="0">
      <alignment horizontal="centerContinuous" wrapText="1"/>
    </xf>
    <xf numFmtId="0" fontId="115" fillId="58" borderId="26" applyNumberFormat="0">
      <alignment horizontal="left"/>
    </xf>
    <xf numFmtId="0" fontId="4" fillId="0" borderId="0"/>
    <xf numFmtId="0" fontId="1" fillId="0" borderId="0"/>
    <xf numFmtId="0" fontId="115" fillId="58" borderId="29" applyNumberFormat="0" applyFill="0">
      <alignment horizontal="left"/>
    </xf>
    <xf numFmtId="200" fontId="116" fillId="0" borderId="0" applyFont="0" applyFill="0" applyBorder="0" applyAlignment="0" applyProtection="0">
      <alignment horizontal="left"/>
      <protection locked="0"/>
    </xf>
    <xf numFmtId="0" fontId="132" fillId="0" borderId="0" applyNumberFormat="0" applyFill="0" applyBorder="0" applyAlignment="0" applyProtection="0"/>
    <xf numFmtId="0" fontId="4" fillId="59" borderId="0"/>
    <xf numFmtId="0" fontId="4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0" fillId="0" borderId="0" applyNumberFormat="0" applyFill="0" applyBorder="0" applyAlignment="0" applyProtection="0"/>
    <xf numFmtId="172" fontId="11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/>
    <xf numFmtId="0" fontId="4" fillId="0" borderId="0" applyFont="0" applyFill="0" applyBorder="0" applyAlignment="0" applyProtection="0"/>
    <xf numFmtId="0" fontId="1" fillId="0" borderId="0"/>
    <xf numFmtId="0" fontId="49" fillId="0" borderId="0"/>
    <xf numFmtId="0" fontId="7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1">
      <alignment horizontal="center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7" borderId="2" applyNumberFormat="0" applyAlignment="0" applyProtection="0"/>
    <xf numFmtId="0" fontId="27" fillId="22" borderId="0" applyNumberFormat="0" applyBorder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20" borderId="2" applyNumberFormat="0" applyAlignment="0" applyProtection="0"/>
    <xf numFmtId="0" fontId="20" fillId="0" borderId="0" applyNumberFormat="0" applyFill="0" applyBorder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202" fontId="116" fillId="0" borderId="0" applyFont="0" applyFill="0" applyBorder="0" applyProtection="0">
      <protection locked="0"/>
    </xf>
    <xf numFmtId="0" fontId="130" fillId="59" borderId="23" applyFill="0">
      <alignment horizontal="center"/>
    </xf>
    <xf numFmtId="202" fontId="130" fillId="59" borderId="23" applyFill="0">
      <alignment horizontal="center" vertical="center"/>
    </xf>
    <xf numFmtId="202" fontId="116" fillId="0" borderId="0" applyFont="0" applyFill="0" applyBorder="0" applyProtection="0">
      <protection locked="0"/>
    </xf>
    <xf numFmtId="202" fontId="130" fillId="59" borderId="23" applyFill="0">
      <alignment horizontal="center" vertical="center"/>
    </xf>
    <xf numFmtId="0" fontId="130" fillId="59" borderId="23" applyFill="0">
      <alignment horizontal="center"/>
    </xf>
    <xf numFmtId="0" fontId="18" fillId="20" borderId="2" applyNumberFormat="0" applyAlignment="0" applyProtection="0"/>
    <xf numFmtId="0" fontId="86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5" fillId="7" borderId="2" applyNumberFormat="0" applyAlignment="0" applyProtection="0"/>
    <xf numFmtId="0" fontId="4" fillId="0" borderId="0" applyBorder="0"/>
    <xf numFmtId="0" fontId="13" fillId="0" borderId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172" fontId="121" fillId="0" borderId="0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4" fillId="0" borderId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0" fillId="0" borderId="0"/>
    <xf numFmtId="9" fontId="150" fillId="0" borderId="0" applyFont="0" applyFill="0" applyBorder="0" applyAlignment="0" applyProtection="0"/>
    <xf numFmtId="172" fontId="115" fillId="58" borderId="0"/>
    <xf numFmtId="0" fontId="151" fillId="0" borderId="0" applyNumberFormat="0" applyFont="0" applyProtection="0">
      <alignment horizontal="right" vertical="center"/>
    </xf>
    <xf numFmtId="9" fontId="3" fillId="0" borderId="0" applyFont="0" applyFill="0" applyBorder="0" applyAlignment="0" applyProtection="0"/>
    <xf numFmtId="0" fontId="1" fillId="0" borderId="0"/>
    <xf numFmtId="0" fontId="115" fillId="0" borderId="0"/>
    <xf numFmtId="0" fontId="121" fillId="0" borderId="0" applyNumberFormat="0" applyFill="0" applyAlignment="0"/>
    <xf numFmtId="0" fontId="12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222" fontId="4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6" fillId="57" borderId="0" applyFill="0" applyBorder="0">
      <alignment wrapText="1"/>
    </xf>
    <xf numFmtId="0" fontId="1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23" fontId="4" fillId="0" borderId="0" applyFont="0" applyFill="0" applyBorder="0" applyAlignment="0" applyProtection="0"/>
    <xf numFmtId="0" fontId="26" fillId="0" borderId="8" applyNumberFormat="0" applyFill="0" applyAlignment="0" applyProtection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76" fillId="30" borderId="21" applyNumberFormat="0" applyFont="0" applyAlignment="0" applyProtection="0"/>
    <xf numFmtId="0" fontId="4" fillId="0" borderId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166" fontId="1" fillId="0" borderId="0" applyFont="0" applyFill="0" applyBorder="0" applyAlignment="0" applyProtection="0"/>
    <xf numFmtId="0" fontId="4" fillId="0" borderId="0" applyBorder="0"/>
    <xf numFmtId="9" fontId="3" fillId="0" borderId="0" applyFont="0" applyFill="0" applyBorder="0" applyAlignment="0" applyProtection="0"/>
    <xf numFmtId="172" fontId="121" fillId="0" borderId="0" applyNumberFormat="0" applyFill="0" applyAlignment="0"/>
    <xf numFmtId="40" fontId="4" fillId="0" borderId="23">
      <alignment vertical="top" wrapText="1"/>
    </xf>
    <xf numFmtId="0" fontId="4" fillId="0" borderId="0"/>
    <xf numFmtId="166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8" fillId="0" borderId="26" applyFill="0">
      <alignment horizontal="center"/>
    </xf>
    <xf numFmtId="22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>
      <alignment horizontal="center" wrapText="1"/>
    </xf>
    <xf numFmtId="0" fontId="1" fillId="0" borderId="0"/>
    <xf numFmtId="22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18" fillId="0" borderId="26" applyFill="0">
      <alignment horizont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0" borderId="0"/>
    <xf numFmtId="0" fontId="1" fillId="0" borderId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Border="0"/>
    <xf numFmtId="0" fontId="4" fillId="0" borderId="0"/>
    <xf numFmtId="0" fontId="4" fillId="0" borderId="0"/>
    <xf numFmtId="202" fontId="116" fillId="0" borderId="0" applyFont="0" applyFill="0" applyBorder="0" applyProtection="0">
      <protection locked="0"/>
    </xf>
    <xf numFmtId="202" fontId="116" fillId="0" borderId="0" applyFont="0" applyFill="0" applyBorder="0" applyProtection="0">
      <protection locked="0"/>
    </xf>
    <xf numFmtId="202" fontId="116" fillId="0" borderId="0" applyFont="0" applyFill="0" applyBorder="0" applyProtection="0">
      <protection locked="0"/>
    </xf>
    <xf numFmtId="202" fontId="116" fillId="0" borderId="0" applyFont="0" applyFill="0" applyBorder="0" applyProtection="0">
      <protection locked="0"/>
    </xf>
    <xf numFmtId="202" fontId="116" fillId="0" borderId="0" applyFont="0" applyFill="0" applyBorder="0" applyProtection="0">
      <protection locked="0"/>
    </xf>
    <xf numFmtId="0" fontId="4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9" borderId="0" applyNumberFormat="0" applyBorder="0" applyAlignment="0" applyProtection="0"/>
    <xf numFmtId="0" fontId="135" fillId="3" borderId="0" applyNumberFormat="0" applyBorder="0" applyAlignment="0" applyProtection="0"/>
    <xf numFmtId="0" fontId="136" fillId="20" borderId="2" applyNumberFormat="0" applyAlignment="0" applyProtection="0"/>
    <xf numFmtId="0" fontId="137" fillId="21" borderId="3" applyNumberFormat="0" applyAlignment="0" applyProtection="0"/>
    <xf numFmtId="0" fontId="138" fillId="0" borderId="0" applyNumberFormat="0" applyFill="0" applyBorder="0" applyAlignment="0" applyProtection="0"/>
    <xf numFmtId="0" fontId="139" fillId="4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40" fillId="7" borderId="2" applyNumberFormat="0" applyAlignment="0" applyProtection="0"/>
    <xf numFmtId="0" fontId="141" fillId="0" borderId="8" applyNumberFormat="0" applyFill="0" applyAlignment="0" applyProtection="0"/>
    <xf numFmtId="0" fontId="142" fillId="22" borderId="0" applyNumberFormat="0" applyBorder="0" applyAlignment="0" applyProtection="0"/>
    <xf numFmtId="0" fontId="32" fillId="0" borderId="0"/>
    <xf numFmtId="0" fontId="31" fillId="0" borderId="0"/>
    <xf numFmtId="0" fontId="31" fillId="0" borderId="0"/>
    <xf numFmtId="0" fontId="31" fillId="0" borderId="0"/>
    <xf numFmtId="0" fontId="4" fillId="23" borderId="9" applyNumberFormat="0" applyFont="0" applyAlignment="0" applyProtection="0"/>
    <xf numFmtId="0" fontId="143" fillId="20" borderId="10" applyNumberFormat="0" applyAlignment="0" applyProtection="0"/>
    <xf numFmtId="0" fontId="144" fillId="0" borderId="13" applyNumberFormat="0" applyFill="0" applyAlignment="0" applyProtection="0"/>
    <xf numFmtId="0" fontId="145" fillId="0" borderId="0" applyNumberFormat="0" applyFill="0" applyBorder="0" applyAlignment="0" applyProtection="0"/>
    <xf numFmtId="167" fontId="3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4" fillId="23" borderId="9" applyNumberFormat="0" applyFont="0" applyAlignment="0" applyProtection="0"/>
    <xf numFmtId="0" fontId="101" fillId="20" borderId="2" applyNumberFormat="0" applyAlignment="0" applyProtection="0"/>
    <xf numFmtId="0" fontId="108" fillId="7" borderId="2" applyNumberFormat="0" applyAlignment="0" applyProtection="0"/>
    <xf numFmtId="0" fontId="13" fillId="23" borderId="9" applyNumberFormat="0" applyFont="0" applyAlignment="0" applyProtection="0"/>
    <xf numFmtId="0" fontId="111" fillId="20" borderId="10" applyNumberFormat="0" applyAlignment="0" applyProtection="0"/>
    <xf numFmtId="0" fontId="98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130" fillId="59" borderId="23" applyFill="0">
      <alignment horizontal="center"/>
    </xf>
    <xf numFmtId="202" fontId="130" fillId="59" borderId="23" applyFill="0">
      <alignment horizontal="center" vertical="center"/>
    </xf>
    <xf numFmtId="0" fontId="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9" applyNumberFormat="0" applyFont="0" applyAlignment="0" applyProtection="0"/>
    <xf numFmtId="0" fontId="4" fillId="0" borderId="0"/>
    <xf numFmtId="0" fontId="7" fillId="0" borderId="11">
      <alignment horizontal="center" vertical="center"/>
    </xf>
    <xf numFmtId="0" fontId="4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111" fillId="20" borderId="10" applyNumberFormat="0" applyAlignment="0" applyProtection="0"/>
    <xf numFmtId="0" fontId="28" fillId="20" borderId="10" applyNumberFormat="0" applyAlignment="0" applyProtection="0"/>
    <xf numFmtId="0" fontId="98" fillId="0" borderId="13" applyNumberFormat="0" applyFill="0" applyAlignment="0" applyProtection="0"/>
    <xf numFmtId="0" fontId="108" fillId="7" borderId="2" applyNumberFormat="0" applyAlignment="0" applyProtection="0"/>
    <xf numFmtId="0" fontId="7" fillId="0" borderId="11">
      <alignment horizontal="center" vertical="center"/>
    </xf>
    <xf numFmtId="0" fontId="136" fillId="20" borderId="2" applyNumberFormat="0" applyAlignment="0" applyProtection="0"/>
    <xf numFmtId="0" fontId="18" fillId="20" borderId="2" applyNumberFormat="0" applyAlignment="0" applyProtection="0"/>
    <xf numFmtId="0" fontId="5" fillId="0" borderId="13" applyNumberFormat="0" applyFill="0" applyAlignment="0" applyProtection="0"/>
    <xf numFmtId="0" fontId="28" fillId="20" borderId="10" applyNumberFormat="0" applyAlignment="0" applyProtection="0"/>
    <xf numFmtId="0" fontId="25" fillId="7" borderId="2" applyNumberFormat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98" fillId="0" borderId="13" applyNumberFormat="0" applyFill="0" applyAlignment="0" applyProtection="0"/>
    <xf numFmtId="0" fontId="111" fillId="20" borderId="10" applyNumberFormat="0" applyAlignment="0" applyProtection="0"/>
    <xf numFmtId="0" fontId="28" fillId="20" borderId="10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101" fillId="20" borderId="2" applyNumberFormat="0" applyAlignment="0" applyProtection="0"/>
    <xf numFmtId="0" fontId="144" fillId="0" borderId="13" applyNumberFormat="0" applyFill="0" applyAlignment="0" applyProtection="0"/>
    <xf numFmtId="0" fontId="101" fillId="20" borderId="2" applyNumberFormat="0" applyAlignment="0" applyProtection="0"/>
    <xf numFmtId="0" fontId="108" fillId="7" borderId="2" applyNumberFormat="0" applyAlignment="0" applyProtection="0"/>
    <xf numFmtId="0" fontId="101" fillId="20" borderId="2" applyNumberFormat="0" applyAlignment="0" applyProtection="0"/>
    <xf numFmtId="0" fontId="13" fillId="23" borderId="9" applyNumberFormat="0" applyFont="0" applyAlignment="0" applyProtection="0"/>
    <xf numFmtId="0" fontId="111" fillId="20" borderId="10" applyNumberFormat="0" applyAlignment="0" applyProtection="0"/>
    <xf numFmtId="0" fontId="98" fillId="0" borderId="13" applyNumberFormat="0" applyFill="0" applyAlignment="0" applyProtection="0"/>
    <xf numFmtId="0" fontId="7" fillId="0" borderId="1">
      <alignment horizontal="center" vertical="center"/>
    </xf>
    <xf numFmtId="0" fontId="28" fillId="20" borderId="10" applyNumberFormat="0" applyAlignment="0" applyProtection="0"/>
    <xf numFmtId="0" fontId="25" fillId="7" borderId="2" applyNumberFormat="0" applyAlignment="0" applyProtection="0"/>
    <xf numFmtId="0" fontId="143" fillId="20" borderId="10" applyNumberFormat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28" fillId="20" borderId="10" applyNumberFormat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2" fillId="0" borderId="13" applyNumberFormat="0" applyFill="0" applyAlignment="0" applyProtection="0"/>
    <xf numFmtId="0" fontId="18" fillId="20" borderId="2" applyNumberFormat="0" applyAlignment="0" applyProtection="0"/>
    <xf numFmtId="0" fontId="108" fillId="7" borderId="2" applyNumberFormat="0" applyAlignment="0" applyProtection="0"/>
    <xf numFmtId="0" fontId="18" fillId="20" borderId="2" applyNumberFormat="0" applyAlignment="0" applyProtection="0"/>
    <xf numFmtId="0" fontId="28" fillId="20" borderId="10" applyNumberFormat="0" applyAlignment="0" applyProtection="0"/>
    <xf numFmtId="0" fontId="25" fillId="7" borderId="2" applyNumberFormat="0" applyAlignment="0" applyProtection="0"/>
    <xf numFmtId="0" fontId="2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28" fillId="20" borderId="10" applyNumberFormat="0" applyAlignment="0" applyProtection="0"/>
    <xf numFmtId="0" fontId="18" fillId="20" borderId="2" applyNumberFormat="0" applyAlignment="0" applyProtection="0"/>
    <xf numFmtId="0" fontId="140" fillId="7" borderId="2" applyNumberFormat="0" applyAlignment="0" applyProtection="0"/>
    <xf numFmtId="0" fontId="136" fillId="20" borderId="2" applyNumberFormat="0" applyAlignment="0" applyProtection="0"/>
    <xf numFmtId="0" fontId="7" fillId="0" borderId="1">
      <alignment horizontal="center" vertical="center"/>
    </xf>
    <xf numFmtId="0" fontId="140" fillId="7" borderId="2" applyNumberFormat="0" applyAlignment="0" applyProtection="0"/>
    <xf numFmtId="0" fontId="4" fillId="23" borderId="9" applyNumberFormat="0" applyFont="0" applyAlignment="0" applyProtection="0"/>
    <xf numFmtId="0" fontId="144" fillId="0" borderId="13" applyNumberFormat="0" applyFill="0" applyAlignment="0" applyProtection="0"/>
    <xf numFmtId="0" fontId="5" fillId="0" borderId="13" applyNumberFormat="0" applyFill="0" applyAlignment="0" applyProtection="0"/>
    <xf numFmtId="0" fontId="4" fillId="23" borderId="9" applyNumberFormat="0" applyFont="0" applyAlignment="0" applyProtection="0"/>
    <xf numFmtId="0" fontId="101" fillId="20" borderId="2" applyNumberFormat="0" applyAlignment="0" applyProtection="0"/>
    <xf numFmtId="0" fontId="108" fillId="7" borderId="2" applyNumberFormat="0" applyAlignment="0" applyProtection="0"/>
    <xf numFmtId="0" fontId="13" fillId="23" borderId="9" applyNumberFormat="0" applyFont="0" applyAlignment="0" applyProtection="0"/>
    <xf numFmtId="0" fontId="98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18" fillId="20" borderId="2" applyNumberFormat="0" applyAlignment="0" applyProtection="0"/>
    <xf numFmtId="0" fontId="25" fillId="7" borderId="2" applyNumberFormat="0" applyAlignment="0" applyProtection="0"/>
    <xf numFmtId="0" fontId="4" fillId="23" borderId="9" applyNumberFormat="0" applyFont="0" applyAlignment="0" applyProtection="0"/>
    <xf numFmtId="0" fontId="5" fillId="0" borderId="13" applyNumberFormat="0" applyFill="0" applyAlignment="0" applyProtection="0"/>
    <xf numFmtId="0" fontId="4" fillId="0" borderId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166" fontId="1" fillId="0" borderId="0" applyFont="0" applyFill="0" applyBorder="0" applyAlignment="0" applyProtection="0"/>
    <xf numFmtId="0" fontId="1" fillId="0" borderId="0"/>
    <xf numFmtId="212" fontId="20" fillId="0" borderId="0" applyNumberFormat="0" applyFill="0" applyBorder="0" applyAlignment="0" applyProtection="0"/>
  </cellStyleXfs>
  <cellXfs count="86">
    <xf numFmtId="0" fontId="0" fillId="0" borderId="0" xfId="0"/>
    <xf numFmtId="215" fontId="0" fillId="0" borderId="0" xfId="0" applyNumberFormat="1"/>
    <xf numFmtId="0" fontId="147" fillId="0" borderId="0" xfId="0" applyFont="1"/>
    <xf numFmtId="167" fontId="0" fillId="60" borderId="0" xfId="0" applyNumberFormat="1" applyFill="1"/>
    <xf numFmtId="9" fontId="0" fillId="60" borderId="0" xfId="0" applyNumberFormat="1" applyFill="1"/>
    <xf numFmtId="0" fontId="0" fillId="60" borderId="0" xfId="0" applyFill="1"/>
    <xf numFmtId="0" fontId="146" fillId="0" borderId="0" xfId="0" applyFont="1"/>
    <xf numFmtId="10" fontId="0" fillId="60" borderId="0" xfId="0" applyNumberFormat="1" applyFill="1"/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65" fillId="0" borderId="0" xfId="0" applyFont="1"/>
    <xf numFmtId="10" fontId="0" fillId="0" borderId="0" xfId="0" applyNumberFormat="1"/>
    <xf numFmtId="0" fontId="67" fillId="0" borderId="0" xfId="0" applyFont="1"/>
    <xf numFmtId="216" fontId="0" fillId="60" borderId="0" xfId="0" applyNumberFormat="1" applyFill="1"/>
    <xf numFmtId="9" fontId="0" fillId="60" borderId="0" xfId="1863" applyFont="1" applyFill="1"/>
    <xf numFmtId="167" fontId="0" fillId="0" borderId="0" xfId="1863" applyNumberFormat="1" applyFont="1"/>
    <xf numFmtId="216" fontId="0" fillId="0" borderId="0" xfId="1863" applyNumberFormat="1" applyFont="1"/>
    <xf numFmtId="216" fontId="0" fillId="0" borderId="0" xfId="0" applyNumberFormat="1"/>
    <xf numFmtId="217" fontId="0" fillId="0" borderId="0" xfId="1862" applyNumberFormat="1" applyFont="1"/>
    <xf numFmtId="10" fontId="0" fillId="61" borderId="0" xfId="1863" applyNumberFormat="1" applyFont="1" applyFill="1"/>
    <xf numFmtId="10" fontId="0" fillId="0" borderId="0" xfId="1863" applyNumberFormat="1" applyFont="1" applyFill="1"/>
    <xf numFmtId="217" fontId="0" fillId="0" borderId="11" xfId="1862" applyNumberFormat="1" applyFont="1" applyBorder="1"/>
    <xf numFmtId="0" fontId="0" fillId="0" borderId="0" xfId="0" applyAlignment="1">
      <alignment horizontal="right"/>
    </xf>
    <xf numFmtId="218" fontId="0" fillId="60" borderId="0" xfId="1862" applyNumberFormat="1" applyFont="1" applyFill="1"/>
    <xf numFmtId="218" fontId="0" fillId="0" borderId="0" xfId="0" applyNumberFormat="1"/>
    <xf numFmtId="217" fontId="0" fillId="0" borderId="0" xfId="1862" applyNumberFormat="1" applyFont="1" applyFill="1"/>
    <xf numFmtId="0" fontId="65" fillId="0" borderId="0" xfId="0" quotePrefix="1" applyFont="1"/>
    <xf numFmtId="0" fontId="0" fillId="0" borderId="0" xfId="0" applyFill="1"/>
    <xf numFmtId="9" fontId="0" fillId="0" borderId="0" xfId="1863" applyFont="1" applyFill="1"/>
    <xf numFmtId="218" fontId="0" fillId="0" borderId="0" xfId="1862" applyNumberFormat="1" applyFont="1" applyFill="1"/>
    <xf numFmtId="219" fontId="0" fillId="0" borderId="0" xfId="0" applyNumberFormat="1"/>
    <xf numFmtId="167" fontId="0" fillId="0" borderId="0" xfId="0" applyNumberFormat="1" applyFill="1"/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0" fillId="0" borderId="0" xfId="1863" applyNumberFormat="1" applyFont="1"/>
    <xf numFmtId="216" fontId="0" fillId="0" borderId="0" xfId="1863" applyNumberFormat="1" applyFont="1"/>
    <xf numFmtId="217" fontId="0" fillId="0" borderId="0" xfId="1862" applyNumberFormat="1" applyFont="1"/>
    <xf numFmtId="10" fontId="0" fillId="61" borderId="0" xfId="1863" applyNumberFormat="1" applyFont="1" applyFill="1"/>
    <xf numFmtId="217" fontId="0" fillId="0" borderId="0" xfId="0" applyNumberFormat="1"/>
    <xf numFmtId="43" fontId="0" fillId="0" borderId="0" xfId="1862" applyNumberFormat="1" applyFont="1"/>
    <xf numFmtId="0" fontId="0" fillId="0" borderId="0" xfId="0" applyBorder="1"/>
    <xf numFmtId="10" fontId="0" fillId="0" borderId="0" xfId="1863" applyNumberFormat="1" applyFont="1"/>
    <xf numFmtId="219" fontId="0" fillId="0" borderId="0" xfId="0" applyNumberFormat="1" applyBorder="1"/>
    <xf numFmtId="0" fontId="152" fillId="0" borderId="0" xfId="0" applyFont="1"/>
    <xf numFmtId="218" fontId="0" fillId="0" borderId="0" xfId="1862" applyNumberFormat="1" applyFont="1"/>
    <xf numFmtId="217" fontId="0" fillId="61" borderId="0" xfId="1862" applyNumberFormat="1" applyFont="1" applyFill="1"/>
    <xf numFmtId="0" fontId="153" fillId="0" borderId="0" xfId="0" applyFont="1"/>
    <xf numFmtId="0" fontId="154" fillId="0" borderId="0" xfId="0" applyFont="1"/>
    <xf numFmtId="0" fontId="155" fillId="0" borderId="0" xfId="0" applyFont="1"/>
    <xf numFmtId="224" fontId="0" fillId="61" borderId="0" xfId="1862" applyNumberFormat="1" applyFont="1" applyFill="1"/>
    <xf numFmtId="0" fontId="156" fillId="0" borderId="0" xfId="0" applyFont="1"/>
    <xf numFmtId="0" fontId="157" fillId="0" borderId="0" xfId="0" applyFont="1"/>
    <xf numFmtId="0" fontId="153" fillId="0" borderId="0" xfId="0" quotePrefix="1" applyFont="1"/>
    <xf numFmtId="0" fontId="2" fillId="0" borderId="0" xfId="0" applyFont="1" applyFill="1"/>
    <xf numFmtId="0" fontId="0" fillId="0" borderId="0" xfId="0" applyFont="1" applyFill="1"/>
    <xf numFmtId="0" fontId="65" fillId="0" borderId="0" xfId="0" applyFont="1" applyFill="1"/>
    <xf numFmtId="0" fontId="0" fillId="0" borderId="0" xfId="0"/>
    <xf numFmtId="0" fontId="2" fillId="0" borderId="0" xfId="0" applyFont="1"/>
    <xf numFmtId="167" fontId="0" fillId="0" borderId="0" xfId="1863" applyNumberFormat="1" applyFont="1" applyFill="1"/>
    <xf numFmtId="218" fontId="158" fillId="0" borderId="0" xfId="1862" applyNumberFormat="1" applyFont="1" applyFill="1"/>
    <xf numFmtId="0" fontId="0" fillId="0" borderId="0" xfId="0"/>
    <xf numFmtId="0" fontId="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218" fontId="0" fillId="0" borderId="0" xfId="1862" applyNumberFormat="1" applyFont="1" applyFill="1" applyBorder="1"/>
    <xf numFmtId="218" fontId="0" fillId="0" borderId="30" xfId="1862" applyNumberFormat="1" applyFont="1" applyFill="1" applyBorder="1"/>
    <xf numFmtId="0" fontId="159" fillId="0" borderId="0" xfId="0" applyFont="1"/>
    <xf numFmtId="226" fontId="158" fillId="0" borderId="0" xfId="1862" applyNumberFormat="1" applyFont="1" applyFill="1"/>
    <xf numFmtId="225" fontId="158" fillId="0" borderId="0" xfId="1862" applyNumberFormat="1" applyFont="1" applyFill="1"/>
    <xf numFmtId="0" fontId="65" fillId="0" borderId="0" xfId="0" quotePrefix="1" applyFont="1" applyFill="1"/>
    <xf numFmtId="0" fontId="153" fillId="0" borderId="0" xfId="0" applyFont="1" applyAlignment="1">
      <alignment horizontal="left"/>
    </xf>
    <xf numFmtId="216" fontId="0" fillId="0" borderId="0" xfId="1863" applyNumberFormat="1" applyFont="1" applyFill="1"/>
    <xf numFmtId="0" fontId="0" fillId="60" borderId="0" xfId="0" applyNumberFormat="1" applyFill="1"/>
    <xf numFmtId="217" fontId="0" fillId="62" borderId="0" xfId="1862" applyNumberFormat="1" applyFont="1" applyFill="1"/>
    <xf numFmtId="217" fontId="0" fillId="62" borderId="0" xfId="0" applyNumberFormat="1" applyFill="1"/>
    <xf numFmtId="0" fontId="0" fillId="62" borderId="0" xfId="0" applyFill="1"/>
    <xf numFmtId="218" fontId="0" fillId="62" borderId="0" xfId="1862" applyNumberFormat="1" applyFont="1" applyFill="1"/>
    <xf numFmtId="1" fontId="0" fillId="62" borderId="0" xfId="0" applyNumberFormat="1" applyFont="1" applyFill="1" applyBorder="1" applyAlignment="1">
      <alignment vertical="center" wrapText="1"/>
    </xf>
    <xf numFmtId="217" fontId="0" fillId="63" borderId="0" xfId="1862" applyNumberFormat="1" applyFont="1" applyFill="1"/>
    <xf numFmtId="10" fontId="0" fillId="62" borderId="0" xfId="1863" applyNumberFormat="1" applyFont="1" applyFill="1"/>
    <xf numFmtId="224" fontId="0" fillId="62" borderId="0" xfId="1862" applyNumberFormat="1" applyFont="1" applyFill="1"/>
    <xf numFmtId="167" fontId="0" fillId="62" borderId="0" xfId="1863" applyNumberFormat="1" applyFont="1" applyFill="1"/>
    <xf numFmtId="216" fontId="0" fillId="62" borderId="0" xfId="1863" applyNumberFormat="1" applyFont="1" applyFill="1"/>
    <xf numFmtId="217" fontId="0" fillId="62" borderId="11" xfId="1862" applyNumberFormat="1" applyFont="1" applyFill="1" applyBorder="1"/>
    <xf numFmtId="0" fontId="0" fillId="0" borderId="0" xfId="0" applyNumberFormat="1"/>
  </cellXfs>
  <cellStyles count="3808">
    <cellStyle name="_x0013_" xfId="1"/>
    <cellStyle name="_x0013_ 2" xfId="2799"/>
    <cellStyle name="_x0013_ 3" xfId="1865"/>
    <cellStyle name="=C:\WINNT\SYSTEM32\COMMAND.COM" xfId="2"/>
    <cellStyle name="=C:\WINNT\SYSTEM32\COMMAND.COM 2" xfId="2800"/>
    <cellStyle name="=C:\WINNT\SYSTEM32\COMMAND.COM 3" xfId="1866"/>
    <cellStyle name="20% - Accent1" xfId="328" builtinId="30" customBuiltin="1"/>
    <cellStyle name="20% - Accent1 2" xfId="3"/>
    <cellStyle name="20% - Accent1 2 2" xfId="4"/>
    <cellStyle name="20% - Accent1 2 2 2" xfId="5"/>
    <cellStyle name="20% - Accent1 2 2 2 2" xfId="2803"/>
    <cellStyle name="20% - Accent1 2 2 2 3" xfId="1869"/>
    <cellStyle name="20% - Accent1 2 2 3" xfId="803"/>
    <cellStyle name="20% - Accent1 2 2 3 2" xfId="3342"/>
    <cellStyle name="20% - Accent1 2 2 3 3" xfId="2397"/>
    <cellStyle name="20% - Accent1 2 2 4" xfId="2802"/>
    <cellStyle name="20% - Accent1 2 2 5" xfId="1868"/>
    <cellStyle name="20% - Accent1 2 3" xfId="6"/>
    <cellStyle name="20% - Accent1 2 3 2" xfId="978"/>
    <cellStyle name="20% - Accent1 2 3 2 2" xfId="3452"/>
    <cellStyle name="20% - Accent1 2 3 2 3" xfId="2499"/>
    <cellStyle name="20% - Accent1 2 3 3" xfId="2804"/>
    <cellStyle name="20% - Accent1 2 3 4" xfId="1870"/>
    <cellStyle name="20% - Accent1 2 4" xfId="7"/>
    <cellStyle name="20% - Accent1 2 4 2" xfId="1573"/>
    <cellStyle name="20% - Accent1 2 4 2 2" xfId="3602"/>
    <cellStyle name="20% - Accent1 2 4 2 3" xfId="2604"/>
    <cellStyle name="20% - Accent1 2 4 3" xfId="2805"/>
    <cellStyle name="20% - Accent1 2 4 4" xfId="1871"/>
    <cellStyle name="20% - Accent1 2 5" xfId="518"/>
    <cellStyle name="20% - Accent1 2 5 2" xfId="3169"/>
    <cellStyle name="20% - Accent1 2 5 3" xfId="2225"/>
    <cellStyle name="20% - Accent1 2 6" xfId="2801"/>
    <cellStyle name="20% - Accent1 2 7" xfId="1867"/>
    <cellStyle name="20% - Accent1 3" xfId="519"/>
    <cellStyle name="20% - Accent1 3 2" xfId="3170"/>
    <cellStyle name="20% - Accent1 3 3" xfId="2226"/>
    <cellStyle name="20% - Accent1 4" xfId="517"/>
    <cellStyle name="20% - Accent1 4 2" xfId="3168"/>
    <cellStyle name="20% - Accent1 4 3" xfId="2224"/>
    <cellStyle name="20% - Accent1 5" xfId="3011"/>
    <cellStyle name="20% - Accent1 6" xfId="2081"/>
    <cellStyle name="20% - Accent2" xfId="332" builtinId="34" customBuiltin="1"/>
    <cellStyle name="20% - Accent2 2" xfId="8"/>
    <cellStyle name="20% - Accent2 2 2" xfId="9"/>
    <cellStyle name="20% - Accent2 2 2 2" xfId="10"/>
    <cellStyle name="20% - Accent2 2 2 2 2" xfId="2808"/>
    <cellStyle name="20% - Accent2 2 2 2 3" xfId="1874"/>
    <cellStyle name="20% - Accent2 2 2 3" xfId="804"/>
    <cellStyle name="20% - Accent2 2 2 3 2" xfId="3343"/>
    <cellStyle name="20% - Accent2 2 2 3 3" xfId="2398"/>
    <cellStyle name="20% - Accent2 2 2 4" xfId="2807"/>
    <cellStyle name="20% - Accent2 2 2 5" xfId="1873"/>
    <cellStyle name="20% - Accent2 2 3" xfId="11"/>
    <cellStyle name="20% - Accent2 2 3 2" xfId="979"/>
    <cellStyle name="20% - Accent2 2 3 2 2" xfId="3453"/>
    <cellStyle name="20% - Accent2 2 3 2 3" xfId="2500"/>
    <cellStyle name="20% - Accent2 2 3 3" xfId="2809"/>
    <cellStyle name="20% - Accent2 2 3 4" xfId="1875"/>
    <cellStyle name="20% - Accent2 2 4" xfId="12"/>
    <cellStyle name="20% - Accent2 2 4 2" xfId="1574"/>
    <cellStyle name="20% - Accent2 2 4 2 2" xfId="3603"/>
    <cellStyle name="20% - Accent2 2 4 2 3" xfId="2605"/>
    <cellStyle name="20% - Accent2 2 4 3" xfId="2810"/>
    <cellStyle name="20% - Accent2 2 4 4" xfId="1876"/>
    <cellStyle name="20% - Accent2 2 5" xfId="521"/>
    <cellStyle name="20% - Accent2 2 5 2" xfId="3172"/>
    <cellStyle name="20% - Accent2 2 5 3" xfId="2228"/>
    <cellStyle name="20% - Accent2 2 6" xfId="2806"/>
    <cellStyle name="20% - Accent2 2 7" xfId="1872"/>
    <cellStyle name="20% - Accent2 3" xfId="522"/>
    <cellStyle name="20% - Accent2 3 2" xfId="3173"/>
    <cellStyle name="20% - Accent2 3 3" xfId="2229"/>
    <cellStyle name="20% - Accent2 4" xfId="520"/>
    <cellStyle name="20% - Accent2 4 2" xfId="3171"/>
    <cellStyle name="20% - Accent2 4 3" xfId="2227"/>
    <cellStyle name="20% - Accent2 5" xfId="3015"/>
    <cellStyle name="20% - Accent2 6" xfId="2085"/>
    <cellStyle name="20% - Accent3" xfId="336" builtinId="38" customBuiltin="1"/>
    <cellStyle name="20% - Accent3 2" xfId="13"/>
    <cellStyle name="20% - Accent3 2 2" xfId="14"/>
    <cellStyle name="20% - Accent3 2 2 2" xfId="15"/>
    <cellStyle name="20% - Accent3 2 2 2 2" xfId="2813"/>
    <cellStyle name="20% - Accent3 2 2 2 3" xfId="1879"/>
    <cellStyle name="20% - Accent3 2 2 3" xfId="805"/>
    <cellStyle name="20% - Accent3 2 2 3 2" xfId="3344"/>
    <cellStyle name="20% - Accent3 2 2 3 3" xfId="2399"/>
    <cellStyle name="20% - Accent3 2 2 4" xfId="2812"/>
    <cellStyle name="20% - Accent3 2 2 5" xfId="1878"/>
    <cellStyle name="20% - Accent3 2 3" xfId="16"/>
    <cellStyle name="20% - Accent3 2 3 2" xfId="980"/>
    <cellStyle name="20% - Accent3 2 3 2 2" xfId="3454"/>
    <cellStyle name="20% - Accent3 2 3 2 3" xfId="2501"/>
    <cellStyle name="20% - Accent3 2 3 3" xfId="2814"/>
    <cellStyle name="20% - Accent3 2 3 4" xfId="1880"/>
    <cellStyle name="20% - Accent3 2 4" xfId="17"/>
    <cellStyle name="20% - Accent3 2 4 2" xfId="1575"/>
    <cellStyle name="20% - Accent3 2 4 2 2" xfId="3604"/>
    <cellStyle name="20% - Accent3 2 4 2 3" xfId="2606"/>
    <cellStyle name="20% - Accent3 2 4 3" xfId="2815"/>
    <cellStyle name="20% - Accent3 2 4 4" xfId="1881"/>
    <cellStyle name="20% - Accent3 2 5" xfId="524"/>
    <cellStyle name="20% - Accent3 2 5 2" xfId="3175"/>
    <cellStyle name="20% - Accent3 2 5 3" xfId="2231"/>
    <cellStyle name="20% - Accent3 2 6" xfId="2811"/>
    <cellStyle name="20% - Accent3 2 7" xfId="1877"/>
    <cellStyle name="20% - Accent3 3" xfId="525"/>
    <cellStyle name="20% - Accent3 3 2" xfId="3176"/>
    <cellStyle name="20% - Accent3 3 3" xfId="2232"/>
    <cellStyle name="20% - Accent3 4" xfId="523"/>
    <cellStyle name="20% - Accent3 4 2" xfId="3174"/>
    <cellStyle name="20% - Accent3 4 3" xfId="2230"/>
    <cellStyle name="20% - Accent3 5" xfId="3019"/>
    <cellStyle name="20% - Accent3 6" xfId="2089"/>
    <cellStyle name="20% - Accent4" xfId="340" builtinId="42" customBuiltin="1"/>
    <cellStyle name="20% - Accent4 2" xfId="18"/>
    <cellStyle name="20% - Accent4 2 2" xfId="19"/>
    <cellStyle name="20% - Accent4 2 2 2" xfId="20"/>
    <cellStyle name="20% - Accent4 2 2 2 2" xfId="2818"/>
    <cellStyle name="20% - Accent4 2 2 2 3" xfId="1884"/>
    <cellStyle name="20% - Accent4 2 2 3" xfId="806"/>
    <cellStyle name="20% - Accent4 2 2 3 2" xfId="3345"/>
    <cellStyle name="20% - Accent4 2 2 3 3" xfId="2400"/>
    <cellStyle name="20% - Accent4 2 2 4" xfId="2817"/>
    <cellStyle name="20% - Accent4 2 2 5" xfId="1883"/>
    <cellStyle name="20% - Accent4 2 3" xfId="21"/>
    <cellStyle name="20% - Accent4 2 3 2" xfId="981"/>
    <cellStyle name="20% - Accent4 2 3 2 2" xfId="3455"/>
    <cellStyle name="20% - Accent4 2 3 2 3" xfId="2502"/>
    <cellStyle name="20% - Accent4 2 3 3" xfId="2819"/>
    <cellStyle name="20% - Accent4 2 3 4" xfId="1885"/>
    <cellStyle name="20% - Accent4 2 4" xfId="22"/>
    <cellStyle name="20% - Accent4 2 4 2" xfId="1576"/>
    <cellStyle name="20% - Accent4 2 4 2 2" xfId="3605"/>
    <cellStyle name="20% - Accent4 2 4 2 3" xfId="2607"/>
    <cellStyle name="20% - Accent4 2 4 3" xfId="2820"/>
    <cellStyle name="20% - Accent4 2 4 4" xfId="1886"/>
    <cellStyle name="20% - Accent4 2 5" xfId="527"/>
    <cellStyle name="20% - Accent4 2 5 2" xfId="3178"/>
    <cellStyle name="20% - Accent4 2 5 3" xfId="2234"/>
    <cellStyle name="20% - Accent4 2 6" xfId="2816"/>
    <cellStyle name="20% - Accent4 2 7" xfId="1882"/>
    <cellStyle name="20% - Accent4 3" xfId="528"/>
    <cellStyle name="20% - Accent4 3 2" xfId="3179"/>
    <cellStyle name="20% - Accent4 3 3" xfId="2235"/>
    <cellStyle name="20% - Accent4 4" xfId="526"/>
    <cellStyle name="20% - Accent4 4 2" xfId="3177"/>
    <cellStyle name="20% - Accent4 4 3" xfId="2233"/>
    <cellStyle name="20% - Accent4 5" xfId="3023"/>
    <cellStyle name="20% - Accent4 6" xfId="2093"/>
    <cellStyle name="20% - Accent5" xfId="344" builtinId="46" customBuiltin="1"/>
    <cellStyle name="20% - Accent5 2" xfId="23"/>
    <cellStyle name="20% - Accent5 2 2" xfId="24"/>
    <cellStyle name="20% - Accent5 2 2 2" xfId="25"/>
    <cellStyle name="20% - Accent5 2 2 2 2" xfId="2823"/>
    <cellStyle name="20% - Accent5 2 2 2 3" xfId="1889"/>
    <cellStyle name="20% - Accent5 2 2 3" xfId="807"/>
    <cellStyle name="20% - Accent5 2 2 3 2" xfId="3346"/>
    <cellStyle name="20% - Accent5 2 2 3 3" xfId="2401"/>
    <cellStyle name="20% - Accent5 2 2 4" xfId="2822"/>
    <cellStyle name="20% - Accent5 2 2 5" xfId="1888"/>
    <cellStyle name="20% - Accent5 2 3" xfId="26"/>
    <cellStyle name="20% - Accent5 2 3 2" xfId="982"/>
    <cellStyle name="20% - Accent5 2 3 2 2" xfId="3456"/>
    <cellStyle name="20% - Accent5 2 3 2 3" xfId="2503"/>
    <cellStyle name="20% - Accent5 2 3 3" xfId="2824"/>
    <cellStyle name="20% - Accent5 2 3 4" xfId="1890"/>
    <cellStyle name="20% - Accent5 2 4" xfId="27"/>
    <cellStyle name="20% - Accent5 2 4 2" xfId="1577"/>
    <cellStyle name="20% - Accent5 2 4 2 2" xfId="3606"/>
    <cellStyle name="20% - Accent5 2 4 2 3" xfId="2608"/>
    <cellStyle name="20% - Accent5 2 4 3" xfId="2825"/>
    <cellStyle name="20% - Accent5 2 4 4" xfId="1891"/>
    <cellStyle name="20% - Accent5 2 5" xfId="530"/>
    <cellStyle name="20% - Accent5 2 5 2" xfId="3181"/>
    <cellStyle name="20% - Accent5 2 5 3" xfId="2237"/>
    <cellStyle name="20% - Accent5 2 6" xfId="2821"/>
    <cellStyle name="20% - Accent5 2 7" xfId="1887"/>
    <cellStyle name="20% - Accent5 3" xfId="529"/>
    <cellStyle name="20% - Accent5 3 2" xfId="3180"/>
    <cellStyle name="20% - Accent5 3 3" xfId="2236"/>
    <cellStyle name="20% - Accent5 4" xfId="3027"/>
    <cellStyle name="20% - Accent5 5" xfId="2097"/>
    <cellStyle name="20% - Accent6" xfId="348" builtinId="50" customBuiltin="1"/>
    <cellStyle name="20% - Accent6 2" xfId="28"/>
    <cellStyle name="20% - Accent6 2 2" xfId="29"/>
    <cellStyle name="20% - Accent6 2 2 2" xfId="30"/>
    <cellStyle name="20% - Accent6 2 2 2 2" xfId="2828"/>
    <cellStyle name="20% - Accent6 2 2 2 3" xfId="1894"/>
    <cellStyle name="20% - Accent6 2 2 3" xfId="808"/>
    <cellStyle name="20% - Accent6 2 2 3 2" xfId="3347"/>
    <cellStyle name="20% - Accent6 2 2 3 3" xfId="2402"/>
    <cellStyle name="20% - Accent6 2 2 4" xfId="2827"/>
    <cellStyle name="20% - Accent6 2 2 5" xfId="1893"/>
    <cellStyle name="20% - Accent6 2 3" xfId="31"/>
    <cellStyle name="20% - Accent6 2 3 2" xfId="983"/>
    <cellStyle name="20% - Accent6 2 3 2 2" xfId="3457"/>
    <cellStyle name="20% - Accent6 2 3 2 3" xfId="2504"/>
    <cellStyle name="20% - Accent6 2 3 3" xfId="2829"/>
    <cellStyle name="20% - Accent6 2 3 4" xfId="1895"/>
    <cellStyle name="20% - Accent6 2 4" xfId="32"/>
    <cellStyle name="20% - Accent6 2 4 2" xfId="1578"/>
    <cellStyle name="20% - Accent6 2 4 2 2" xfId="3607"/>
    <cellStyle name="20% - Accent6 2 4 2 3" xfId="2609"/>
    <cellStyle name="20% - Accent6 2 4 3" xfId="2830"/>
    <cellStyle name="20% - Accent6 2 4 4" xfId="1896"/>
    <cellStyle name="20% - Accent6 2 5" xfId="532"/>
    <cellStyle name="20% - Accent6 2 5 2" xfId="3183"/>
    <cellStyle name="20% - Accent6 2 5 3" xfId="2239"/>
    <cellStyle name="20% - Accent6 2 6" xfId="2826"/>
    <cellStyle name="20% - Accent6 2 7" xfId="1892"/>
    <cellStyle name="20% - Accent6 3" xfId="533"/>
    <cellStyle name="20% - Accent6 3 2" xfId="3184"/>
    <cellStyle name="20% - Accent6 3 3" xfId="2240"/>
    <cellStyle name="20% - Accent6 4" xfId="531"/>
    <cellStyle name="20% - Accent6 4 2" xfId="3182"/>
    <cellStyle name="20% - Accent6 4 3" xfId="2238"/>
    <cellStyle name="20% - Accent6 5" xfId="3031"/>
    <cellStyle name="20% - Accent6 6" xfId="2101"/>
    <cellStyle name="40% - Accent1" xfId="329" builtinId="31" customBuiltin="1"/>
    <cellStyle name="40% - Accent1 2" xfId="33"/>
    <cellStyle name="40% - Accent1 2 2" xfId="34"/>
    <cellStyle name="40% - Accent1 2 2 2" xfId="35"/>
    <cellStyle name="40% - Accent1 2 2 2 2" xfId="2833"/>
    <cellStyle name="40% - Accent1 2 2 2 3" xfId="1899"/>
    <cellStyle name="40% - Accent1 2 2 3" xfId="809"/>
    <cellStyle name="40% - Accent1 2 2 3 2" xfId="3348"/>
    <cellStyle name="40% - Accent1 2 2 3 3" xfId="2403"/>
    <cellStyle name="40% - Accent1 2 2 4" xfId="2832"/>
    <cellStyle name="40% - Accent1 2 2 5" xfId="1898"/>
    <cellStyle name="40% - Accent1 2 3" xfId="36"/>
    <cellStyle name="40% - Accent1 2 3 2" xfId="984"/>
    <cellStyle name="40% - Accent1 2 3 2 2" xfId="3458"/>
    <cellStyle name="40% - Accent1 2 3 2 3" xfId="2505"/>
    <cellStyle name="40% - Accent1 2 3 3" xfId="2834"/>
    <cellStyle name="40% - Accent1 2 3 4" xfId="1900"/>
    <cellStyle name="40% - Accent1 2 4" xfId="37"/>
    <cellStyle name="40% - Accent1 2 4 2" xfId="1579"/>
    <cellStyle name="40% - Accent1 2 4 2 2" xfId="3608"/>
    <cellStyle name="40% - Accent1 2 4 2 3" xfId="2610"/>
    <cellStyle name="40% - Accent1 2 4 3" xfId="2835"/>
    <cellStyle name="40% - Accent1 2 4 4" xfId="1901"/>
    <cellStyle name="40% - Accent1 2 5" xfId="535"/>
    <cellStyle name="40% - Accent1 2 5 2" xfId="3186"/>
    <cellStyle name="40% - Accent1 2 5 3" xfId="2242"/>
    <cellStyle name="40% - Accent1 2 6" xfId="2831"/>
    <cellStyle name="40% - Accent1 2 7" xfId="1897"/>
    <cellStyle name="40% - Accent1 3" xfId="536"/>
    <cellStyle name="40% - Accent1 3 2" xfId="3187"/>
    <cellStyle name="40% - Accent1 3 3" xfId="2243"/>
    <cellStyle name="40% - Accent1 4" xfId="534"/>
    <cellStyle name="40% - Accent1 4 2" xfId="3185"/>
    <cellStyle name="40% - Accent1 4 3" xfId="2241"/>
    <cellStyle name="40% - Accent1 5" xfId="3012"/>
    <cellStyle name="40% - Accent1 6" xfId="2082"/>
    <cellStyle name="40% - Accent2" xfId="333" builtinId="35" customBuiltin="1"/>
    <cellStyle name="40% - Accent2 2" xfId="38"/>
    <cellStyle name="40% - Accent2 2 2" xfId="39"/>
    <cellStyle name="40% - Accent2 2 2 2" xfId="40"/>
    <cellStyle name="40% - Accent2 2 2 2 2" xfId="2838"/>
    <cellStyle name="40% - Accent2 2 2 2 3" xfId="1904"/>
    <cellStyle name="40% - Accent2 2 2 3" xfId="810"/>
    <cellStyle name="40% - Accent2 2 2 3 2" xfId="3349"/>
    <cellStyle name="40% - Accent2 2 2 3 3" xfId="2404"/>
    <cellStyle name="40% - Accent2 2 2 4" xfId="2837"/>
    <cellStyle name="40% - Accent2 2 2 5" xfId="1903"/>
    <cellStyle name="40% - Accent2 2 3" xfId="41"/>
    <cellStyle name="40% - Accent2 2 3 2" xfId="985"/>
    <cellStyle name="40% - Accent2 2 3 2 2" xfId="3459"/>
    <cellStyle name="40% - Accent2 2 3 2 3" xfId="2506"/>
    <cellStyle name="40% - Accent2 2 3 3" xfId="2839"/>
    <cellStyle name="40% - Accent2 2 3 4" xfId="1905"/>
    <cellStyle name="40% - Accent2 2 4" xfId="42"/>
    <cellStyle name="40% - Accent2 2 4 2" xfId="1580"/>
    <cellStyle name="40% - Accent2 2 4 2 2" xfId="3609"/>
    <cellStyle name="40% - Accent2 2 4 2 3" xfId="2611"/>
    <cellStyle name="40% - Accent2 2 4 3" xfId="2840"/>
    <cellStyle name="40% - Accent2 2 4 4" xfId="1906"/>
    <cellStyle name="40% - Accent2 2 5" xfId="538"/>
    <cellStyle name="40% - Accent2 2 5 2" xfId="3189"/>
    <cellStyle name="40% - Accent2 2 5 3" xfId="2245"/>
    <cellStyle name="40% - Accent2 2 6" xfId="2836"/>
    <cellStyle name="40% - Accent2 2 7" xfId="1902"/>
    <cellStyle name="40% - Accent2 3" xfId="537"/>
    <cellStyle name="40% - Accent2 3 2" xfId="3188"/>
    <cellStyle name="40% - Accent2 3 3" xfId="2244"/>
    <cellStyle name="40% - Accent2 4" xfId="3016"/>
    <cellStyle name="40% - Accent2 5" xfId="2086"/>
    <cellStyle name="40% - Accent3" xfId="337" builtinId="39" customBuiltin="1"/>
    <cellStyle name="40% - Accent3 2" xfId="43"/>
    <cellStyle name="40% - Accent3 2 2" xfId="44"/>
    <cellStyle name="40% - Accent3 2 2 2" xfId="45"/>
    <cellStyle name="40% - Accent3 2 2 2 2" xfId="2843"/>
    <cellStyle name="40% - Accent3 2 2 2 3" xfId="1909"/>
    <cellStyle name="40% - Accent3 2 2 3" xfId="811"/>
    <cellStyle name="40% - Accent3 2 2 3 2" xfId="3350"/>
    <cellStyle name="40% - Accent3 2 2 3 3" xfId="2405"/>
    <cellStyle name="40% - Accent3 2 2 4" xfId="2842"/>
    <cellStyle name="40% - Accent3 2 2 5" xfId="1908"/>
    <cellStyle name="40% - Accent3 2 3" xfId="46"/>
    <cellStyle name="40% - Accent3 2 3 2" xfId="986"/>
    <cellStyle name="40% - Accent3 2 3 2 2" xfId="3460"/>
    <cellStyle name="40% - Accent3 2 3 2 3" xfId="2507"/>
    <cellStyle name="40% - Accent3 2 3 3" xfId="2844"/>
    <cellStyle name="40% - Accent3 2 3 4" xfId="1910"/>
    <cellStyle name="40% - Accent3 2 4" xfId="47"/>
    <cellStyle name="40% - Accent3 2 4 2" xfId="1581"/>
    <cellStyle name="40% - Accent3 2 4 2 2" xfId="3610"/>
    <cellStyle name="40% - Accent3 2 4 2 3" xfId="2612"/>
    <cellStyle name="40% - Accent3 2 4 3" xfId="2845"/>
    <cellStyle name="40% - Accent3 2 4 4" xfId="1911"/>
    <cellStyle name="40% - Accent3 2 5" xfId="540"/>
    <cellStyle name="40% - Accent3 2 5 2" xfId="3191"/>
    <cellStyle name="40% - Accent3 2 5 3" xfId="2247"/>
    <cellStyle name="40% - Accent3 2 6" xfId="2841"/>
    <cellStyle name="40% - Accent3 2 7" xfId="1907"/>
    <cellStyle name="40% - Accent3 3" xfId="541"/>
    <cellStyle name="40% - Accent3 3 2" xfId="3192"/>
    <cellStyle name="40% - Accent3 3 3" xfId="2248"/>
    <cellStyle name="40% - Accent3 4" xfId="539"/>
    <cellStyle name="40% - Accent3 4 2" xfId="3190"/>
    <cellStyle name="40% - Accent3 4 3" xfId="2246"/>
    <cellStyle name="40% - Accent3 5" xfId="3020"/>
    <cellStyle name="40% - Accent3 6" xfId="2090"/>
    <cellStyle name="40% - Accent4" xfId="341" builtinId="43" customBuiltin="1"/>
    <cellStyle name="40% - Accent4 2" xfId="48"/>
    <cellStyle name="40% - Accent4 2 2" xfId="49"/>
    <cellStyle name="40% - Accent4 2 2 2" xfId="50"/>
    <cellStyle name="40% - Accent4 2 2 2 2" xfId="2848"/>
    <cellStyle name="40% - Accent4 2 2 2 3" xfId="1914"/>
    <cellStyle name="40% - Accent4 2 2 3" xfId="812"/>
    <cellStyle name="40% - Accent4 2 2 3 2" xfId="3351"/>
    <cellStyle name="40% - Accent4 2 2 3 3" xfId="2406"/>
    <cellStyle name="40% - Accent4 2 2 4" xfId="2847"/>
    <cellStyle name="40% - Accent4 2 2 5" xfId="1913"/>
    <cellStyle name="40% - Accent4 2 3" xfId="51"/>
    <cellStyle name="40% - Accent4 2 3 2" xfId="987"/>
    <cellStyle name="40% - Accent4 2 3 2 2" xfId="3461"/>
    <cellStyle name="40% - Accent4 2 3 2 3" xfId="2508"/>
    <cellStyle name="40% - Accent4 2 3 3" xfId="2849"/>
    <cellStyle name="40% - Accent4 2 3 4" xfId="1915"/>
    <cellStyle name="40% - Accent4 2 4" xfId="52"/>
    <cellStyle name="40% - Accent4 2 4 2" xfId="1582"/>
    <cellStyle name="40% - Accent4 2 4 2 2" xfId="3611"/>
    <cellStyle name="40% - Accent4 2 4 2 3" xfId="2613"/>
    <cellStyle name="40% - Accent4 2 4 3" xfId="2850"/>
    <cellStyle name="40% - Accent4 2 4 4" xfId="1916"/>
    <cellStyle name="40% - Accent4 2 5" xfId="543"/>
    <cellStyle name="40% - Accent4 2 5 2" xfId="3194"/>
    <cellStyle name="40% - Accent4 2 5 3" xfId="2250"/>
    <cellStyle name="40% - Accent4 2 6" xfId="2846"/>
    <cellStyle name="40% - Accent4 2 7" xfId="1912"/>
    <cellStyle name="40% - Accent4 3" xfId="544"/>
    <cellStyle name="40% - Accent4 3 2" xfId="3195"/>
    <cellStyle name="40% - Accent4 3 3" xfId="2251"/>
    <cellStyle name="40% - Accent4 4" xfId="542"/>
    <cellStyle name="40% - Accent4 4 2" xfId="3193"/>
    <cellStyle name="40% - Accent4 4 3" xfId="2249"/>
    <cellStyle name="40% - Accent4 5" xfId="3024"/>
    <cellStyle name="40% - Accent4 6" xfId="2094"/>
    <cellStyle name="40% - Accent5" xfId="345" builtinId="47" customBuiltin="1"/>
    <cellStyle name="40% - Accent5 2" xfId="53"/>
    <cellStyle name="40% - Accent5 2 2" xfId="54"/>
    <cellStyle name="40% - Accent5 2 2 2" xfId="55"/>
    <cellStyle name="40% - Accent5 2 2 2 2" xfId="2853"/>
    <cellStyle name="40% - Accent5 2 2 2 3" xfId="1919"/>
    <cellStyle name="40% - Accent5 2 2 3" xfId="813"/>
    <cellStyle name="40% - Accent5 2 2 3 2" xfId="3352"/>
    <cellStyle name="40% - Accent5 2 2 3 3" xfId="2407"/>
    <cellStyle name="40% - Accent5 2 2 4" xfId="2852"/>
    <cellStyle name="40% - Accent5 2 2 5" xfId="1918"/>
    <cellStyle name="40% - Accent5 2 3" xfId="56"/>
    <cellStyle name="40% - Accent5 2 3 2" xfId="988"/>
    <cellStyle name="40% - Accent5 2 3 2 2" xfId="3462"/>
    <cellStyle name="40% - Accent5 2 3 2 3" xfId="2509"/>
    <cellStyle name="40% - Accent5 2 3 3" xfId="2854"/>
    <cellStyle name="40% - Accent5 2 3 4" xfId="1920"/>
    <cellStyle name="40% - Accent5 2 4" xfId="57"/>
    <cellStyle name="40% - Accent5 2 4 2" xfId="1583"/>
    <cellStyle name="40% - Accent5 2 4 2 2" xfId="3612"/>
    <cellStyle name="40% - Accent5 2 4 2 3" xfId="2614"/>
    <cellStyle name="40% - Accent5 2 4 3" xfId="2855"/>
    <cellStyle name="40% - Accent5 2 4 4" xfId="1921"/>
    <cellStyle name="40% - Accent5 2 5" xfId="546"/>
    <cellStyle name="40% - Accent5 2 5 2" xfId="3197"/>
    <cellStyle name="40% - Accent5 2 5 3" xfId="2253"/>
    <cellStyle name="40% - Accent5 2 6" xfId="2851"/>
    <cellStyle name="40% - Accent5 2 7" xfId="1917"/>
    <cellStyle name="40% - Accent5 3" xfId="547"/>
    <cellStyle name="40% - Accent5 3 2" xfId="3198"/>
    <cellStyle name="40% - Accent5 3 3" xfId="2254"/>
    <cellStyle name="40% - Accent5 4" xfId="545"/>
    <cellStyle name="40% - Accent5 4 2" xfId="3196"/>
    <cellStyle name="40% - Accent5 4 3" xfId="2252"/>
    <cellStyle name="40% - Accent5 5" xfId="3028"/>
    <cellStyle name="40% - Accent5 6" xfId="2098"/>
    <cellStyle name="40% - Accent6" xfId="349" builtinId="51" customBuiltin="1"/>
    <cellStyle name="40% - Accent6 2" xfId="58"/>
    <cellStyle name="40% - Accent6 2 2" xfId="59"/>
    <cellStyle name="40% - Accent6 2 2 2" xfId="60"/>
    <cellStyle name="40% - Accent6 2 2 2 2" xfId="2858"/>
    <cellStyle name="40% - Accent6 2 2 2 3" xfId="1924"/>
    <cellStyle name="40% - Accent6 2 2 3" xfId="814"/>
    <cellStyle name="40% - Accent6 2 2 3 2" xfId="3353"/>
    <cellStyle name="40% - Accent6 2 2 3 3" xfId="2408"/>
    <cellStyle name="40% - Accent6 2 2 4" xfId="2857"/>
    <cellStyle name="40% - Accent6 2 2 5" xfId="1923"/>
    <cellStyle name="40% - Accent6 2 3" xfId="61"/>
    <cellStyle name="40% - Accent6 2 3 2" xfId="989"/>
    <cellStyle name="40% - Accent6 2 3 2 2" xfId="3463"/>
    <cellStyle name="40% - Accent6 2 3 2 3" xfId="2510"/>
    <cellStyle name="40% - Accent6 2 3 3" xfId="2859"/>
    <cellStyle name="40% - Accent6 2 3 4" xfId="1925"/>
    <cellStyle name="40% - Accent6 2 4" xfId="62"/>
    <cellStyle name="40% - Accent6 2 4 2" xfId="1584"/>
    <cellStyle name="40% - Accent6 2 4 2 2" xfId="3613"/>
    <cellStyle name="40% - Accent6 2 4 2 3" xfId="2615"/>
    <cellStyle name="40% - Accent6 2 4 3" xfId="2860"/>
    <cellStyle name="40% - Accent6 2 4 4" xfId="1926"/>
    <cellStyle name="40% - Accent6 2 5" xfId="549"/>
    <cellStyle name="40% - Accent6 2 5 2" xfId="3200"/>
    <cellStyle name="40% - Accent6 2 5 3" xfId="2256"/>
    <cellStyle name="40% - Accent6 2 6" xfId="2856"/>
    <cellStyle name="40% - Accent6 2 7" xfId="1922"/>
    <cellStyle name="40% - Accent6 3" xfId="550"/>
    <cellStyle name="40% - Accent6 3 2" xfId="3201"/>
    <cellStyle name="40% - Accent6 3 3" xfId="2257"/>
    <cellStyle name="40% - Accent6 4" xfId="548"/>
    <cellStyle name="40% - Accent6 4 2" xfId="3199"/>
    <cellStyle name="40% - Accent6 4 3" xfId="2255"/>
    <cellStyle name="40% - Accent6 5" xfId="3032"/>
    <cellStyle name="40% - Accent6 6" xfId="2102"/>
    <cellStyle name="60% - Accent1" xfId="330" builtinId="32" customBuiltin="1"/>
    <cellStyle name="60% - Accent1 2" xfId="63"/>
    <cellStyle name="60% - Accent1 2 2" xfId="64"/>
    <cellStyle name="60% - Accent1 2 2 2" xfId="815"/>
    <cellStyle name="60% - Accent1 2 2 2 2" xfId="3354"/>
    <cellStyle name="60% - Accent1 2 2 2 3" xfId="2409"/>
    <cellStyle name="60% - Accent1 2 2 3" xfId="2862"/>
    <cellStyle name="60% - Accent1 2 2 4" xfId="1928"/>
    <cellStyle name="60% - Accent1 2 3" xfId="990"/>
    <cellStyle name="60% - Accent1 2 3 2" xfId="3464"/>
    <cellStyle name="60% - Accent1 2 3 3" xfId="2511"/>
    <cellStyle name="60% - Accent1 2 4" xfId="1585"/>
    <cellStyle name="60% - Accent1 2 4 2" xfId="3614"/>
    <cellStyle name="60% - Accent1 2 4 3" xfId="2616"/>
    <cellStyle name="60% - Accent1 2 5" xfId="552"/>
    <cellStyle name="60% - Accent1 2 5 2" xfId="3203"/>
    <cellStyle name="60% - Accent1 2 5 3" xfId="2259"/>
    <cellStyle name="60% - Accent1 2 6" xfId="2861"/>
    <cellStyle name="60% - Accent1 2 7" xfId="1927"/>
    <cellStyle name="60% - Accent1 3" xfId="553"/>
    <cellStyle name="60% - Accent1 3 2" xfId="3204"/>
    <cellStyle name="60% - Accent1 3 3" xfId="2260"/>
    <cellStyle name="60% - Accent1 4" xfId="551"/>
    <cellStyle name="60% - Accent1 4 2" xfId="3202"/>
    <cellStyle name="60% - Accent1 4 3" xfId="2258"/>
    <cellStyle name="60% - Accent1 5" xfId="3013"/>
    <cellStyle name="60% - Accent1 6" xfId="2083"/>
    <cellStyle name="60% - Accent2" xfId="334" builtinId="36" customBuiltin="1"/>
    <cellStyle name="60% - Accent2 2" xfId="65"/>
    <cellStyle name="60% - Accent2 2 2" xfId="66"/>
    <cellStyle name="60% - Accent2 2 2 2" xfId="816"/>
    <cellStyle name="60% - Accent2 2 2 2 2" xfId="3355"/>
    <cellStyle name="60% - Accent2 2 2 2 3" xfId="2410"/>
    <cellStyle name="60% - Accent2 2 2 3" xfId="2864"/>
    <cellStyle name="60% - Accent2 2 2 4" xfId="1930"/>
    <cellStyle name="60% - Accent2 2 3" xfId="991"/>
    <cellStyle name="60% - Accent2 2 3 2" xfId="3465"/>
    <cellStyle name="60% - Accent2 2 3 3" xfId="2512"/>
    <cellStyle name="60% - Accent2 2 4" xfId="1586"/>
    <cellStyle name="60% - Accent2 2 4 2" xfId="3615"/>
    <cellStyle name="60% - Accent2 2 4 3" xfId="2617"/>
    <cellStyle name="60% - Accent2 2 5" xfId="555"/>
    <cellStyle name="60% - Accent2 2 5 2" xfId="3206"/>
    <cellStyle name="60% - Accent2 2 5 3" xfId="2262"/>
    <cellStyle name="60% - Accent2 2 6" xfId="2863"/>
    <cellStyle name="60% - Accent2 2 7" xfId="1929"/>
    <cellStyle name="60% - Accent2 3" xfId="556"/>
    <cellStyle name="60% - Accent2 3 2" xfId="3207"/>
    <cellStyle name="60% - Accent2 3 3" xfId="2263"/>
    <cellStyle name="60% - Accent2 4" xfId="554"/>
    <cellStyle name="60% - Accent2 4 2" xfId="3205"/>
    <cellStyle name="60% - Accent2 4 3" xfId="2261"/>
    <cellStyle name="60% - Accent2 5" xfId="3017"/>
    <cellStyle name="60% - Accent2 6" xfId="2087"/>
    <cellStyle name="60% - Accent3" xfId="338" builtinId="40" customBuiltin="1"/>
    <cellStyle name="60% - Accent3 2" xfId="67"/>
    <cellStyle name="60% - Accent3 2 2" xfId="68"/>
    <cellStyle name="60% - Accent3 2 2 2" xfId="817"/>
    <cellStyle name="60% - Accent3 2 2 2 2" xfId="3356"/>
    <cellStyle name="60% - Accent3 2 2 2 3" xfId="2411"/>
    <cellStyle name="60% - Accent3 2 2 3" xfId="2866"/>
    <cellStyle name="60% - Accent3 2 2 4" xfId="1932"/>
    <cellStyle name="60% - Accent3 2 3" xfId="992"/>
    <cellStyle name="60% - Accent3 2 3 2" xfId="3466"/>
    <cellStyle name="60% - Accent3 2 3 3" xfId="2513"/>
    <cellStyle name="60% - Accent3 2 4" xfId="1587"/>
    <cellStyle name="60% - Accent3 2 4 2" xfId="3616"/>
    <cellStyle name="60% - Accent3 2 4 3" xfId="2618"/>
    <cellStyle name="60% - Accent3 2 5" xfId="558"/>
    <cellStyle name="60% - Accent3 2 5 2" xfId="3209"/>
    <cellStyle name="60% - Accent3 2 5 3" xfId="2265"/>
    <cellStyle name="60% - Accent3 2 6" xfId="2865"/>
    <cellStyle name="60% - Accent3 2 7" xfId="1931"/>
    <cellStyle name="60% - Accent3 3" xfId="559"/>
    <cellStyle name="60% - Accent3 3 2" xfId="3210"/>
    <cellStyle name="60% - Accent3 3 3" xfId="2266"/>
    <cellStyle name="60% - Accent3 4" xfId="557"/>
    <cellStyle name="60% - Accent3 4 2" xfId="3208"/>
    <cellStyle name="60% - Accent3 4 3" xfId="2264"/>
    <cellStyle name="60% - Accent3 5" xfId="3021"/>
    <cellStyle name="60% - Accent3 6" xfId="2091"/>
    <cellStyle name="60% - Accent4" xfId="342" builtinId="44" customBuiltin="1"/>
    <cellStyle name="60% - Accent4 2" xfId="69"/>
    <cellStyle name="60% - Accent4 2 2" xfId="70"/>
    <cellStyle name="60% - Accent4 2 2 2" xfId="818"/>
    <cellStyle name="60% - Accent4 2 2 2 2" xfId="3357"/>
    <cellStyle name="60% - Accent4 2 2 2 3" xfId="2412"/>
    <cellStyle name="60% - Accent4 2 2 3" xfId="2868"/>
    <cellStyle name="60% - Accent4 2 2 4" xfId="1934"/>
    <cellStyle name="60% - Accent4 2 3" xfId="993"/>
    <cellStyle name="60% - Accent4 2 3 2" xfId="3467"/>
    <cellStyle name="60% - Accent4 2 3 3" xfId="2514"/>
    <cellStyle name="60% - Accent4 2 4" xfId="1588"/>
    <cellStyle name="60% - Accent4 2 4 2" xfId="3617"/>
    <cellStyle name="60% - Accent4 2 4 3" xfId="2619"/>
    <cellStyle name="60% - Accent4 2 5" xfId="561"/>
    <cellStyle name="60% - Accent4 2 5 2" xfId="3212"/>
    <cellStyle name="60% - Accent4 2 5 3" xfId="2268"/>
    <cellStyle name="60% - Accent4 2 6" xfId="2867"/>
    <cellStyle name="60% - Accent4 2 7" xfId="1933"/>
    <cellStyle name="60% - Accent4 3" xfId="562"/>
    <cellStyle name="60% - Accent4 3 2" xfId="3213"/>
    <cellStyle name="60% - Accent4 3 3" xfId="2269"/>
    <cellStyle name="60% - Accent4 4" xfId="560"/>
    <cellStyle name="60% - Accent4 4 2" xfId="3211"/>
    <cellStyle name="60% - Accent4 4 3" xfId="2267"/>
    <cellStyle name="60% - Accent4 5" xfId="3025"/>
    <cellStyle name="60% - Accent4 6" xfId="2095"/>
    <cellStyle name="60% - Accent5" xfId="346" builtinId="48" customBuiltin="1"/>
    <cellStyle name="60% - Accent5 2" xfId="71"/>
    <cellStyle name="60% - Accent5 2 2" xfId="72"/>
    <cellStyle name="60% - Accent5 2 2 2" xfId="819"/>
    <cellStyle name="60% - Accent5 2 2 2 2" xfId="3358"/>
    <cellStyle name="60% - Accent5 2 2 2 3" xfId="2413"/>
    <cellStyle name="60% - Accent5 2 2 3" xfId="2870"/>
    <cellStyle name="60% - Accent5 2 2 4" xfId="1936"/>
    <cellStyle name="60% - Accent5 2 3" xfId="994"/>
    <cellStyle name="60% - Accent5 2 3 2" xfId="3468"/>
    <cellStyle name="60% - Accent5 2 3 3" xfId="2515"/>
    <cellStyle name="60% - Accent5 2 4" xfId="1589"/>
    <cellStyle name="60% - Accent5 2 4 2" xfId="3618"/>
    <cellStyle name="60% - Accent5 2 4 3" xfId="2620"/>
    <cellStyle name="60% - Accent5 2 5" xfId="564"/>
    <cellStyle name="60% - Accent5 2 5 2" xfId="3215"/>
    <cellStyle name="60% - Accent5 2 5 3" xfId="2271"/>
    <cellStyle name="60% - Accent5 2 6" xfId="2869"/>
    <cellStyle name="60% - Accent5 2 7" xfId="1935"/>
    <cellStyle name="60% - Accent5 3" xfId="565"/>
    <cellStyle name="60% - Accent5 3 2" xfId="3216"/>
    <cellStyle name="60% - Accent5 3 3" xfId="2272"/>
    <cellStyle name="60% - Accent5 4" xfId="563"/>
    <cellStyle name="60% - Accent5 4 2" xfId="3214"/>
    <cellStyle name="60% - Accent5 4 3" xfId="2270"/>
    <cellStyle name="60% - Accent5 5" xfId="3029"/>
    <cellStyle name="60% - Accent5 6" xfId="2099"/>
    <cellStyle name="60% - Accent6" xfId="350" builtinId="52" customBuiltin="1"/>
    <cellStyle name="60% - Accent6 2" xfId="73"/>
    <cellStyle name="60% - Accent6 2 2" xfId="74"/>
    <cellStyle name="60% - Accent6 2 2 2" xfId="820"/>
    <cellStyle name="60% - Accent6 2 2 2 2" xfId="3359"/>
    <cellStyle name="60% - Accent6 2 2 2 3" xfId="2414"/>
    <cellStyle name="60% - Accent6 2 2 3" xfId="2872"/>
    <cellStyle name="60% - Accent6 2 2 4" xfId="1938"/>
    <cellStyle name="60% - Accent6 2 3" xfId="995"/>
    <cellStyle name="60% - Accent6 2 3 2" xfId="3469"/>
    <cellStyle name="60% - Accent6 2 3 3" xfId="2516"/>
    <cellStyle name="60% - Accent6 2 4" xfId="1590"/>
    <cellStyle name="60% - Accent6 2 4 2" xfId="3619"/>
    <cellStyle name="60% - Accent6 2 4 3" xfId="2621"/>
    <cellStyle name="60% - Accent6 2 5" xfId="567"/>
    <cellStyle name="60% - Accent6 2 5 2" xfId="3218"/>
    <cellStyle name="60% - Accent6 2 5 3" xfId="2274"/>
    <cellStyle name="60% - Accent6 2 6" xfId="2871"/>
    <cellStyle name="60% - Accent6 2 7" xfId="1937"/>
    <cellStyle name="60% - Accent6 3" xfId="568"/>
    <cellStyle name="60% - Accent6 3 2" xfId="3219"/>
    <cellStyle name="60% - Accent6 3 3" xfId="2275"/>
    <cellStyle name="60% - Accent6 4" xfId="566"/>
    <cellStyle name="60% - Accent6 4 2" xfId="3217"/>
    <cellStyle name="60% - Accent6 4 3" xfId="2273"/>
    <cellStyle name="60% - Accent6 5" xfId="3033"/>
    <cellStyle name="60% - Accent6 6" xfId="2103"/>
    <cellStyle name="Accent1" xfId="327" builtinId="29" customBuiltin="1"/>
    <cellStyle name="Accent1 2" xfId="75"/>
    <cellStyle name="Accent1 2 2" xfId="76"/>
    <cellStyle name="Accent1 2 2 2" xfId="821"/>
    <cellStyle name="Accent1 2 2 2 2" xfId="3360"/>
    <cellStyle name="Accent1 2 2 2 3" xfId="2415"/>
    <cellStyle name="Accent1 2 2 3" xfId="2874"/>
    <cellStyle name="Accent1 2 2 4" xfId="1940"/>
    <cellStyle name="Accent1 2 3" xfId="996"/>
    <cellStyle name="Accent1 2 3 2" xfId="3470"/>
    <cellStyle name="Accent1 2 3 3" xfId="2517"/>
    <cellStyle name="Accent1 2 4" xfId="1591"/>
    <cellStyle name="Accent1 2 4 2" xfId="3620"/>
    <cellStyle name="Accent1 2 4 3" xfId="2622"/>
    <cellStyle name="Accent1 2 5" xfId="570"/>
    <cellStyle name="Accent1 2 5 2" xfId="3221"/>
    <cellStyle name="Accent1 2 5 3" xfId="2277"/>
    <cellStyle name="Accent1 2 6" xfId="2873"/>
    <cellStyle name="Accent1 2 7" xfId="1939"/>
    <cellStyle name="Accent1 3" xfId="571"/>
    <cellStyle name="Accent1 3 2" xfId="3222"/>
    <cellStyle name="Accent1 3 3" xfId="2278"/>
    <cellStyle name="Accent1 4" xfId="569"/>
    <cellStyle name="Accent1 4 2" xfId="3220"/>
    <cellStyle name="Accent1 4 3" xfId="2276"/>
    <cellStyle name="Accent1 5" xfId="3010"/>
    <cellStyle name="Accent1 6" xfId="2080"/>
    <cellStyle name="Accent2" xfId="331" builtinId="33" customBuiltin="1"/>
    <cellStyle name="Accent2 2" xfId="77"/>
    <cellStyle name="Accent2 2 2" xfId="78"/>
    <cellStyle name="Accent2 2 2 2" xfId="822"/>
    <cellStyle name="Accent2 2 2 2 2" xfId="3361"/>
    <cellStyle name="Accent2 2 2 2 3" xfId="2416"/>
    <cellStyle name="Accent2 2 2 3" xfId="2876"/>
    <cellStyle name="Accent2 2 2 4" xfId="1942"/>
    <cellStyle name="Accent2 2 3" xfId="997"/>
    <cellStyle name="Accent2 2 3 2" xfId="3471"/>
    <cellStyle name="Accent2 2 3 3" xfId="2518"/>
    <cellStyle name="Accent2 2 4" xfId="1592"/>
    <cellStyle name="Accent2 2 4 2" xfId="3621"/>
    <cellStyle name="Accent2 2 4 3" xfId="2623"/>
    <cellStyle name="Accent2 2 5" xfId="573"/>
    <cellStyle name="Accent2 2 5 2" xfId="3224"/>
    <cellStyle name="Accent2 2 5 3" xfId="2280"/>
    <cellStyle name="Accent2 2 6" xfId="2875"/>
    <cellStyle name="Accent2 2 7" xfId="1941"/>
    <cellStyle name="Accent2 3" xfId="574"/>
    <cellStyle name="Accent2 3 2" xfId="3225"/>
    <cellStyle name="Accent2 3 3" xfId="2281"/>
    <cellStyle name="Accent2 4" xfId="572"/>
    <cellStyle name="Accent2 4 2" xfId="3223"/>
    <cellStyle name="Accent2 4 3" xfId="2279"/>
    <cellStyle name="Accent2 5" xfId="3014"/>
    <cellStyle name="Accent2 6" xfId="2084"/>
    <cellStyle name="Accent3" xfId="335" builtinId="37" customBuiltin="1"/>
    <cellStyle name="Accent3 2" xfId="79"/>
    <cellStyle name="Accent3 2 2" xfId="80"/>
    <cellStyle name="Accent3 2 2 2" xfId="823"/>
    <cellStyle name="Accent3 2 2 2 2" xfId="3362"/>
    <cellStyle name="Accent3 2 2 2 3" xfId="2417"/>
    <cellStyle name="Accent3 2 2 3" xfId="2878"/>
    <cellStyle name="Accent3 2 2 4" xfId="1944"/>
    <cellStyle name="Accent3 2 3" xfId="998"/>
    <cellStyle name="Accent3 2 3 2" xfId="3472"/>
    <cellStyle name="Accent3 2 3 3" xfId="2519"/>
    <cellStyle name="Accent3 2 4" xfId="1593"/>
    <cellStyle name="Accent3 2 4 2" xfId="3622"/>
    <cellStyle name="Accent3 2 4 3" xfId="2624"/>
    <cellStyle name="Accent3 2 5" xfId="576"/>
    <cellStyle name="Accent3 2 5 2" xfId="3227"/>
    <cellStyle name="Accent3 2 5 3" xfId="2283"/>
    <cellStyle name="Accent3 2 6" xfId="2877"/>
    <cellStyle name="Accent3 2 7" xfId="1943"/>
    <cellStyle name="Accent3 3" xfId="577"/>
    <cellStyle name="Accent3 3 2" xfId="3228"/>
    <cellStyle name="Accent3 3 3" xfId="2284"/>
    <cellStyle name="Accent3 4" xfId="575"/>
    <cellStyle name="Accent3 4 2" xfId="3226"/>
    <cellStyle name="Accent3 4 3" xfId="2282"/>
    <cellStyle name="Accent3 5" xfId="3018"/>
    <cellStyle name="Accent3 6" xfId="2088"/>
    <cellStyle name="Accent4" xfId="339" builtinId="41" customBuiltin="1"/>
    <cellStyle name="Accent4 2" xfId="81"/>
    <cellStyle name="Accent4 2 2" xfId="82"/>
    <cellStyle name="Accent4 2 2 2" xfId="824"/>
    <cellStyle name="Accent4 2 2 2 2" xfId="3363"/>
    <cellStyle name="Accent4 2 2 2 3" xfId="2418"/>
    <cellStyle name="Accent4 2 2 3" xfId="2880"/>
    <cellStyle name="Accent4 2 2 4" xfId="1946"/>
    <cellStyle name="Accent4 2 3" xfId="999"/>
    <cellStyle name="Accent4 2 3 2" xfId="3473"/>
    <cellStyle name="Accent4 2 3 3" xfId="2520"/>
    <cellStyle name="Accent4 2 4" xfId="1594"/>
    <cellStyle name="Accent4 2 4 2" xfId="3623"/>
    <cellStyle name="Accent4 2 4 3" xfId="2625"/>
    <cellStyle name="Accent4 2 5" xfId="579"/>
    <cellStyle name="Accent4 2 5 2" xfId="3230"/>
    <cellStyle name="Accent4 2 5 3" xfId="2286"/>
    <cellStyle name="Accent4 2 6" xfId="2879"/>
    <cellStyle name="Accent4 2 7" xfId="1945"/>
    <cellStyle name="Accent4 3" xfId="580"/>
    <cellStyle name="Accent4 3 2" xfId="3231"/>
    <cellStyle name="Accent4 3 3" xfId="2287"/>
    <cellStyle name="Accent4 4" xfId="578"/>
    <cellStyle name="Accent4 4 2" xfId="3229"/>
    <cellStyle name="Accent4 4 3" xfId="2285"/>
    <cellStyle name="Accent4 5" xfId="3022"/>
    <cellStyle name="Accent4 6" xfId="2092"/>
    <cellStyle name="Accent5" xfId="343" builtinId="45" customBuiltin="1"/>
    <cellStyle name="Accent5 2" xfId="83"/>
    <cellStyle name="Accent5 2 2" xfId="84"/>
    <cellStyle name="Accent5 2 2 2" xfId="825"/>
    <cellStyle name="Accent5 2 2 2 2" xfId="3364"/>
    <cellStyle name="Accent5 2 2 2 3" xfId="2419"/>
    <cellStyle name="Accent5 2 2 3" xfId="2882"/>
    <cellStyle name="Accent5 2 2 4" xfId="1948"/>
    <cellStyle name="Accent5 2 3" xfId="1000"/>
    <cellStyle name="Accent5 2 3 2" xfId="3474"/>
    <cellStyle name="Accent5 2 3 3" xfId="2521"/>
    <cellStyle name="Accent5 2 4" xfId="1595"/>
    <cellStyle name="Accent5 2 4 2" xfId="3624"/>
    <cellStyle name="Accent5 2 4 3" xfId="2626"/>
    <cellStyle name="Accent5 2 5" xfId="582"/>
    <cellStyle name="Accent5 2 5 2" xfId="3233"/>
    <cellStyle name="Accent5 2 5 3" xfId="2289"/>
    <cellStyle name="Accent5 2 6" xfId="2881"/>
    <cellStyle name="Accent5 2 7" xfId="1947"/>
    <cellStyle name="Accent5 3" xfId="581"/>
    <cellStyle name="Accent5 3 2" xfId="3232"/>
    <cellStyle name="Accent5 3 3" xfId="2288"/>
    <cellStyle name="Accent5 4" xfId="3026"/>
    <cellStyle name="Accent5 5" xfId="2096"/>
    <cellStyle name="Accent6" xfId="347" builtinId="49" customBuiltin="1"/>
    <cellStyle name="Accent6 2" xfId="85"/>
    <cellStyle name="Accent6 2 2" xfId="86"/>
    <cellStyle name="Accent6 2 2 2" xfId="826"/>
    <cellStyle name="Accent6 2 2 2 2" xfId="3365"/>
    <cellStyle name="Accent6 2 2 2 3" xfId="2420"/>
    <cellStyle name="Accent6 2 2 3" xfId="2884"/>
    <cellStyle name="Accent6 2 2 4" xfId="1950"/>
    <cellStyle name="Accent6 2 3" xfId="1001"/>
    <cellStyle name="Accent6 2 3 2" xfId="3475"/>
    <cellStyle name="Accent6 2 3 3" xfId="2522"/>
    <cellStyle name="Accent6 2 4" xfId="1596"/>
    <cellStyle name="Accent6 2 4 2" xfId="3625"/>
    <cellStyle name="Accent6 2 4 3" xfId="2627"/>
    <cellStyle name="Accent6 2 5" xfId="584"/>
    <cellStyle name="Accent6 2 5 2" xfId="3235"/>
    <cellStyle name="Accent6 2 5 3" xfId="2291"/>
    <cellStyle name="Accent6 2 6" xfId="2883"/>
    <cellStyle name="Accent6 2 7" xfId="1949"/>
    <cellStyle name="Accent6 3" xfId="585"/>
    <cellStyle name="Accent6 3 2" xfId="3236"/>
    <cellStyle name="Accent6 3 3" xfId="2292"/>
    <cellStyle name="Accent6 4" xfId="583"/>
    <cellStyle name="Accent6 4 2" xfId="3234"/>
    <cellStyle name="Accent6 4 3" xfId="2290"/>
    <cellStyle name="Accent6 5" xfId="3030"/>
    <cellStyle name="Accent6 6" xfId="2100"/>
    <cellStyle name="Alignment - Nuku" xfId="3580"/>
    <cellStyle name="annee semestre" xfId="87"/>
    <cellStyle name="annee semestre 2" xfId="976"/>
    <cellStyle name="annee semestre 2 2" xfId="1764"/>
    <cellStyle name="annee semestre 2 2 2" xfId="3740"/>
    <cellStyle name="annee semestre 2 2 3" xfId="2735"/>
    <cellStyle name="annee semestre 2 3" xfId="3450"/>
    <cellStyle name="annee semestre 2 4" xfId="2497"/>
    <cellStyle name="annee semestre 3" xfId="1798"/>
    <cellStyle name="annee semestre 3 2" xfId="3774"/>
    <cellStyle name="annee semestre 3 3" xfId="2769"/>
    <cellStyle name="annee semestre 4" xfId="2885"/>
    <cellStyle name="annee semestre 5" xfId="1951"/>
    <cellStyle name="Bad" xfId="316" builtinId="27" customBuiltin="1"/>
    <cellStyle name="Bad 2" xfId="88"/>
    <cellStyle name="Bad 2 2" xfId="89"/>
    <cellStyle name="Bad 2 2 2" xfId="827"/>
    <cellStyle name="Bad 2 2 2 2" xfId="3366"/>
    <cellStyle name="Bad 2 2 2 3" xfId="2421"/>
    <cellStyle name="Bad 2 2 3" xfId="2887"/>
    <cellStyle name="Bad 2 2 4" xfId="1953"/>
    <cellStyle name="Bad 2 3" xfId="1002"/>
    <cellStyle name="Bad 2 3 2" xfId="3476"/>
    <cellStyle name="Bad 2 3 3" xfId="2523"/>
    <cellStyle name="Bad 2 4" xfId="1597"/>
    <cellStyle name="Bad 2 4 2" xfId="3626"/>
    <cellStyle name="Bad 2 4 3" xfId="2628"/>
    <cellStyle name="Bad 2 5" xfId="587"/>
    <cellStyle name="Bad 2 5 2" xfId="3238"/>
    <cellStyle name="Bad 2 5 3" xfId="2294"/>
    <cellStyle name="Bad 2 6" xfId="2886"/>
    <cellStyle name="Bad 2 7" xfId="1952"/>
    <cellStyle name="Bad 3" xfId="588"/>
    <cellStyle name="Bad 3 2" xfId="3239"/>
    <cellStyle name="Bad 3 3" xfId="2295"/>
    <cellStyle name="Bad 4" xfId="586"/>
    <cellStyle name="Bad 4 2" xfId="3237"/>
    <cellStyle name="Bad 4 3" xfId="2293"/>
    <cellStyle name="Bad 5" xfId="2999"/>
    <cellStyle name="Bad 6" xfId="2069"/>
    <cellStyle name="Blank" xfId="3537"/>
    <cellStyle name="Bulletin" xfId="90"/>
    <cellStyle name="Calculation" xfId="320" builtinId="22" customBuiltin="1"/>
    <cellStyle name="Calculation 2" xfId="91"/>
    <cellStyle name="Calculation 2 2" xfId="92"/>
    <cellStyle name="Calculation 2 2 2" xfId="1630"/>
    <cellStyle name="Calculation 2 2 2 2" xfId="1804"/>
    <cellStyle name="Calculation 2 2 2 2 2" xfId="3780"/>
    <cellStyle name="Calculation 2 2 2 2 3" xfId="2775"/>
    <cellStyle name="Calculation 2 2 2 3" xfId="1756"/>
    <cellStyle name="Calculation 2 2 2 3 2" xfId="3732"/>
    <cellStyle name="Calculation 2 2 2 3 3" xfId="2727"/>
    <cellStyle name="Calculation 2 2 2 4" xfId="3656"/>
    <cellStyle name="Calculation 2 2 2 5" xfId="2657"/>
    <cellStyle name="Calculation 2 2 3" xfId="1758"/>
    <cellStyle name="Calculation 2 2 3 2" xfId="3734"/>
    <cellStyle name="Calculation 2 2 3 3" xfId="2729"/>
    <cellStyle name="Calculation 2 2 4" xfId="1760"/>
    <cellStyle name="Calculation 2 2 4 2" xfId="3736"/>
    <cellStyle name="Calculation 2 2 4 3" xfId="2731"/>
    <cellStyle name="Calculation 2 2 5" xfId="828"/>
    <cellStyle name="Calculation 2 2 5 2" xfId="3367"/>
    <cellStyle name="Calculation 2 2 5 3" xfId="2422"/>
    <cellStyle name="Calculation 2 2 6" xfId="2889"/>
    <cellStyle name="Calculation 2 2 7" xfId="1955"/>
    <cellStyle name="Calculation 2 3" xfId="1003"/>
    <cellStyle name="Calculation 2 3 2" xfId="1635"/>
    <cellStyle name="Calculation 2 3 2 2" xfId="1808"/>
    <cellStyle name="Calculation 2 3 2 2 2" xfId="3784"/>
    <cellStyle name="Calculation 2 3 2 2 3" xfId="2779"/>
    <cellStyle name="Calculation 2 3 2 3" xfId="1795"/>
    <cellStyle name="Calculation 2 3 2 3 2" xfId="3771"/>
    <cellStyle name="Calculation 2 3 2 3 3" xfId="2766"/>
    <cellStyle name="Calculation 2 3 2 4" xfId="3661"/>
    <cellStyle name="Calculation 2 3 2 5" xfId="2662"/>
    <cellStyle name="Calculation 2 3 3" xfId="1768"/>
    <cellStyle name="Calculation 2 3 3 2" xfId="3744"/>
    <cellStyle name="Calculation 2 3 3 3" xfId="2739"/>
    <cellStyle name="Calculation 2 3 4" xfId="1786"/>
    <cellStyle name="Calculation 2 3 4 2" xfId="3762"/>
    <cellStyle name="Calculation 2 3 4 3" xfId="2757"/>
    <cellStyle name="Calculation 2 3 5" xfId="3477"/>
    <cellStyle name="Calculation 2 3 6" xfId="2524"/>
    <cellStyle name="Calculation 2 4" xfId="1014"/>
    <cellStyle name="Calculation 2 4 2" xfId="1640"/>
    <cellStyle name="Calculation 2 4 2 2" xfId="1812"/>
    <cellStyle name="Calculation 2 4 2 2 2" xfId="3788"/>
    <cellStyle name="Calculation 2 4 2 2 3" xfId="2783"/>
    <cellStyle name="Calculation 2 4 2 3" xfId="1731"/>
    <cellStyle name="Calculation 2 4 2 3 2" xfId="3708"/>
    <cellStyle name="Calculation 2 4 2 3 3" xfId="2703"/>
    <cellStyle name="Calculation 2 4 2 4" xfId="3666"/>
    <cellStyle name="Calculation 2 4 2 5" xfId="2667"/>
    <cellStyle name="Calculation 2 4 3" xfId="1774"/>
    <cellStyle name="Calculation 2 4 3 2" xfId="3750"/>
    <cellStyle name="Calculation 2 4 3 3" xfId="2745"/>
    <cellStyle name="Calculation 2 4 4" xfId="1743"/>
    <cellStyle name="Calculation 2 4 4 2" xfId="3720"/>
    <cellStyle name="Calculation 2 4 4 3" xfId="2715"/>
    <cellStyle name="Calculation 2 4 5" xfId="3488"/>
    <cellStyle name="Calculation 2 4 6" xfId="2535"/>
    <cellStyle name="Calculation 2 5" xfId="1598"/>
    <cellStyle name="Calculation 2 5 2" xfId="1797"/>
    <cellStyle name="Calculation 2 5 2 2" xfId="3773"/>
    <cellStyle name="Calculation 2 5 2 3" xfId="2768"/>
    <cellStyle name="Calculation 2 5 3" xfId="1738"/>
    <cellStyle name="Calculation 2 5 3 2" xfId="3715"/>
    <cellStyle name="Calculation 2 5 3 3" xfId="2710"/>
    <cellStyle name="Calculation 2 5 4" xfId="3627"/>
    <cellStyle name="Calculation 2 5 5" xfId="2629"/>
    <cellStyle name="Calculation 2 6" xfId="590"/>
    <cellStyle name="Calculation 2 6 2" xfId="3241"/>
    <cellStyle name="Calculation 2 6 3" xfId="2297"/>
    <cellStyle name="Calculation 2 7" xfId="2888"/>
    <cellStyle name="Calculation 2 8" xfId="1954"/>
    <cellStyle name="Calculation 3" xfId="591"/>
    <cellStyle name="Calculation 3 2" xfId="3242"/>
    <cellStyle name="Calculation 3 3" xfId="2298"/>
    <cellStyle name="Calculation 4" xfId="589"/>
    <cellStyle name="Calculation 4 2" xfId="1062"/>
    <cellStyle name="Calculation 4 2 2" xfId="1779"/>
    <cellStyle name="Calculation 4 2 2 2" xfId="3755"/>
    <cellStyle name="Calculation 4 2 2 3" xfId="2750"/>
    <cellStyle name="Calculation 4 2 3" xfId="1790"/>
    <cellStyle name="Calculation 4 2 3 2" xfId="3766"/>
    <cellStyle name="Calculation 4 2 3 3" xfId="2761"/>
    <cellStyle name="Calculation 4 2 4" xfId="3500"/>
    <cellStyle name="Calculation 4 2 5" xfId="2547"/>
    <cellStyle name="Calculation 4 3" xfId="1739"/>
    <cellStyle name="Calculation 4 3 2" xfId="3716"/>
    <cellStyle name="Calculation 4 3 3" xfId="2711"/>
    <cellStyle name="Calculation 4 4" xfId="1784"/>
    <cellStyle name="Calculation 4 4 2" xfId="3760"/>
    <cellStyle name="Calculation 4 4 3" xfId="2755"/>
    <cellStyle name="Calculation 4 5" xfId="3240"/>
    <cellStyle name="Calculation 4 6" xfId="2296"/>
    <cellStyle name="Calculation 5" xfId="3003"/>
    <cellStyle name="Calculation 6" xfId="2073"/>
    <cellStyle name="cc0 -CalComma" xfId="592"/>
    <cellStyle name="cc0 -CalComma 2" xfId="593"/>
    <cellStyle name="cc1 -CalComma" xfId="594"/>
    <cellStyle name="cc1 -CalComma 2" xfId="595"/>
    <cellStyle name="cc2 -CalComma" xfId="596"/>
    <cellStyle name="cc2 -CalComma 2" xfId="597"/>
    <cellStyle name="cc3 -CalComma" xfId="598"/>
    <cellStyle name="cc3 -CalComma 2" xfId="599"/>
    <cellStyle name="cc4 -CalComma" xfId="600"/>
    <cellStyle name="cc4 -CalComma 2" xfId="601"/>
    <cellStyle name="cdDMMY -CalDate" xfId="602"/>
    <cellStyle name="cdDMMY -CalDate 2" xfId="603"/>
    <cellStyle name="cdDMMYHM -CalDateTime" xfId="604"/>
    <cellStyle name="cdDMMYHM -CalDateTime 2" xfId="605"/>
    <cellStyle name="cdDMY -CalDate" xfId="606"/>
    <cellStyle name="cdDMY -CalDate 2" xfId="607"/>
    <cellStyle name="cdMDY -CalDate" xfId="608"/>
    <cellStyle name="cdMDY -CalDate 2" xfId="609"/>
    <cellStyle name="cdMMY -CalDate" xfId="610"/>
    <cellStyle name="cdMMY -CalDate 2" xfId="611"/>
    <cellStyle name="cdMMYc-CalDateC" xfId="612"/>
    <cellStyle name="cdMMYc-CalDateC 2" xfId="613"/>
    <cellStyle name="cf0 -CalFixed" xfId="614"/>
    <cellStyle name="cf0 -CalFixed 2" xfId="615"/>
    <cellStyle name="Check Cell" xfId="322" builtinId="23" customBuiltin="1"/>
    <cellStyle name="Check Cell 2" xfId="93"/>
    <cellStyle name="Check Cell 2 2" xfId="94"/>
    <cellStyle name="Check Cell 2 2 2" xfId="829"/>
    <cellStyle name="Check Cell 2 2 2 2" xfId="3368"/>
    <cellStyle name="Check Cell 2 2 2 3" xfId="2423"/>
    <cellStyle name="Check Cell 2 2 3" xfId="2891"/>
    <cellStyle name="Check Cell 2 2 4" xfId="1957"/>
    <cellStyle name="Check Cell 2 3" xfId="1004"/>
    <cellStyle name="Check Cell 2 3 2" xfId="3478"/>
    <cellStyle name="Check Cell 2 3 3" xfId="2525"/>
    <cellStyle name="Check Cell 2 4" xfId="1599"/>
    <cellStyle name="Check Cell 2 4 2" xfId="3628"/>
    <cellStyle name="Check Cell 2 4 3" xfId="2630"/>
    <cellStyle name="Check Cell 2 5" xfId="617"/>
    <cellStyle name="Check Cell 2 5 2" xfId="3244"/>
    <cellStyle name="Check Cell 2 5 3" xfId="2300"/>
    <cellStyle name="Check Cell 2 6" xfId="2890"/>
    <cellStyle name="Check Cell 2 7" xfId="1956"/>
    <cellStyle name="Check Cell 3" xfId="616"/>
    <cellStyle name="Check Cell 3 2" xfId="3243"/>
    <cellStyle name="Check Cell 3 3" xfId="2299"/>
    <cellStyle name="Check Cell 4" xfId="3005"/>
    <cellStyle name="Check Cell 5" xfId="2075"/>
    <cellStyle name="cmHM  -CalTime" xfId="618"/>
    <cellStyle name="cmHM  -CalTime 2" xfId="619"/>
    <cellStyle name="cmHM24+ -CalTime" xfId="620"/>
    <cellStyle name="cmHM24+ -CalTime 2" xfId="621"/>
    <cellStyle name="Comma" xfId="1862" builtinId="3"/>
    <cellStyle name="Comma - ntj" xfId="3582"/>
    <cellStyle name="Comma - ntj 2" xfId="3577"/>
    <cellStyle name="Comma - nuku" xfId="3572"/>
    <cellStyle name="Comma [0] - ntj" xfId="3425"/>
    <cellStyle name="Comma [0] - nuku" xfId="3579"/>
    <cellStyle name="Comma [0] 2" xfId="855"/>
    <cellStyle name="Comma [0] 2 2" xfId="896"/>
    <cellStyle name="Comma [0] 2 2 2" xfId="1050"/>
    <cellStyle name="Comma [0] 2 2 2 2" xfId="1645"/>
    <cellStyle name="Comma [0] 2 2 3" xfId="1059"/>
    <cellStyle name="Comma [0] 2 3" xfId="3040"/>
    <cellStyle name="Comma [0] 3" xfId="3575"/>
    <cellStyle name="Comma [0] 4" xfId="3574"/>
    <cellStyle name="Comma [0] 5" xfId="3533"/>
    <cellStyle name="Comma [0] 6" xfId="3531"/>
    <cellStyle name="Comma [0] 7" xfId="3530"/>
    <cellStyle name="Comma [0] 8" xfId="3528"/>
    <cellStyle name="Comma [0] 9" xfId="3529"/>
    <cellStyle name="Comma [1]" xfId="856"/>
    <cellStyle name="Comma [2]" xfId="857"/>
    <cellStyle name="Comma [3]" xfId="897"/>
    <cellStyle name="Comma [3] 2" xfId="1051"/>
    <cellStyle name="Comma [3] 2 2" xfId="1646"/>
    <cellStyle name="Comma [3] 3" xfId="1052"/>
    <cellStyle name="Comma [4]" xfId="858"/>
    <cellStyle name="Comma 10" xfId="465"/>
    <cellStyle name="Comma 10 10" xfId="1504"/>
    <cellStyle name="Comma 10 11" xfId="1818"/>
    <cellStyle name="Comma 10 12" xfId="623"/>
    <cellStyle name="Comma 10 13" xfId="506"/>
    <cellStyle name="Comma 10 2" xfId="1063"/>
    <cellStyle name="Comma 10 3" xfId="1113"/>
    <cellStyle name="Comma 10 4" xfId="1144"/>
    <cellStyle name="Comma 10 5" xfId="1185"/>
    <cellStyle name="Comma 10 6" xfId="1261"/>
    <cellStyle name="Comma 10 7" xfId="1301"/>
    <cellStyle name="Comma 10 8" xfId="1361"/>
    <cellStyle name="Comma 10 9" xfId="1432"/>
    <cellStyle name="Comma 100" xfId="1490"/>
    <cellStyle name="Comma 101" xfId="1491"/>
    <cellStyle name="Comma 102" xfId="1492"/>
    <cellStyle name="Comma 103" xfId="1493"/>
    <cellStyle name="Comma 104" xfId="1494"/>
    <cellStyle name="Comma 105" xfId="1495"/>
    <cellStyle name="Comma 106" xfId="1496"/>
    <cellStyle name="Comma 107" xfId="1503"/>
    <cellStyle name="Comma 108" xfId="1534"/>
    <cellStyle name="Comma 109" xfId="1543"/>
    <cellStyle name="Comma 11" xfId="512"/>
    <cellStyle name="Comma 11 2" xfId="783"/>
    <cellStyle name="Comma 110" xfId="1548"/>
    <cellStyle name="Comma 111" xfId="1550"/>
    <cellStyle name="Comma 112" xfId="1551"/>
    <cellStyle name="Comma 113" xfId="1553"/>
    <cellStyle name="Comma 114" xfId="1554"/>
    <cellStyle name="Comma 115" xfId="1555"/>
    <cellStyle name="Comma 116" xfId="1556"/>
    <cellStyle name="Comma 117" xfId="1557"/>
    <cellStyle name="Comma 118" xfId="1558"/>
    <cellStyle name="Comma 119" xfId="1502"/>
    <cellStyle name="Comma 12" xfId="784"/>
    <cellStyle name="Comma 12 2" xfId="3532"/>
    <cellStyle name="Comma 120" xfId="1547"/>
    <cellStyle name="Comma 121" xfId="1559"/>
    <cellStyle name="Comma 122" xfId="1560"/>
    <cellStyle name="Comma 123" xfId="1561"/>
    <cellStyle name="Comma 124" xfId="1571"/>
    <cellStyle name="Comma 125" xfId="1619"/>
    <cellStyle name="Comma 126" xfId="1624"/>
    <cellStyle name="Comma 127" xfId="1651"/>
    <cellStyle name="Comma 127 2" xfId="3571"/>
    <cellStyle name="Comma 128" xfId="1656"/>
    <cellStyle name="Comma 128 2" xfId="1724"/>
    <cellStyle name="Comma 129" xfId="1654"/>
    <cellStyle name="Comma 129 2" xfId="1722"/>
    <cellStyle name="Comma 13" xfId="785"/>
    <cellStyle name="Comma 13 2" xfId="3527"/>
    <cellStyle name="Comma 130" xfId="1655"/>
    <cellStyle name="Comma 130 2" xfId="1723"/>
    <cellStyle name="Comma 131" xfId="1666"/>
    <cellStyle name="Comma 132" xfId="1665"/>
    <cellStyle name="Comma 133" xfId="1669"/>
    <cellStyle name="Comma 134" xfId="1667"/>
    <cellStyle name="Comma 135" xfId="1670"/>
    <cellStyle name="Comma 136" xfId="1679"/>
    <cellStyle name="Comma 137" xfId="1676"/>
    <cellStyle name="Comma 138" xfId="1677"/>
    <cellStyle name="Comma 139" xfId="1675"/>
    <cellStyle name="Comma 14" xfId="794"/>
    <cellStyle name="Comma 140" xfId="1678"/>
    <cellStyle name="Comma 141" xfId="1674"/>
    <cellStyle name="Comma 142" xfId="1680"/>
    <cellStyle name="Comma 143" xfId="1673"/>
    <cellStyle name="Comma 144" xfId="1681"/>
    <cellStyle name="Comma 145" xfId="1672"/>
    <cellStyle name="Comma 146" xfId="1682"/>
    <cellStyle name="Comma 147" xfId="1671"/>
    <cellStyle name="Comma 148" xfId="1683"/>
    <cellStyle name="Comma 149" xfId="514"/>
    <cellStyle name="Comma 149 2" xfId="1817"/>
    <cellStyle name="Comma 15" xfId="830"/>
    <cellStyle name="Comma 15 2" xfId="1235"/>
    <cellStyle name="Comma 15 3" xfId="1100"/>
    <cellStyle name="Comma 150" xfId="515"/>
    <cellStyle name="Comma 151" xfId="1715"/>
    <cellStyle name="Comma 152" xfId="513"/>
    <cellStyle name="Comma 153" xfId="503"/>
    <cellStyle name="Comma 154" xfId="1859"/>
    <cellStyle name="Comma 155" xfId="1861"/>
    <cellStyle name="Comma 156" xfId="351"/>
    <cellStyle name="Comma 157" xfId="3805"/>
    <cellStyle name="Comma 16" xfId="953"/>
    <cellStyle name="Comma 16 2" xfId="1237"/>
    <cellStyle name="Comma 17" xfId="963"/>
    <cellStyle name="Comma 17 2" xfId="1112"/>
    <cellStyle name="Comma 18" xfId="966"/>
    <cellStyle name="Comma 18 2" xfId="1123"/>
    <cellStyle name="Comma 19" xfId="1020"/>
    <cellStyle name="Comma 19 2" xfId="1130"/>
    <cellStyle name="Comma 2" xfId="96"/>
    <cellStyle name="Comma 2 10" xfId="507"/>
    <cellStyle name="Comma 2 10 2" xfId="954"/>
    <cellStyle name="Comma 2 10 3" xfId="3164"/>
    <cellStyle name="Comma 2 10 4" xfId="2220"/>
    <cellStyle name="Comma 2 11" xfId="969"/>
    <cellStyle name="Comma 2 11 2" xfId="1262"/>
    <cellStyle name="Comma 2 11 3" xfId="3444"/>
    <cellStyle name="Comma 2 11 4" xfId="2491"/>
    <cellStyle name="Comma 2 12" xfId="1024"/>
    <cellStyle name="Comma 2 12 2" xfId="1302"/>
    <cellStyle name="Comma 2 13" xfId="1037"/>
    <cellStyle name="Comma 2 13 2" xfId="1362"/>
    <cellStyle name="Comma 2 14" xfId="1433"/>
    <cellStyle name="Comma 2 15" xfId="1505"/>
    <cellStyle name="Comma 2 16" xfId="1819"/>
    <cellStyle name="Comma 2 17" xfId="467"/>
    <cellStyle name="Comma 2 18" xfId="2892"/>
    <cellStyle name="Comma 2 19" xfId="3800"/>
    <cellStyle name="Comma 2 2" xfId="97"/>
    <cellStyle name="Comma 2 2 10" xfId="1506"/>
    <cellStyle name="Comma 2 2 11" xfId="1820"/>
    <cellStyle name="Comma 2 2 2" xfId="98"/>
    <cellStyle name="Comma 2 2 2 10" xfId="1507"/>
    <cellStyle name="Comma 2 2 2 11" xfId="1821"/>
    <cellStyle name="Comma 2 2 2 2" xfId="99"/>
    <cellStyle name="Comma 2 2 2 2 10" xfId="1822"/>
    <cellStyle name="Comma 2 2 2 2 11" xfId="624"/>
    <cellStyle name="Comma 2 2 2 2 2" xfId="1115"/>
    <cellStyle name="Comma 2 2 2 2 3" xfId="1146"/>
    <cellStyle name="Comma 2 2 2 2 4" xfId="1197"/>
    <cellStyle name="Comma 2 2 2 2 5" xfId="1264"/>
    <cellStyle name="Comma 2 2 2 2 6" xfId="1305"/>
    <cellStyle name="Comma 2 2 2 2 7" xfId="1365"/>
    <cellStyle name="Comma 2 2 2 2 8" xfId="1436"/>
    <cellStyle name="Comma 2 2 2 2 9" xfId="1508"/>
    <cellStyle name="Comma 2 2 2 3" xfId="474"/>
    <cellStyle name="Comma 2 2 2 4" xfId="1145"/>
    <cellStyle name="Comma 2 2 2 5" xfId="1196"/>
    <cellStyle name="Comma 2 2 2 6" xfId="1263"/>
    <cellStyle name="Comma 2 2 2 7" xfId="1304"/>
    <cellStyle name="Comma 2 2 2 8" xfId="1364"/>
    <cellStyle name="Comma 2 2 2 9" xfId="1435"/>
    <cellStyle name="Comma 2 2 3" xfId="100"/>
    <cellStyle name="Comma 2 2 4" xfId="475"/>
    <cellStyle name="Comma 2 2 5" xfId="1025"/>
    <cellStyle name="Comma 2 2 6" xfId="1038"/>
    <cellStyle name="Comma 2 2 7" xfId="1303"/>
    <cellStyle name="Comma 2 2 8" xfId="1363"/>
    <cellStyle name="Comma 2 2 9" xfId="1434"/>
    <cellStyle name="Comma 2 2_output data 08 to 10" xfId="101"/>
    <cellStyle name="Comma 2 20" xfId="1958"/>
    <cellStyle name="Comma 2 3" xfId="102"/>
    <cellStyle name="Comma 2 3 10" xfId="1823"/>
    <cellStyle name="Comma 2 3 2" xfId="103"/>
    <cellStyle name="Comma 2 3 2 2" xfId="104"/>
    <cellStyle name="Comma 2 3 3" xfId="105"/>
    <cellStyle name="Comma 2 3 4" xfId="473"/>
    <cellStyle name="Comma 2 3 5" xfId="1265"/>
    <cellStyle name="Comma 2 3 6" xfId="1306"/>
    <cellStyle name="Comma 2 3 7" xfId="1366"/>
    <cellStyle name="Comma 2 3 8" xfId="1437"/>
    <cellStyle name="Comma 2 3 9" xfId="1509"/>
    <cellStyle name="Comma 2 4" xfId="106"/>
    <cellStyle name="Comma 2 4 10" xfId="1824"/>
    <cellStyle name="Comma 2 4 11" xfId="3331"/>
    <cellStyle name="Comma 2 4 2" xfId="107"/>
    <cellStyle name="Comma 2 4 3" xfId="472"/>
    <cellStyle name="Comma 2 4 4" xfId="1198"/>
    <cellStyle name="Comma 2 4 5" xfId="1266"/>
    <cellStyle name="Comma 2 4 6" xfId="1307"/>
    <cellStyle name="Comma 2 4 7" xfId="1367"/>
    <cellStyle name="Comma 2 4 8" xfId="1438"/>
    <cellStyle name="Comma 2 4 9" xfId="1510"/>
    <cellStyle name="Comma 2 5" xfId="108"/>
    <cellStyle name="Comma 2 5 10" xfId="1825"/>
    <cellStyle name="Comma 2 5 2" xfId="109"/>
    <cellStyle name="Comma 2 5 3" xfId="471"/>
    <cellStyle name="Comma 2 5 4" xfId="1199"/>
    <cellStyle name="Comma 2 5 5" xfId="1267"/>
    <cellStyle name="Comma 2 5 6" xfId="1308"/>
    <cellStyle name="Comma 2 5 7" xfId="1368"/>
    <cellStyle name="Comma 2 5 8" xfId="1439"/>
    <cellStyle name="Comma 2 5 9" xfId="1511"/>
    <cellStyle name="Comma 2 6" xfId="110"/>
    <cellStyle name="Comma 2 6 10" xfId="1826"/>
    <cellStyle name="Comma 2 6 2" xfId="111"/>
    <cellStyle name="Comma 2 6 3" xfId="477"/>
    <cellStyle name="Comma 2 6 4" xfId="1200"/>
    <cellStyle name="Comma 2 6 5" xfId="1268"/>
    <cellStyle name="Comma 2 6 6" xfId="1309"/>
    <cellStyle name="Comma 2 6 7" xfId="1369"/>
    <cellStyle name="Comma 2 6 8" xfId="1440"/>
    <cellStyle name="Comma 2 6 9" xfId="1512"/>
    <cellStyle name="Comma 2 7" xfId="476"/>
    <cellStyle name="Comma 2 7 2" xfId="625"/>
    <cellStyle name="Comma 2 7 3" xfId="3151"/>
    <cellStyle name="Comma 2 7 4" xfId="2207"/>
    <cellStyle name="Comma 2 8" xfId="509"/>
    <cellStyle name="Comma 2 8 2" xfId="1064"/>
    <cellStyle name="Comma 2 8 3" xfId="788"/>
    <cellStyle name="Comma 2 8 4" xfId="3165"/>
    <cellStyle name="Comma 2 8 5" xfId="2221"/>
    <cellStyle name="Comma 2 9" xfId="510"/>
    <cellStyle name="Comma 2 9 2" xfId="1114"/>
    <cellStyle name="Comma 2 9 3" xfId="3166"/>
    <cellStyle name="Comma 2 9 4" xfId="2222"/>
    <cellStyle name="Comma 2_C03" xfId="112"/>
    <cellStyle name="Comma 20" xfId="1023"/>
    <cellStyle name="Comma 21" xfId="1036"/>
    <cellStyle name="Comma 22" xfId="1133"/>
    <cellStyle name="Comma 23" xfId="1134"/>
    <cellStyle name="Comma 24" xfId="1135"/>
    <cellStyle name="Comma 25" xfId="1136"/>
    <cellStyle name="Comma 26" xfId="1137"/>
    <cellStyle name="Comma 27" xfId="1111"/>
    <cellStyle name="Comma 28" xfId="1143"/>
    <cellStyle name="Comma 28 2" xfId="1239"/>
    <cellStyle name="Comma 29" xfId="1163"/>
    <cellStyle name="Comma 29 2" xfId="1242"/>
    <cellStyle name="Comma 3" xfId="113"/>
    <cellStyle name="Comma 3 10" xfId="1039"/>
    <cellStyle name="Comma 3 10 2" xfId="1269"/>
    <cellStyle name="Comma 3 11" xfId="1310"/>
    <cellStyle name="Comma 3 12" xfId="1370"/>
    <cellStyle name="Comma 3 13" xfId="1441"/>
    <cellStyle name="Comma 3 14" xfId="1513"/>
    <cellStyle name="Comma 3 15" xfId="1600"/>
    <cellStyle name="Comma 3 16" xfId="1827"/>
    <cellStyle name="Comma 3 17" xfId="3592"/>
    <cellStyle name="Comma 3 2" xfId="114"/>
    <cellStyle name="Comma 3 2 10" xfId="1514"/>
    <cellStyle name="Comma 3 2 11" xfId="1828"/>
    <cellStyle name="Comma 3 2 12" xfId="3544"/>
    <cellStyle name="Comma 3 2 2" xfId="115"/>
    <cellStyle name="Comma 3 2 2 2" xfId="116"/>
    <cellStyle name="Comma 3 2 2 2 10" xfId="1829"/>
    <cellStyle name="Comma 3 2 2 2 2" xfId="1117"/>
    <cellStyle name="Comma 3 2 2 2 3" xfId="1148"/>
    <cellStyle name="Comma 3 2 2 2 4" xfId="1201"/>
    <cellStyle name="Comma 3 2 2 2 5" xfId="1271"/>
    <cellStyle name="Comma 3 2 2 2 6" xfId="1312"/>
    <cellStyle name="Comma 3 2 2 2 7" xfId="1372"/>
    <cellStyle name="Comma 3 2 2 2 8" xfId="1443"/>
    <cellStyle name="Comma 3 2 2 2 9" xfId="1515"/>
    <cellStyle name="Comma 3 2 3" xfId="117"/>
    <cellStyle name="Comma 3 2 3 10" xfId="1830"/>
    <cellStyle name="Comma 3 2 3 11" xfId="626"/>
    <cellStyle name="Comma 3 2 3 2" xfId="1118"/>
    <cellStyle name="Comma 3 2 3 3" xfId="1149"/>
    <cellStyle name="Comma 3 2 3 4" xfId="1202"/>
    <cellStyle name="Comma 3 2 3 5" xfId="1272"/>
    <cellStyle name="Comma 3 2 3 6" xfId="1313"/>
    <cellStyle name="Comma 3 2 3 7" xfId="1373"/>
    <cellStyle name="Comma 3 2 3 8" xfId="1444"/>
    <cellStyle name="Comma 3 2 3 9" xfId="1516"/>
    <cellStyle name="Comma 3 2 4" xfId="479"/>
    <cellStyle name="Comma 3 2 4 2" xfId="1116"/>
    <cellStyle name="Comma 3 2 4 3" xfId="787"/>
    <cellStyle name="Comma 3 2 5" xfId="956"/>
    <cellStyle name="Comma 3 2 6" xfId="1027"/>
    <cellStyle name="Comma 3 2 6 2" xfId="1270"/>
    <cellStyle name="Comma 3 2 7" xfId="1040"/>
    <cellStyle name="Comma 3 2 7 2" xfId="1311"/>
    <cellStyle name="Comma 3 2 8" xfId="1371"/>
    <cellStyle name="Comma 3 2 9" xfId="1442"/>
    <cellStyle name="Comma 3 3" xfId="118"/>
    <cellStyle name="Comma 3 3 10" xfId="1831"/>
    <cellStyle name="Comma 3 3 2" xfId="119"/>
    <cellStyle name="Comma 3 3 2 2" xfId="120"/>
    <cellStyle name="Comma 3 3 3" xfId="121"/>
    <cellStyle name="Comma 3 3 4" xfId="480"/>
    <cellStyle name="Comma 3 3 5" xfId="1273"/>
    <cellStyle name="Comma 3 3 6" xfId="1314"/>
    <cellStyle name="Comma 3 3 7" xfId="1374"/>
    <cellStyle name="Comma 3 3 8" xfId="1445"/>
    <cellStyle name="Comma 3 3 9" xfId="1517"/>
    <cellStyle name="Comma 3 4" xfId="122"/>
    <cellStyle name="Comma 3 4 10" xfId="1832"/>
    <cellStyle name="Comma 3 4 2" xfId="123"/>
    <cellStyle name="Comma 3 4 2 2" xfId="124"/>
    <cellStyle name="Comma 3 4 3" xfId="125"/>
    <cellStyle name="Comma 3 4 4" xfId="481"/>
    <cellStyle name="Comma 3 4 5" xfId="1274"/>
    <cellStyle name="Comma 3 4 6" xfId="1315"/>
    <cellStyle name="Comma 3 4 7" xfId="1375"/>
    <cellStyle name="Comma 3 4 8" xfId="1446"/>
    <cellStyle name="Comma 3 4 9" xfId="1518"/>
    <cellStyle name="Comma 3 5" xfId="126"/>
    <cellStyle name="Comma 3 5 10" xfId="1833"/>
    <cellStyle name="Comma 3 5 2" xfId="127"/>
    <cellStyle name="Comma 3 5 2 2" xfId="128"/>
    <cellStyle name="Comma 3 5 3" xfId="129"/>
    <cellStyle name="Comma 3 5 4" xfId="482"/>
    <cellStyle name="Comma 3 5 5" xfId="1275"/>
    <cellStyle name="Comma 3 5 6" xfId="1316"/>
    <cellStyle name="Comma 3 5 7" xfId="1376"/>
    <cellStyle name="Comma 3 5 8" xfId="1447"/>
    <cellStyle name="Comma 3 5 9" xfId="1519"/>
    <cellStyle name="Comma 3 6" xfId="130"/>
    <cellStyle name="Comma 3 6 2" xfId="131"/>
    <cellStyle name="Comma 3 7" xfId="478"/>
    <cellStyle name="Comma 3 7 2" xfId="1065"/>
    <cellStyle name="Comma 3 8" xfId="955"/>
    <cellStyle name="Comma 3 9" xfId="1026"/>
    <cellStyle name="Comma 3 9 2" xfId="1147"/>
    <cellStyle name="Comma 3_output data 08 to 10" xfId="132"/>
    <cellStyle name="Comma 30" xfId="1171"/>
    <cellStyle name="Comma 30 2" xfId="1247"/>
    <cellStyle name="Comma 31" xfId="1162"/>
    <cellStyle name="Comma 31 2" xfId="1241"/>
    <cellStyle name="Comma 32" xfId="1170"/>
    <cellStyle name="Comma 32 2" xfId="1246"/>
    <cellStyle name="Comma 33" xfId="1193"/>
    <cellStyle name="Comma 34" xfId="1161"/>
    <cellStyle name="Comma 35" xfId="1190"/>
    <cellStyle name="Comma 36" xfId="1179"/>
    <cellStyle name="Comma 37" xfId="1138"/>
    <cellStyle name="Comma 38" xfId="1176"/>
    <cellStyle name="Comma 39" xfId="1250"/>
    <cellStyle name="Comma 4" xfId="133"/>
    <cellStyle name="Comma 4 10" xfId="1041"/>
    <cellStyle name="Comma 4 2" xfId="134"/>
    <cellStyle name="Comma 4 2 10" xfId="1834"/>
    <cellStyle name="Comma 4 2 11" xfId="3573"/>
    <cellStyle name="Comma 4 2 2" xfId="483"/>
    <cellStyle name="Comma 4 2 3" xfId="957"/>
    <cellStyle name="Comma 4 2 4" xfId="1029"/>
    <cellStyle name="Comma 4 2 5" xfId="1042"/>
    <cellStyle name="Comma 4 2 6" xfId="1317"/>
    <cellStyle name="Comma 4 2 7" xfId="1377"/>
    <cellStyle name="Comma 4 2 8" xfId="1448"/>
    <cellStyle name="Comma 4 2 9" xfId="1520"/>
    <cellStyle name="Comma 4 3" xfId="791"/>
    <cellStyle name="Comma 4 4" xfId="135"/>
    <cellStyle name="Comma 4 4 10" xfId="1835"/>
    <cellStyle name="Comma 4 4 2" xfId="484"/>
    <cellStyle name="Comma 4 4 3" xfId="1150"/>
    <cellStyle name="Comma 4 4 4" xfId="1203"/>
    <cellStyle name="Comma 4 4 5" xfId="1276"/>
    <cellStyle name="Comma 4 4 6" xfId="1318"/>
    <cellStyle name="Comma 4 4 7" xfId="1378"/>
    <cellStyle name="Comma 4 4 8" xfId="1449"/>
    <cellStyle name="Comma 4 4 9" xfId="1521"/>
    <cellStyle name="Comma 4 5" xfId="136"/>
    <cellStyle name="Comma 4 5 10" xfId="1836"/>
    <cellStyle name="Comma 4 5 2" xfId="485"/>
    <cellStyle name="Comma 4 5 3" xfId="1151"/>
    <cellStyle name="Comma 4 5 4" xfId="1204"/>
    <cellStyle name="Comma 4 5 5" xfId="1277"/>
    <cellStyle name="Comma 4 5 6" xfId="1319"/>
    <cellStyle name="Comma 4 5 7" xfId="1379"/>
    <cellStyle name="Comma 4 5 8" xfId="1450"/>
    <cellStyle name="Comma 4 5 9" xfId="1522"/>
    <cellStyle name="Comma 4 6" xfId="137"/>
    <cellStyle name="Comma 4 6 10" xfId="1837"/>
    <cellStyle name="Comma 4 6 2" xfId="486"/>
    <cellStyle name="Comma 4 6 3" xfId="1152"/>
    <cellStyle name="Comma 4 6 4" xfId="1205"/>
    <cellStyle name="Comma 4 6 5" xfId="1278"/>
    <cellStyle name="Comma 4 6 6" xfId="1320"/>
    <cellStyle name="Comma 4 6 7" xfId="1380"/>
    <cellStyle name="Comma 4 6 8" xfId="1451"/>
    <cellStyle name="Comma 4 6 9" xfId="1523"/>
    <cellStyle name="Comma 4 7" xfId="138"/>
    <cellStyle name="Comma 4 7 10" xfId="1838"/>
    <cellStyle name="Comma 4 7 2" xfId="487"/>
    <cellStyle name="Comma 4 7 3" xfId="1153"/>
    <cellStyle name="Comma 4 7 4" xfId="1206"/>
    <cellStyle name="Comma 4 7 5" xfId="1279"/>
    <cellStyle name="Comma 4 7 6" xfId="1321"/>
    <cellStyle name="Comma 4 7 7" xfId="1381"/>
    <cellStyle name="Comma 4 7 8" xfId="1452"/>
    <cellStyle name="Comma 4 7 9" xfId="1524"/>
    <cellStyle name="Comma 4 8" xfId="139"/>
    <cellStyle name="Comma 4 8 10" xfId="1839"/>
    <cellStyle name="Comma 4 8 2" xfId="488"/>
    <cellStyle name="Comma 4 8 3" xfId="1154"/>
    <cellStyle name="Comma 4 8 4" xfId="1207"/>
    <cellStyle name="Comma 4 8 5" xfId="1280"/>
    <cellStyle name="Comma 4 8 6" xfId="1322"/>
    <cellStyle name="Comma 4 8 7" xfId="1382"/>
    <cellStyle name="Comma 4 8 8" xfId="1453"/>
    <cellStyle name="Comma 4 8 9" xfId="1525"/>
    <cellStyle name="Comma 4 9" xfId="1028"/>
    <cellStyle name="Comma 4_RB GDP fcast Fig 2.5" xfId="140"/>
    <cellStyle name="Comma 40" xfId="1164"/>
    <cellStyle name="Comma 41" xfId="1140"/>
    <cellStyle name="Comma 42" xfId="1175"/>
    <cellStyle name="Comma 43" xfId="1183"/>
    <cellStyle name="Comma 44" xfId="1254"/>
    <cellStyle name="Comma 45" xfId="1160"/>
    <cellStyle name="Comma 46" xfId="1240"/>
    <cellStyle name="Comma 47" xfId="1251"/>
    <cellStyle name="Comma 48" xfId="1260"/>
    <cellStyle name="Comma 49" xfId="1289"/>
    <cellStyle name="Comma 5" xfId="141"/>
    <cellStyle name="Comma 5 2" xfId="142"/>
    <cellStyle name="Comma 5 2 10" xfId="1840"/>
    <cellStyle name="Comma 5 2 2" xfId="143"/>
    <cellStyle name="Comma 5 2 3" xfId="1031"/>
    <cellStyle name="Comma 5 2 4" xfId="1044"/>
    <cellStyle name="Comma 5 2 5" xfId="1281"/>
    <cellStyle name="Comma 5 2 6" xfId="1323"/>
    <cellStyle name="Comma 5 2 7" xfId="1383"/>
    <cellStyle name="Comma 5 2 8" xfId="1454"/>
    <cellStyle name="Comma 5 2 9" xfId="1526"/>
    <cellStyle name="Comma 5 3" xfId="144"/>
    <cellStyle name="Comma 5 3 10" xfId="1841"/>
    <cellStyle name="Comma 5 3 2" xfId="1119"/>
    <cellStyle name="Comma 5 3 3" xfId="1155"/>
    <cellStyle name="Comma 5 3 4" xfId="1209"/>
    <cellStyle name="Comma 5 3 5" xfId="1282"/>
    <cellStyle name="Comma 5 3 6" xfId="1324"/>
    <cellStyle name="Comma 5 3 7" xfId="1384"/>
    <cellStyle name="Comma 5 3 8" xfId="1455"/>
    <cellStyle name="Comma 5 3 9" xfId="1527"/>
    <cellStyle name="Comma 5 4" xfId="489"/>
    <cellStyle name="Comma 5 4 2" xfId="1208"/>
    <cellStyle name="Comma 5 5" xfId="1030"/>
    <cellStyle name="Comma 5 6" xfId="1043"/>
    <cellStyle name="Comma 5 7" xfId="627"/>
    <cellStyle name="Comma 5 8" xfId="3578"/>
    <cellStyle name="Comma 50" xfId="1294"/>
    <cellStyle name="Comma 51" xfId="1295"/>
    <cellStyle name="Comma 52" xfId="1259"/>
    <cellStyle name="Comma 53" xfId="1300"/>
    <cellStyle name="Comma 54" xfId="1332"/>
    <cellStyle name="Comma 55" xfId="1343"/>
    <cellStyle name="Comma 56" xfId="1349"/>
    <cellStyle name="Comma 57" xfId="1350"/>
    <cellStyle name="Comma 58" xfId="1351"/>
    <cellStyle name="Comma 59" xfId="1352"/>
    <cellStyle name="Comma 6" xfId="145"/>
    <cellStyle name="Comma 6 2" xfId="146"/>
    <cellStyle name="Comma 6 2 10" xfId="1842"/>
    <cellStyle name="Comma 6 2 2" xfId="147"/>
    <cellStyle name="Comma 6 2 3" xfId="1033"/>
    <cellStyle name="Comma 6 2 4" xfId="1046"/>
    <cellStyle name="Comma 6 2 5" xfId="1283"/>
    <cellStyle name="Comma 6 2 6" xfId="1325"/>
    <cellStyle name="Comma 6 2 7" xfId="1385"/>
    <cellStyle name="Comma 6 2 8" xfId="1456"/>
    <cellStyle name="Comma 6 2 9" xfId="1528"/>
    <cellStyle name="Comma 6 3" xfId="490"/>
    <cellStyle name="Comma 6 4" xfId="1032"/>
    <cellStyle name="Comma 6 4 2" xfId="1716"/>
    <cellStyle name="Comma 6 5" xfId="1045"/>
    <cellStyle name="Comma 6 5 2" xfId="1713"/>
    <cellStyle name="Comma 6 6" xfId="3565"/>
    <cellStyle name="Comma 60" xfId="1331"/>
    <cellStyle name="Comma 61" xfId="1341"/>
    <cellStyle name="Comma 62" xfId="1354"/>
    <cellStyle name="Comma 63" xfId="1355"/>
    <cellStyle name="Comma 64" xfId="1356"/>
    <cellStyle name="Comma 65" xfId="1357"/>
    <cellStyle name="Comma 66" xfId="1358"/>
    <cellStyle name="Comma 67" xfId="1299"/>
    <cellStyle name="Comma 68" xfId="1353"/>
    <cellStyle name="Comma 69" xfId="1360"/>
    <cellStyle name="Comma 7" xfId="95"/>
    <cellStyle name="Comma 7 10" xfId="1843"/>
    <cellStyle name="Comma 7 11" xfId="628"/>
    <cellStyle name="Comma 7 2" xfId="789"/>
    <cellStyle name="Comma 7 2 2" xfId="1120"/>
    <cellStyle name="Comma 7 3" xfId="1034"/>
    <cellStyle name="Comma 7 3 2" xfId="1156"/>
    <cellStyle name="Comma 7 4" xfId="1047"/>
    <cellStyle name="Comma 7 4 2" xfId="1210"/>
    <cellStyle name="Comma 7 5" xfId="1284"/>
    <cellStyle name="Comma 7 6" xfId="1326"/>
    <cellStyle name="Comma 7 7" xfId="1386"/>
    <cellStyle name="Comma 7 8" xfId="1457"/>
    <cellStyle name="Comma 7 9" xfId="1529"/>
    <cellStyle name="Comma 70" xfId="1391"/>
    <cellStyle name="Comma 71" xfId="1403"/>
    <cellStyle name="Comma 72" xfId="1412"/>
    <cellStyle name="Comma 73" xfId="1413"/>
    <cellStyle name="Comma 74" xfId="1414"/>
    <cellStyle name="Comma 75" xfId="1415"/>
    <cellStyle name="Comma 76" xfId="1416"/>
    <cellStyle name="Comma 77" xfId="1417"/>
    <cellStyle name="Comma 78" xfId="1418"/>
    <cellStyle name="Comma 79" xfId="1419"/>
    <cellStyle name="Comma 8" xfId="367"/>
    <cellStyle name="Comma 8 2" xfId="622"/>
    <cellStyle name="Comma 8 2 2" xfId="3037"/>
    <cellStyle name="Comma 8 3" xfId="508"/>
    <cellStyle name="Comma 80" xfId="1420"/>
    <cellStyle name="Comma 81" xfId="1421"/>
    <cellStyle name="Comma 82" xfId="1422"/>
    <cellStyle name="Comma 83" xfId="1423"/>
    <cellStyle name="Comma 84" xfId="1424"/>
    <cellStyle name="Comma 85" xfId="1425"/>
    <cellStyle name="Comma 86" xfId="1426"/>
    <cellStyle name="Comma 87" xfId="1427"/>
    <cellStyle name="Comma 88" xfId="1431"/>
    <cellStyle name="Comma 89" xfId="1462"/>
    <cellStyle name="Comma 9" xfId="432"/>
    <cellStyle name="Comma 9 2" xfId="1227"/>
    <cellStyle name="Comma 9 3" xfId="782"/>
    <cellStyle name="Comma 9 4" xfId="511"/>
    <cellStyle name="Comma 90" xfId="1474"/>
    <cellStyle name="Comma 91" xfId="1481"/>
    <cellStyle name="Comma 92" xfId="1482"/>
    <cellStyle name="Comma 93" xfId="1483"/>
    <cellStyle name="Comma 94" xfId="1484"/>
    <cellStyle name="Comma 95" xfId="1485"/>
    <cellStyle name="Comma 96" xfId="1486"/>
    <cellStyle name="Comma 97" xfId="1487"/>
    <cellStyle name="Comma 98" xfId="1488"/>
    <cellStyle name="Comma 99" xfId="1489"/>
    <cellStyle name="Comma0" xfId="359"/>
    <cellStyle name="Comment Box" xfId="859"/>
    <cellStyle name="Comment Box 2" xfId="900"/>
    <cellStyle name="Comment Box 2 2" xfId="3413"/>
    <cellStyle name="Comment Box 2 3" xfId="2468"/>
    <cellStyle name="Comment Box 3" xfId="3393"/>
    <cellStyle name="Comment Box 4" xfId="2448"/>
    <cellStyle name="cp0 -CalPercent" xfId="629"/>
    <cellStyle name="cp0 -CalPercent 2" xfId="630"/>
    <cellStyle name="cp1 -CalPercent" xfId="631"/>
    <cellStyle name="cp2 -CalPercent" xfId="632"/>
    <cellStyle name="cp2 -CalPercent 2" xfId="633"/>
    <cellStyle name="cp3 -CalPercent" xfId="634"/>
    <cellStyle name="cp3 -CalPercent 2" xfId="635"/>
    <cellStyle name="cr0 -CalCurr" xfId="636"/>
    <cellStyle name="cr0 -CalCurr 2" xfId="637"/>
    <cellStyle name="cr1 -CalCurr" xfId="638"/>
    <cellStyle name="cr1 -CalCurr 2" xfId="639"/>
    <cellStyle name="cr2 -CalCurr" xfId="640"/>
    <cellStyle name="cr2 -CalCurr 2" xfId="641"/>
    <cellStyle name="cr3 -CalCurr" xfId="642"/>
    <cellStyle name="cr3 -CalCurr 2" xfId="643"/>
    <cellStyle name="cr4 -CalCurr" xfId="644"/>
    <cellStyle name="cr4 -CalCurr 2" xfId="645"/>
    <cellStyle name="Currency 2" xfId="148"/>
    <cellStyle name="Currency 2 10" xfId="1844"/>
    <cellStyle name="Currency 2 2" xfId="149"/>
    <cellStyle name="Currency 2 3" xfId="491"/>
    <cellStyle name="Currency 2 4" xfId="1211"/>
    <cellStyle name="Currency 2 5" xfId="1285"/>
    <cellStyle name="Currency 2 6" xfId="1327"/>
    <cellStyle name="Currency 2 7" xfId="1387"/>
    <cellStyle name="Currency 2 8" xfId="1458"/>
    <cellStyle name="Currency 2 9" xfId="1530"/>
    <cellStyle name="Currency 3" xfId="150"/>
    <cellStyle name="Currency 3 10" xfId="1845"/>
    <cellStyle name="Currency 3 11" xfId="3549"/>
    <cellStyle name="Currency 3 2" xfId="151"/>
    <cellStyle name="Currency 3 3" xfId="1157"/>
    <cellStyle name="Currency 3 4" xfId="1212"/>
    <cellStyle name="Currency 3 5" xfId="1286"/>
    <cellStyle name="Currency 3 6" xfId="1328"/>
    <cellStyle name="Currency 3 7" xfId="1388"/>
    <cellStyle name="Currency 3 8" xfId="1459"/>
    <cellStyle name="Currency 3 9" xfId="1531"/>
    <cellStyle name="Currency 4" xfId="362"/>
    <cellStyle name="Currency 4 10" xfId="1532"/>
    <cellStyle name="Currency 4 11" xfId="1846"/>
    <cellStyle name="Currency 4 12" xfId="646"/>
    <cellStyle name="Currency 4 2" xfId="647"/>
    <cellStyle name="Currency 4 2 10" xfId="1847"/>
    <cellStyle name="Currency 4 2 2" xfId="1122"/>
    <cellStyle name="Currency 4 2 3" xfId="1159"/>
    <cellStyle name="Currency 4 2 4" xfId="1214"/>
    <cellStyle name="Currency 4 2 5" xfId="1288"/>
    <cellStyle name="Currency 4 2 6" xfId="1330"/>
    <cellStyle name="Currency 4 2 7" xfId="1390"/>
    <cellStyle name="Currency 4 2 8" xfId="1461"/>
    <cellStyle name="Currency 4 2 9" xfId="1533"/>
    <cellStyle name="Currency 4 3" xfId="1121"/>
    <cellStyle name="Currency 4 4" xfId="1158"/>
    <cellStyle name="Currency 4 5" xfId="1213"/>
    <cellStyle name="Currency 4 6" xfId="1287"/>
    <cellStyle name="Currency 4 7" xfId="1329"/>
    <cellStyle name="Currency 4 8" xfId="1389"/>
    <cellStyle name="Currency 4 9" xfId="1460"/>
    <cellStyle name="Currency 5" xfId="1021"/>
    <cellStyle name="Currency 5 2" xfId="1718"/>
    <cellStyle name="Currency 6" xfId="352"/>
    <cellStyle name="Currency0" xfId="358"/>
    <cellStyle name="Data Input" xfId="860"/>
    <cellStyle name="Data Input 2" xfId="3394"/>
    <cellStyle name="Data Input 3" xfId="2449"/>
    <cellStyle name="Data Rows" xfId="861"/>
    <cellStyle name="Data Rows 2" xfId="901"/>
    <cellStyle name="Data Rows 2 2" xfId="3414"/>
    <cellStyle name="Data Rows 2 3" xfId="2469"/>
    <cellStyle name="Data Rows 3" xfId="3395"/>
    <cellStyle name="Data Rows 3 2" xfId="3536"/>
    <cellStyle name="Data Rows 4" xfId="2450"/>
    <cellStyle name="Date" xfId="357"/>
    <cellStyle name="Date (short)" xfId="863"/>
    <cellStyle name="Date (short) 2" xfId="3397"/>
    <cellStyle name="Date (short) 3" xfId="2452"/>
    <cellStyle name="Date 10" xfId="3045"/>
    <cellStyle name="Date 11" xfId="2060"/>
    <cellStyle name="Date 12" xfId="2580"/>
    <cellStyle name="Date 2" xfId="862"/>
    <cellStyle name="Date 2 2" xfId="3396"/>
    <cellStyle name="Date 2 3" xfId="2451"/>
    <cellStyle name="Date 3" xfId="1048"/>
    <cellStyle name="Date 3 2" xfId="3494"/>
    <cellStyle name="Date 3 3" xfId="2541"/>
    <cellStyle name="Date 4" xfId="1058"/>
    <cellStyle name="Date 4 2" xfId="3497"/>
    <cellStyle name="Date 4 3" xfId="2544"/>
    <cellStyle name="Date 5" xfId="1564"/>
    <cellStyle name="Date 5 2" xfId="3596"/>
    <cellStyle name="Date 5 3" xfId="2598"/>
    <cellStyle name="Date 6" xfId="1566"/>
    <cellStyle name="Date 6 2" xfId="3597"/>
    <cellStyle name="Date 6 3" xfId="2599"/>
    <cellStyle name="Date 7" xfId="1568"/>
    <cellStyle name="Date 7 2" xfId="3598"/>
    <cellStyle name="Date 7 3" xfId="2600"/>
    <cellStyle name="Date 8" xfId="1570"/>
    <cellStyle name="Date 8 2" xfId="3600"/>
    <cellStyle name="Date 8 3" xfId="2602"/>
    <cellStyle name="Date 9" xfId="1569"/>
    <cellStyle name="Date 9 2" xfId="3599"/>
    <cellStyle name="Date 9 3" xfId="2601"/>
    <cellStyle name="Date and Time" xfId="864"/>
    <cellStyle name="Date and Time 2" xfId="905"/>
    <cellStyle name="Date Released" xfId="152"/>
    <cellStyle name="données" xfId="153"/>
    <cellStyle name="donnéesbord" xfId="154"/>
    <cellStyle name="Entry 1A" xfId="865"/>
    <cellStyle name="Entry 1A 2" xfId="907"/>
    <cellStyle name="Entry 1A 2 2" xfId="1053"/>
    <cellStyle name="Entry 1A 2 2 2" xfId="1647"/>
    <cellStyle name="Entry 1A 2 2 2 2" xfId="3671"/>
    <cellStyle name="Entry 1A 2 2 2 3" xfId="2672"/>
    <cellStyle name="Entry 1A 2 2 3" xfId="3495"/>
    <cellStyle name="Entry 1A 2 2 4" xfId="3576"/>
    <cellStyle name="Entry 1A 2 2 5" xfId="2542"/>
    <cellStyle name="Entry 1A 2 3" xfId="1061"/>
    <cellStyle name="Entry 1A 2 3 2" xfId="3499"/>
    <cellStyle name="Entry 1A 2 3 3" xfId="2546"/>
    <cellStyle name="Entry 1A 2 4" xfId="3416"/>
    <cellStyle name="Entry 1A 2 5" xfId="2470"/>
    <cellStyle name="Entry 1A 3" xfId="3398"/>
    <cellStyle name="Entry 1A 3 2" xfId="3586"/>
    <cellStyle name="Entry 1A 4" xfId="2453"/>
    <cellStyle name="Entry 1B" xfId="866"/>
    <cellStyle name="Entry 1B 2" xfId="908"/>
    <cellStyle name="Entry 1B 2 2" xfId="1054"/>
    <cellStyle name="Entry 1B 2 2 2" xfId="1648"/>
    <cellStyle name="Entry 1B 2 2 2 2" xfId="3672"/>
    <cellStyle name="Entry 1B 2 2 2 3" xfId="2673"/>
    <cellStyle name="Entry 1B 2 2 3" xfId="3496"/>
    <cellStyle name="Entry 1B 2 2 4" xfId="3039"/>
    <cellStyle name="Entry 1B 2 2 5" xfId="2543"/>
    <cellStyle name="Entry 1B 2 3" xfId="1060"/>
    <cellStyle name="Entry 1B 2 3 2" xfId="3498"/>
    <cellStyle name="Entry 1B 2 3 3" xfId="2545"/>
    <cellStyle name="Entry 1B 2 4" xfId="3417"/>
    <cellStyle name="Entry 1B 2 5" xfId="2471"/>
    <cellStyle name="Entry 1B 3" xfId="3399"/>
    <cellStyle name="Entry 1B 4" xfId="2454"/>
    <cellStyle name="Euro" xfId="155"/>
    <cellStyle name="Euro 2" xfId="2893"/>
    <cellStyle name="Euro 3" xfId="1959"/>
    <cellStyle name="Explanatory Text" xfId="325" builtinId="53" customBuiltin="1"/>
    <cellStyle name="Explanatory Text 10" xfId="1104"/>
    <cellStyle name="Explanatory Text 10 2" xfId="3526"/>
    <cellStyle name="Explanatory Text 10 3" xfId="2572"/>
    <cellStyle name="Explanatory Text 11" xfId="1623"/>
    <cellStyle name="Explanatory Text 11 2" xfId="3650"/>
    <cellStyle name="Explanatory Text 11 3" xfId="2651"/>
    <cellStyle name="Explanatory Text 12" xfId="3008"/>
    <cellStyle name="Explanatory Text 13" xfId="2078"/>
    <cellStyle name="Explanatory Text 2" xfId="156"/>
    <cellStyle name="Explanatory text 2 10" xfId="1567"/>
    <cellStyle name="Explanatory Text 2 11" xfId="1601"/>
    <cellStyle name="Explanatory Text 2 11 2" xfId="3629"/>
    <cellStyle name="Explanatory Text 2 11 3" xfId="2631"/>
    <cellStyle name="Explanatory Text 2 12" xfId="1625"/>
    <cellStyle name="Explanatory Text 2 12 2" xfId="3651"/>
    <cellStyle name="Explanatory Text 2 12 3" xfId="2652"/>
    <cellStyle name="Explanatory Text 2 13" xfId="649"/>
    <cellStyle name="Explanatory Text 2 13 2" xfId="3246"/>
    <cellStyle name="Explanatory Text 2 13 3" xfId="2302"/>
    <cellStyle name="Explanatory Text 2 14" xfId="2894"/>
    <cellStyle name="Explanatory Text 2 15" xfId="3035"/>
    <cellStyle name="Explanatory Text 2 16" xfId="3036"/>
    <cellStyle name="Explanatory Text 2 17" xfId="3034"/>
    <cellStyle name="Explanatory Text 2 18" xfId="3543"/>
    <cellStyle name="Explanatory Text 2 19" xfId="3799"/>
    <cellStyle name="Explanatory Text 2 2" xfId="157"/>
    <cellStyle name="Explanatory Text 2 2 2" xfId="910"/>
    <cellStyle name="Explanatory Text 2 2 3" xfId="831"/>
    <cellStyle name="Explanatory Text 2 2 3 2" xfId="3369"/>
    <cellStyle name="Explanatory Text 2 2 3 3" xfId="2424"/>
    <cellStyle name="Explanatory Text 2 2 4" xfId="2895"/>
    <cellStyle name="Explanatory Text 2 2 5" xfId="1961"/>
    <cellStyle name="Explanatory Text 2 20" xfId="3548"/>
    <cellStyle name="Explanatory Text 2 21" xfId="1960"/>
    <cellStyle name="Explanatory Text 2 22" xfId="2596"/>
    <cellStyle name="Explanatory text 2 3" xfId="867"/>
    <cellStyle name="Explanatory Text 2 3 2" xfId="1066"/>
    <cellStyle name="Explanatory Text 2 3 2 2" xfId="3501"/>
    <cellStyle name="Explanatory Text 2 3 2 3" xfId="2548"/>
    <cellStyle name="Explanatory Text 2 4" xfId="1005"/>
    <cellStyle name="Explanatory text 2 4 2" xfId="1180"/>
    <cellStyle name="Explanatory Text 2 4 3" xfId="3479"/>
    <cellStyle name="Explanatory Text 2 4 4" xfId="2526"/>
    <cellStyle name="Explanatory Text 2 4 5" xfId="3807"/>
    <cellStyle name="Explanatory Text 2 5" xfId="1015"/>
    <cellStyle name="Explanatory Text 2 5 2" xfId="3489"/>
    <cellStyle name="Explanatory Text 2 5 3" xfId="2536"/>
    <cellStyle name="Explanatory Text 2 6" xfId="1013"/>
    <cellStyle name="Explanatory Text 2 6 2" xfId="3487"/>
    <cellStyle name="Explanatory Text 2 6 3" xfId="2534"/>
    <cellStyle name="Explanatory text 2 7" xfId="1049"/>
    <cellStyle name="Explanatory text 2 8" xfId="1055"/>
    <cellStyle name="Explanatory text 2 9" xfId="1565"/>
    <cellStyle name="Explanatory Text 3" xfId="648"/>
    <cellStyle name="Explanatory Text 3 2" xfId="3245"/>
    <cellStyle name="Explanatory Text 3 3" xfId="2301"/>
    <cellStyle name="Explanatory Text 4" xfId="958"/>
    <cellStyle name="Explanatory Text 4 2" xfId="3439"/>
    <cellStyle name="Explanatory Text 4 3" xfId="2487"/>
    <cellStyle name="Explanatory Text 5" xfId="964"/>
    <cellStyle name="Explanatory Text 5 2" xfId="3441"/>
    <cellStyle name="Explanatory Text 5 3" xfId="2488"/>
    <cellStyle name="Explanatory Text 6" xfId="965"/>
    <cellStyle name="Explanatory Text 6 2" xfId="3442"/>
    <cellStyle name="Explanatory Text 6 3" xfId="2489"/>
    <cellStyle name="Explanatory Text 7" xfId="1101"/>
    <cellStyle name="Explanatory Text 7 2" xfId="3523"/>
    <cellStyle name="Explanatory Text 7 3" xfId="2569"/>
    <cellStyle name="Explanatory Text 8" xfId="1103"/>
    <cellStyle name="Explanatory Text 8 2" xfId="3525"/>
    <cellStyle name="Explanatory Text 8 3" xfId="2571"/>
    <cellStyle name="Explanatory Text 9" xfId="1102"/>
    <cellStyle name="Explanatory Text 9 2" xfId="3524"/>
    <cellStyle name="Explanatory Text 9 3" xfId="2570"/>
    <cellStyle name="Fixed" xfId="356"/>
    <cellStyle name="Followed Hyperlink" xfId="911" builtinId="9" customBuiltin="1"/>
    <cellStyle name="Followed Hyperlink 2" xfId="868"/>
    <cellStyle name="Followed Hyperlink 2 2" xfId="3400"/>
    <cellStyle name="Followed Hyperlink 2 3" xfId="2455"/>
    <cellStyle name="Followed Hyperlink 3" xfId="1188"/>
    <cellStyle name="Followed Hyperlink 3 2" xfId="3545"/>
    <cellStyle name="Followed Hyperlink 3 3" xfId="2577"/>
    <cellStyle name="Followed Hyperlink 4" xfId="3418"/>
    <cellStyle name="Followed Hyperlink 5" xfId="2472"/>
    <cellStyle name="Good" xfId="315" builtinId="26" customBuiltin="1"/>
    <cellStyle name="Good 2" xfId="158"/>
    <cellStyle name="Good 2 2" xfId="159"/>
    <cellStyle name="Good 2 2 2" xfId="832"/>
    <cellStyle name="Good 2 2 2 2" xfId="3370"/>
    <cellStyle name="Good 2 2 2 3" xfId="2425"/>
    <cellStyle name="Good 2 2 3" xfId="2897"/>
    <cellStyle name="Good 2 2 4" xfId="1963"/>
    <cellStyle name="Good 2 3" xfId="1006"/>
    <cellStyle name="Good 2 3 2" xfId="3480"/>
    <cellStyle name="Good 2 3 3" xfId="2527"/>
    <cellStyle name="Good 2 4" xfId="1602"/>
    <cellStyle name="Good 2 4 2" xfId="3630"/>
    <cellStyle name="Good 2 4 3" xfId="2632"/>
    <cellStyle name="Good 2 5" xfId="651"/>
    <cellStyle name="Good 2 5 2" xfId="3248"/>
    <cellStyle name="Good 2 5 3" xfId="2304"/>
    <cellStyle name="Good 2 6" xfId="2896"/>
    <cellStyle name="Good 2 7" xfId="1962"/>
    <cellStyle name="Good 3" xfId="652"/>
    <cellStyle name="Good 3 2" xfId="3249"/>
    <cellStyle name="Good 3 3" xfId="2305"/>
    <cellStyle name="Good 4" xfId="650"/>
    <cellStyle name="Good 4 2" xfId="3247"/>
    <cellStyle name="Good 4 3" xfId="2303"/>
    <cellStyle name="Good 5" xfId="2998"/>
    <cellStyle name="Good 6" xfId="2068"/>
    <cellStyle name="h0 -Heading" xfId="653"/>
    <cellStyle name="h0 -Heading 2" xfId="654"/>
    <cellStyle name="h0 -Heading 2 2" xfId="3251"/>
    <cellStyle name="h0 -Heading 2 3" xfId="2307"/>
    <cellStyle name="h0 -Heading 3" xfId="3250"/>
    <cellStyle name="h0 -Heading 4" xfId="2306"/>
    <cellStyle name="h1 -Heading" xfId="655"/>
    <cellStyle name="h1 -Heading 2" xfId="656"/>
    <cellStyle name="h1 -Heading 2 2" xfId="3253"/>
    <cellStyle name="h1 -Heading 2 3" xfId="2309"/>
    <cellStyle name="h1 -Heading 3" xfId="3252"/>
    <cellStyle name="h1 -Heading 4" xfId="2308"/>
    <cellStyle name="h2 -Heading" xfId="657"/>
    <cellStyle name="h2 -Heading 2" xfId="658"/>
    <cellStyle name="h2 -Heading 2 2" xfId="3255"/>
    <cellStyle name="h2 -Heading 2 3" xfId="2311"/>
    <cellStyle name="h2 -Heading 3" xfId="3254"/>
    <cellStyle name="h2 -Heading 4" xfId="2310"/>
    <cellStyle name="h3 -Heading" xfId="659"/>
    <cellStyle name="h3 -Heading 2" xfId="660"/>
    <cellStyle name="h3 -Heading 2 2" xfId="3257"/>
    <cellStyle name="h3 -Heading 2 3" xfId="2313"/>
    <cellStyle name="h3 -Heading 3" xfId="3256"/>
    <cellStyle name="h3 -Heading 4" xfId="2312"/>
    <cellStyle name="Heading 1" xfId="311" builtinId="16" customBuiltin="1"/>
    <cellStyle name="Heading 1 2" xfId="160"/>
    <cellStyle name="Heading 1 2 2" xfId="161"/>
    <cellStyle name="Heading 1 2 2 2" xfId="912"/>
    <cellStyle name="Heading 1 2 2 2 2" xfId="3419"/>
    <cellStyle name="Heading 1 2 2 2 3" xfId="2473"/>
    <cellStyle name="Heading 1 2 2 3" xfId="833"/>
    <cellStyle name="Heading 1 2 2 3 2" xfId="3371"/>
    <cellStyle name="Heading 1 2 2 3 3" xfId="2426"/>
    <cellStyle name="Heading 1 2 2 4" xfId="2899"/>
    <cellStyle name="Heading 1 2 2 5" xfId="1965"/>
    <cellStyle name="Heading 1 2 3" xfId="869"/>
    <cellStyle name="Heading 1 2 3 2" xfId="1067"/>
    <cellStyle name="Heading 1 2 3 2 2" xfId="3502"/>
    <cellStyle name="Heading 1 2 3 2 3" xfId="2549"/>
    <cellStyle name="Heading 1 2 3 3" xfId="3401"/>
    <cellStyle name="Heading 1 2 3 4" xfId="2456"/>
    <cellStyle name="Heading 1 2 4" xfId="1181"/>
    <cellStyle name="Heading 1 2 4 2" xfId="3541"/>
    <cellStyle name="Heading 1 2 4 3" xfId="2575"/>
    <cellStyle name="Heading 1 2 5" xfId="1603"/>
    <cellStyle name="Heading 1 2 5 2" xfId="3631"/>
    <cellStyle name="Heading 1 2 5 3" xfId="2633"/>
    <cellStyle name="Heading 1 2 6" xfId="2898"/>
    <cellStyle name="Heading 1 2 7" xfId="1964"/>
    <cellStyle name="Heading 1 3" xfId="355"/>
    <cellStyle name="Heading 1 3 2" xfId="662"/>
    <cellStyle name="Heading 1 3 2 2" xfId="3259"/>
    <cellStyle name="Heading 1 3 2 3" xfId="2315"/>
    <cellStyle name="Heading 1 3 3" xfId="3044"/>
    <cellStyle name="Heading 1 3 4" xfId="2059"/>
    <cellStyle name="Heading 1 4" xfId="661"/>
    <cellStyle name="Heading 1 4 2" xfId="3258"/>
    <cellStyle name="Heading 1 4 3" xfId="2314"/>
    <cellStyle name="Heading 1 5" xfId="798"/>
    <cellStyle name="Heading 1 5 2" xfId="3337"/>
    <cellStyle name="Heading 1 5 3" xfId="3568"/>
    <cellStyle name="Heading 1 5 4" xfId="2392"/>
    <cellStyle name="Heading 1 6" xfId="2994"/>
    <cellStyle name="Heading 1 7" xfId="2064"/>
    <cellStyle name="Heading 1-noindex" xfId="870"/>
    <cellStyle name="Heading 1-noindex 2" xfId="913"/>
    <cellStyle name="Heading 1-noindex 2 2" xfId="3420"/>
    <cellStyle name="Heading 1-noindex 2 3" xfId="2474"/>
    <cellStyle name="Heading 1-noindex 3" xfId="3402"/>
    <cellStyle name="Heading 1-noindex 3 2" xfId="3512"/>
    <cellStyle name="Heading 1-noindex 4" xfId="2457"/>
    <cellStyle name="Heading 2" xfId="312" builtinId="17" customBuiltin="1"/>
    <cellStyle name="Heading 2 2" xfId="162"/>
    <cellStyle name="Heading 2 2 2" xfId="163"/>
    <cellStyle name="Heading 2 2 2 2" xfId="1068"/>
    <cellStyle name="Heading 2 2 2 2 2" xfId="3503"/>
    <cellStyle name="Heading 2 2 2 2 3" xfId="2550"/>
    <cellStyle name="Heading 2 2 2 3" xfId="834"/>
    <cellStyle name="Heading 2 2 2 3 2" xfId="3372"/>
    <cellStyle name="Heading 2 2 2 3 3" xfId="2427"/>
    <cellStyle name="Heading 2 2 2 4" xfId="2901"/>
    <cellStyle name="Heading 2 2 2 5" xfId="1967"/>
    <cellStyle name="Heading 2 2 3" xfId="871"/>
    <cellStyle name="Heading 2 2 3 2" xfId="3403"/>
    <cellStyle name="Heading 2 2 3 3" xfId="2458"/>
    <cellStyle name="Heading 2 2 4" xfId="1604"/>
    <cellStyle name="Heading 2 2 4 2" xfId="3632"/>
    <cellStyle name="Heading 2 2 4 3" xfId="2634"/>
    <cellStyle name="Heading 2 2 5" xfId="2900"/>
    <cellStyle name="Heading 2 2 6" xfId="1966"/>
    <cellStyle name="Heading 2 3" xfId="354"/>
    <cellStyle name="Heading 2 3 2" xfId="664"/>
    <cellStyle name="Heading 2 3 2 2" xfId="3261"/>
    <cellStyle name="Heading 2 3 2 3" xfId="2317"/>
    <cellStyle name="Heading 2 3 3" xfId="3043"/>
    <cellStyle name="Heading 2 3 4" xfId="2058"/>
    <cellStyle name="Heading 2 4" xfId="663"/>
    <cellStyle name="Heading 2 4 2" xfId="3260"/>
    <cellStyle name="Heading 2 4 3" xfId="2316"/>
    <cellStyle name="Heading 2 5" xfId="799"/>
    <cellStyle name="Heading 2 5 2" xfId="3338"/>
    <cellStyle name="Heading 2 5 3" xfId="2393"/>
    <cellStyle name="Heading 2 6" xfId="2995"/>
    <cellStyle name="Heading 2 7" xfId="2065"/>
    <cellStyle name="Heading 3" xfId="313" builtinId="18" customBuiltin="1"/>
    <cellStyle name="Heading 3 2" xfId="164"/>
    <cellStyle name="Heading 3 2 2" xfId="165"/>
    <cellStyle name="Heading 3 2 2 2" xfId="1069"/>
    <cellStyle name="Heading 3 2 2 2 2" xfId="3504"/>
    <cellStyle name="Heading 3 2 2 2 3" xfId="2551"/>
    <cellStyle name="Heading 3 2 2 3" xfId="835"/>
    <cellStyle name="Heading 3 2 2 3 2" xfId="3373"/>
    <cellStyle name="Heading 3 2 2 3 3" xfId="2428"/>
    <cellStyle name="Heading 3 2 2 4" xfId="2903"/>
    <cellStyle name="Heading 3 2 2 5" xfId="1969"/>
    <cellStyle name="Heading 3 2 3" xfId="872"/>
    <cellStyle name="Heading 3 2 4" xfId="1605"/>
    <cellStyle name="Heading 3 2 4 2" xfId="3633"/>
    <cellStyle name="Heading 3 2 4 3" xfId="2635"/>
    <cellStyle name="Heading 3 2 5" xfId="2902"/>
    <cellStyle name="Heading 3 2 6" xfId="1968"/>
    <cellStyle name="Heading 3 3" xfId="666"/>
    <cellStyle name="Heading 3 3 2" xfId="3263"/>
    <cellStyle name="Heading 3 3 3" xfId="2319"/>
    <cellStyle name="Heading 3 4" xfId="665"/>
    <cellStyle name="Heading 3 4 2" xfId="3262"/>
    <cellStyle name="Heading 3 4 3" xfId="2318"/>
    <cellStyle name="Heading 3 5" xfId="2996"/>
    <cellStyle name="Heading 3 6" xfId="2066"/>
    <cellStyle name="Heading 4" xfId="314" builtinId="19" customBuiltin="1"/>
    <cellStyle name="Heading 4 2" xfId="166"/>
    <cellStyle name="Heading 4 2 2" xfId="167"/>
    <cellStyle name="Heading 4 2 2 2" xfId="1070"/>
    <cellStyle name="Heading 4 2 2 2 2" xfId="3505"/>
    <cellStyle name="Heading 4 2 2 2 3" xfId="2552"/>
    <cellStyle name="Heading 4 2 2 3" xfId="836"/>
    <cellStyle name="Heading 4 2 2 3 2" xfId="3374"/>
    <cellStyle name="Heading 4 2 2 3 3" xfId="2429"/>
    <cellStyle name="Heading 4 2 2 4" xfId="2905"/>
    <cellStyle name="Heading 4 2 2 5" xfId="1971"/>
    <cellStyle name="Heading 4 2 3" xfId="873"/>
    <cellStyle name="Heading 4 2 3 2" xfId="3404"/>
    <cellStyle name="Heading 4 2 3 3" xfId="2459"/>
    <cellStyle name="Heading 4 2 4" xfId="1606"/>
    <cellStyle name="Heading 4 2 4 2" xfId="3634"/>
    <cellStyle name="Heading 4 2 4 3" xfId="2636"/>
    <cellStyle name="Heading 4 2 5" xfId="2904"/>
    <cellStyle name="Heading 4 2 6" xfId="1970"/>
    <cellStyle name="Heading 4 3" xfId="668"/>
    <cellStyle name="Heading 4 3 2" xfId="914"/>
    <cellStyle name="Heading 4 3 2 2" xfId="1071"/>
    <cellStyle name="Heading 4 3 2 2 2" xfId="3506"/>
    <cellStyle name="Heading 4 3 2 2 3" xfId="2553"/>
    <cellStyle name="Heading 4 3 2 3" xfId="3421"/>
    <cellStyle name="Heading 4 3 2 4" xfId="2475"/>
    <cellStyle name="Heading 4 3 3" xfId="1189"/>
    <cellStyle name="Heading 4 3 3 2" xfId="3546"/>
    <cellStyle name="Heading 4 3 3 3" xfId="2578"/>
    <cellStyle name="Heading 4 3 4" xfId="3265"/>
    <cellStyle name="Heading 4 3 5" xfId="2321"/>
    <cellStyle name="Heading 4 4" xfId="667"/>
    <cellStyle name="Heading 4 4 2" xfId="3264"/>
    <cellStyle name="Heading 4 4 3" xfId="2320"/>
    <cellStyle name="Heading 4 5" xfId="2997"/>
    <cellStyle name="Heading 4 6" xfId="2067"/>
    <cellStyle name="Heavy Box" xfId="874"/>
    <cellStyle name="Heavy Box 2" xfId="916"/>
    <cellStyle name="Heavy Box 2 2" xfId="3422"/>
    <cellStyle name="Heavy Box 2 3" xfId="2476"/>
    <cellStyle name="Heavy Box 3" xfId="915"/>
    <cellStyle name="Heavy Box 4" xfId="3405"/>
    <cellStyle name="Heavy Box 5" xfId="2460"/>
    <cellStyle name="hp0 -Hyperlink" xfId="669"/>
    <cellStyle name="hp0 -Hyperlink 2" xfId="3266"/>
    <cellStyle name="hp0 -Hyperlink 3" xfId="2322"/>
    <cellStyle name="hp1 -Hyperlink" xfId="670"/>
    <cellStyle name="hp1 -Hyperlink 2" xfId="3267"/>
    <cellStyle name="hp1 -Hyperlink 3" xfId="2323"/>
    <cellStyle name="hp2 -Hyperlink" xfId="671"/>
    <cellStyle name="hp2 -Hyperlink 2" xfId="3268"/>
    <cellStyle name="hp2 -Hyperlink 3" xfId="2324"/>
    <cellStyle name="hp3 -Hyperlink" xfId="672"/>
    <cellStyle name="hp3 -Hyperlink 2" xfId="3269"/>
    <cellStyle name="hp3 -Hyperlink 3" xfId="2325"/>
    <cellStyle name="Hyperlink 2" xfId="168"/>
    <cellStyle name="Hyperlink 2 2" xfId="674"/>
    <cellStyle name="Hyperlink 2 2 2" xfId="792"/>
    <cellStyle name="Hyperlink 2 2 2 2" xfId="1074"/>
    <cellStyle name="Hyperlink 2 2 2 3" xfId="3333"/>
    <cellStyle name="Hyperlink 2 2 2 4" xfId="2388"/>
    <cellStyle name="Hyperlink 2 2 3" xfId="918"/>
    <cellStyle name="Hyperlink 2 2 3 2" xfId="3424"/>
    <cellStyle name="Hyperlink 2 2 3 3" xfId="2478"/>
    <cellStyle name="Hyperlink 2 3" xfId="790"/>
    <cellStyle name="Hyperlink 2 3 2" xfId="1073"/>
    <cellStyle name="Hyperlink 2 3 3" xfId="3332"/>
    <cellStyle name="Hyperlink 2 3 4" xfId="2387"/>
    <cellStyle name="Hyperlink 2 4" xfId="793"/>
    <cellStyle name="Hyperlink 2 4 2" xfId="1182"/>
    <cellStyle name="Hyperlink 2 4 2 2" xfId="3542"/>
    <cellStyle name="Hyperlink 2 4 2 3" xfId="2576"/>
    <cellStyle name="Hyperlink 2 4 3" xfId="3334"/>
    <cellStyle name="Hyperlink 2 4 4" xfId="2389"/>
    <cellStyle name="Hyperlink 2 5" xfId="875"/>
    <cellStyle name="Hyperlink 2 5 2" xfId="3406"/>
    <cellStyle name="Hyperlink 2 5 3" xfId="2461"/>
    <cellStyle name="Hyperlink 2 6" xfId="975"/>
    <cellStyle name="Hyperlink 2 7" xfId="1607"/>
    <cellStyle name="Hyperlink 2 7 2" xfId="3635"/>
    <cellStyle name="Hyperlink 2 7 3" xfId="2637"/>
    <cellStyle name="Hyperlink 2 8" xfId="673"/>
    <cellStyle name="Hyperlink 3" xfId="169"/>
    <cellStyle name="Hyperlink 3 2" xfId="977"/>
    <cellStyle name="Hyperlink 3 2 2" xfId="3451"/>
    <cellStyle name="Hyperlink 3 2 3" xfId="2498"/>
    <cellStyle name="Hyperlink 3 3" xfId="1072"/>
    <cellStyle name="Hyperlink 3 4" xfId="837"/>
    <cellStyle name="Hyperlink 3 4 2" xfId="3375"/>
    <cellStyle name="Hyperlink 3 4 3" xfId="2430"/>
    <cellStyle name="Hyperlink 3 5" xfId="2907"/>
    <cellStyle name="Hyperlink 3 6" xfId="1972"/>
    <cellStyle name="Hyperlink 4" xfId="492"/>
    <cellStyle name="Hyperlink 4 2" xfId="917"/>
    <cellStyle name="Hyperlink 4 2 2" xfId="3423"/>
    <cellStyle name="Hyperlink 4 2 3" xfId="2477"/>
    <cellStyle name="Hyperlink 4 3" xfId="3152"/>
    <cellStyle name="Hyperlink 4 4" xfId="2208"/>
    <cellStyle name="Hyperlink 5" xfId="959"/>
    <cellStyle name="Hyperlink 6" xfId="2906"/>
    <cellStyle name="ic0 -InpComma" xfId="675"/>
    <cellStyle name="ic1 -InpComma" xfId="676"/>
    <cellStyle name="ic2 -InpComma" xfId="677"/>
    <cellStyle name="ic3 -InpComma" xfId="678"/>
    <cellStyle name="ic4 -InpComma" xfId="679"/>
    <cellStyle name="idDMMY -InpDate" xfId="680"/>
    <cellStyle name="idDMMYHM -InpDateTime" xfId="681"/>
    <cellStyle name="idDMY -InpDate" xfId="682"/>
    <cellStyle name="idMDY -InpDate" xfId="683"/>
    <cellStyle name="idMMY -InpDate" xfId="684"/>
    <cellStyle name="if0 -InpFixed" xfId="685"/>
    <cellStyle name="if0b-InpFixedB" xfId="686"/>
    <cellStyle name="if0-InpFixed" xfId="687"/>
    <cellStyle name="iln -InpTableTextNoWrap" xfId="688"/>
    <cellStyle name="ilnb-InpTableTextNoWrapB" xfId="689"/>
    <cellStyle name="ilw -InpTableTextWrap" xfId="690"/>
    <cellStyle name="ilw -InpTableTextWrap 2" xfId="3270"/>
    <cellStyle name="ilw -InpTableTextWrap 3" xfId="2326"/>
    <cellStyle name="imHM  -InpTime" xfId="691"/>
    <cellStyle name="imHM24+ -InpTime" xfId="692"/>
    <cellStyle name="Input" xfId="318" builtinId="20" customBuiltin="1"/>
    <cellStyle name="Input 2" xfId="170"/>
    <cellStyle name="Input 2 2" xfId="171"/>
    <cellStyle name="Input 2 2 2" xfId="1631"/>
    <cellStyle name="Input 2 2 2 2" xfId="1805"/>
    <cellStyle name="Input 2 2 2 2 2" xfId="3781"/>
    <cellStyle name="Input 2 2 2 2 3" xfId="2776"/>
    <cellStyle name="Input 2 2 2 3" xfId="1736"/>
    <cellStyle name="Input 2 2 2 3 2" xfId="3713"/>
    <cellStyle name="Input 2 2 2 3 3" xfId="2708"/>
    <cellStyle name="Input 2 2 2 4" xfId="3657"/>
    <cellStyle name="Input 2 2 2 5" xfId="2658"/>
    <cellStyle name="Input 2 2 3" xfId="1759"/>
    <cellStyle name="Input 2 2 3 2" xfId="3735"/>
    <cellStyle name="Input 2 2 3 3" xfId="2730"/>
    <cellStyle name="Input 2 2 4" xfId="1785"/>
    <cellStyle name="Input 2 2 4 2" xfId="3761"/>
    <cellStyle name="Input 2 2 4 3" xfId="2756"/>
    <cellStyle name="Input 2 2 5" xfId="838"/>
    <cellStyle name="Input 2 2 5 2" xfId="3376"/>
    <cellStyle name="Input 2 2 5 3" xfId="2431"/>
    <cellStyle name="Input 2 2 6" xfId="2909"/>
    <cellStyle name="Input 2 2 7" xfId="1974"/>
    <cellStyle name="Input 2 3" xfId="1007"/>
    <cellStyle name="Input 2 3 2" xfId="1636"/>
    <cellStyle name="Input 2 3 2 2" xfId="1809"/>
    <cellStyle name="Input 2 3 2 2 2" xfId="3785"/>
    <cellStyle name="Input 2 3 2 2 3" xfId="2780"/>
    <cellStyle name="Input 2 3 2 3" xfId="1766"/>
    <cellStyle name="Input 2 3 2 3 2" xfId="3742"/>
    <cellStyle name="Input 2 3 2 3 3" xfId="2737"/>
    <cellStyle name="Input 2 3 2 4" xfId="3662"/>
    <cellStyle name="Input 2 3 2 5" xfId="2663"/>
    <cellStyle name="Input 2 3 3" xfId="1769"/>
    <cellStyle name="Input 2 3 3 2" xfId="3745"/>
    <cellStyle name="Input 2 3 3 3" xfId="2740"/>
    <cellStyle name="Input 2 3 4" xfId="1744"/>
    <cellStyle name="Input 2 3 4 2" xfId="3721"/>
    <cellStyle name="Input 2 3 4 3" xfId="2716"/>
    <cellStyle name="Input 2 3 5" xfId="3481"/>
    <cellStyle name="Input 2 3 6" xfId="2528"/>
    <cellStyle name="Input 2 4" xfId="1016"/>
    <cellStyle name="Input 2 4 2" xfId="1641"/>
    <cellStyle name="Input 2 4 2 2" xfId="1813"/>
    <cellStyle name="Input 2 4 2 2 2" xfId="3789"/>
    <cellStyle name="Input 2 4 2 2 3" xfId="2784"/>
    <cellStyle name="Input 2 4 2 3" xfId="1732"/>
    <cellStyle name="Input 2 4 2 3 2" xfId="3709"/>
    <cellStyle name="Input 2 4 2 3 3" xfId="2704"/>
    <cellStyle name="Input 2 4 2 4" xfId="3667"/>
    <cellStyle name="Input 2 4 2 5" xfId="2668"/>
    <cellStyle name="Input 2 4 3" xfId="1775"/>
    <cellStyle name="Input 2 4 3 2" xfId="3751"/>
    <cellStyle name="Input 2 4 3 3" xfId="2746"/>
    <cellStyle name="Input 2 4 4" xfId="1742"/>
    <cellStyle name="Input 2 4 4 2" xfId="3719"/>
    <cellStyle name="Input 2 4 4 3" xfId="2714"/>
    <cellStyle name="Input 2 4 5" xfId="3490"/>
    <cellStyle name="Input 2 4 6" xfId="2537"/>
    <cellStyle name="Input 2 5" xfId="1608"/>
    <cellStyle name="Input 2 5 2" xfId="1799"/>
    <cellStyle name="Input 2 5 2 2" xfId="3775"/>
    <cellStyle name="Input 2 5 2 3" xfId="2770"/>
    <cellStyle name="Input 2 5 3" xfId="1796"/>
    <cellStyle name="Input 2 5 3 2" xfId="3772"/>
    <cellStyle name="Input 2 5 3 3" xfId="2767"/>
    <cellStyle name="Input 2 5 4" xfId="3636"/>
    <cellStyle name="Input 2 5 5" xfId="2638"/>
    <cellStyle name="Input 2 6" xfId="694"/>
    <cellStyle name="Input 2 6 2" xfId="3272"/>
    <cellStyle name="Input 2 6 3" xfId="2328"/>
    <cellStyle name="Input 2 7" xfId="2908"/>
    <cellStyle name="Input 2 8" xfId="1973"/>
    <cellStyle name="Input 3" xfId="695"/>
    <cellStyle name="Input 3 2" xfId="3273"/>
    <cellStyle name="Input 3 3" xfId="2329"/>
    <cellStyle name="Input 4" xfId="693"/>
    <cellStyle name="Input 4 2" xfId="1075"/>
    <cellStyle name="Input 4 2 2" xfId="1780"/>
    <cellStyle name="Input 4 2 2 2" xfId="3756"/>
    <cellStyle name="Input 4 2 2 3" xfId="2751"/>
    <cellStyle name="Input 4 2 3" xfId="1788"/>
    <cellStyle name="Input 4 2 3 2" xfId="3764"/>
    <cellStyle name="Input 4 2 3 3" xfId="2759"/>
    <cellStyle name="Input 4 2 4" xfId="3507"/>
    <cellStyle name="Input 4 2 5" xfId="2554"/>
    <cellStyle name="Input 4 3" xfId="1745"/>
    <cellStyle name="Input 4 3 2" xfId="3722"/>
    <cellStyle name="Input 4 3 3" xfId="2717"/>
    <cellStyle name="Input 4 4" xfId="1791"/>
    <cellStyle name="Input 4 4 2" xfId="3767"/>
    <cellStyle name="Input 4 4 3" xfId="2762"/>
    <cellStyle name="Input 4 5" xfId="3271"/>
    <cellStyle name="Input 4 6" xfId="2327"/>
    <cellStyle name="Input 5" xfId="3001"/>
    <cellStyle name="Input 6" xfId="2071"/>
    <cellStyle name="ip0 -InpPercent" xfId="696"/>
    <cellStyle name="ip1 -InpPercent" xfId="697"/>
    <cellStyle name="ip2 -InpPercent" xfId="698"/>
    <cellStyle name="ip3 -InpPercent" xfId="699"/>
    <cellStyle name="ir0 -InpCurr" xfId="700"/>
    <cellStyle name="ir1 -InpCurr" xfId="701"/>
    <cellStyle name="ir2 -InpCurr" xfId="702"/>
    <cellStyle name="ir3 -InpCurr" xfId="703"/>
    <cellStyle name="ir4 -InpCurr" xfId="704"/>
    <cellStyle name="is0 -InpSideText" xfId="705"/>
    <cellStyle name="is1 -InpSideText" xfId="706"/>
    <cellStyle name="is2 -InpSideText" xfId="707"/>
    <cellStyle name="is3 -InpSideText" xfId="708"/>
    <cellStyle name="is4 -InpSideText" xfId="709"/>
    <cellStyle name="itn -InpTopTextNoWrap" xfId="710"/>
    <cellStyle name="itw -InpTopTextWrap" xfId="711"/>
    <cellStyle name="Label 1" xfId="876"/>
    <cellStyle name="Label 1 2" xfId="920"/>
    <cellStyle name="Label 2a" xfId="877"/>
    <cellStyle name="Label 2a 2" xfId="922"/>
    <cellStyle name="Label 2a centre" xfId="878"/>
    <cellStyle name="Label 2a centre 2" xfId="924"/>
    <cellStyle name="Label 2a centre 2 2" xfId="3426"/>
    <cellStyle name="Label 2a centre 2 3" xfId="2480"/>
    <cellStyle name="Label 2a centre 3" xfId="3407"/>
    <cellStyle name="Label 2a centre 4" xfId="2462"/>
    <cellStyle name="Label 2a merge" xfId="879"/>
    <cellStyle name="Label 2a merge 2" xfId="3408"/>
    <cellStyle name="Label 2a merge 3" xfId="2463"/>
    <cellStyle name="Label 2b" xfId="880"/>
    <cellStyle name="Label 2b merged" xfId="881"/>
    <cellStyle name="Link" xfId="882"/>
    <cellStyle name="Link 2" xfId="926"/>
    <cellStyle name="Link 2 2" xfId="3427"/>
    <cellStyle name="Link 2 3" xfId="2481"/>
    <cellStyle name="Link 3" xfId="925"/>
    <cellStyle name="Link 4" xfId="3409"/>
    <cellStyle name="Link 5" xfId="2464"/>
    <cellStyle name="Linked Cell" xfId="321" builtinId="24" customBuiltin="1"/>
    <cellStyle name="Linked Cell 2" xfId="172"/>
    <cellStyle name="Linked Cell 2 2" xfId="173"/>
    <cellStyle name="Linked Cell 2 2 2" xfId="1216"/>
    <cellStyle name="Linked Cell 2 2 2 2" xfId="3550"/>
    <cellStyle name="Linked Cell 2 2 2 3" xfId="2581"/>
    <cellStyle name="Linked Cell 2 2 3" xfId="839"/>
    <cellStyle name="Linked Cell 2 2 3 2" xfId="3377"/>
    <cellStyle name="Linked Cell 2 2 3 3" xfId="2432"/>
    <cellStyle name="Linked Cell 2 2 4" xfId="2911"/>
    <cellStyle name="Linked Cell 2 2 5" xfId="1976"/>
    <cellStyle name="Linked Cell 2 3" xfId="1609"/>
    <cellStyle name="Linked Cell 2 3 2" xfId="3637"/>
    <cellStyle name="Linked Cell 2 3 3" xfId="2639"/>
    <cellStyle name="Linked Cell 2 4" xfId="2910"/>
    <cellStyle name="Linked Cell 2 5" xfId="1975"/>
    <cellStyle name="Linked Cell 3" xfId="713"/>
    <cellStyle name="Linked Cell 3 2" xfId="3275"/>
    <cellStyle name="Linked Cell 3 3" xfId="2331"/>
    <cellStyle name="Linked Cell 4" xfId="712"/>
    <cellStyle name="Linked Cell 4 2" xfId="3274"/>
    <cellStyle name="Linked Cell 4 3" xfId="2330"/>
    <cellStyle name="Linked Cell 5" xfId="3004"/>
    <cellStyle name="Linked Cell 6" xfId="2074"/>
    <cellStyle name="ltn -TableTextNoWrap" xfId="714"/>
    <cellStyle name="ltn -TableTextNoWrap 2" xfId="715"/>
    <cellStyle name="ltw -TableTextWrap" xfId="716"/>
    <cellStyle name="ltw -TableTextWrap 2" xfId="717"/>
    <cellStyle name="ltw -TableTextWrap 2 2" xfId="3277"/>
    <cellStyle name="ltw -TableTextWrap 2 3" xfId="2333"/>
    <cellStyle name="ltw -TableTextWrap 3" xfId="3276"/>
    <cellStyle name="ltw -TableTextWrap 4" xfId="2332"/>
    <cellStyle name="mmm" xfId="174"/>
    <cellStyle name="Neutral" xfId="317" builtinId="28" customBuiltin="1"/>
    <cellStyle name="Neutral 2" xfId="175"/>
    <cellStyle name="Neutral 2 2" xfId="176"/>
    <cellStyle name="Neutral 2 2 2" xfId="840"/>
    <cellStyle name="Neutral 2 2 2 2" xfId="3378"/>
    <cellStyle name="Neutral 2 2 2 3" xfId="2433"/>
    <cellStyle name="Neutral 2 2 3" xfId="2913"/>
    <cellStyle name="Neutral 2 2 4" xfId="1978"/>
    <cellStyle name="Neutral 2 3" xfId="1008"/>
    <cellStyle name="Neutral 2 3 2" xfId="3482"/>
    <cellStyle name="Neutral 2 3 3" xfId="2529"/>
    <cellStyle name="Neutral 2 4" xfId="1610"/>
    <cellStyle name="Neutral 2 4 2" xfId="3638"/>
    <cellStyle name="Neutral 2 4 3" xfId="2640"/>
    <cellStyle name="Neutral 2 5" xfId="719"/>
    <cellStyle name="Neutral 2 5 2" xfId="3279"/>
    <cellStyle name="Neutral 2 5 3" xfId="2335"/>
    <cellStyle name="Neutral 2 6" xfId="2912"/>
    <cellStyle name="Neutral 2 7" xfId="1977"/>
    <cellStyle name="Neutral 3" xfId="720"/>
    <cellStyle name="Neutral 3 2" xfId="3280"/>
    <cellStyle name="Neutral 3 3" xfId="2336"/>
    <cellStyle name="Neutral 4" xfId="718"/>
    <cellStyle name="Neutral 4 2" xfId="3278"/>
    <cellStyle name="Neutral 4 3" xfId="2334"/>
    <cellStyle name="Neutral 5" xfId="3000"/>
    <cellStyle name="Neutral 6" xfId="2070"/>
    <cellStyle name="Normal" xfId="0" builtinId="0"/>
    <cellStyle name="Normal - Style1" xfId="177"/>
    <cellStyle name="Normal - Style1 2" xfId="2914"/>
    <cellStyle name="Normal - Style1 3" xfId="1979"/>
    <cellStyle name="Normal 10" xfId="178"/>
    <cellStyle name="Normal 10 2" xfId="179"/>
    <cellStyle name="Normal 10 2 2" xfId="180"/>
    <cellStyle name="Normal 10 2 2 2" xfId="1228"/>
    <cellStyle name="Normal 10 2 2 2 2" xfId="3559"/>
    <cellStyle name="Normal 10 2 2 2 3" xfId="2590"/>
    <cellStyle name="Normal 10 2 2 3" xfId="2917"/>
    <cellStyle name="Normal 10 2 2 4" xfId="1982"/>
    <cellStyle name="Normal 10 2 3" xfId="368"/>
    <cellStyle name="Normal 10 2 3 2" xfId="1093"/>
    <cellStyle name="Normal 10 2 3 2 2" xfId="3517"/>
    <cellStyle name="Normal 10 2 3 2 3" xfId="2563"/>
    <cellStyle name="Normal 10 2 3 3" xfId="3052"/>
    <cellStyle name="Normal 10 2 3 4" xfId="2108"/>
    <cellStyle name="Normal 10 2 4" xfId="841"/>
    <cellStyle name="Normal 10 2 4 2" xfId="3379"/>
    <cellStyle name="Normal 10 2 4 3" xfId="2434"/>
    <cellStyle name="Normal 10 2 5" xfId="2916"/>
    <cellStyle name="Normal 10 2 6" xfId="1981"/>
    <cellStyle name="Normal 10 3" xfId="181"/>
    <cellStyle name="Normal 10 3 2" xfId="182"/>
    <cellStyle name="Normal 10 3 2 2" xfId="2919"/>
    <cellStyle name="Normal 10 3 2 3" xfId="1984"/>
    <cellStyle name="Normal 10 3 3" xfId="369"/>
    <cellStyle name="Normal 10 3 3 2" xfId="1217"/>
    <cellStyle name="Normal 10 3 3 2 2" xfId="3551"/>
    <cellStyle name="Normal 10 3 3 2 3" xfId="2582"/>
    <cellStyle name="Normal 10 3 3 3" xfId="3053"/>
    <cellStyle name="Normal 10 3 3 4" xfId="2109"/>
    <cellStyle name="Normal 10 3 4" xfId="2918"/>
    <cellStyle name="Normal 10 3 5" xfId="1983"/>
    <cellStyle name="Normal 10 4" xfId="370"/>
    <cellStyle name="Normal 10 4 2" xfId="1848"/>
    <cellStyle name="Normal 10 4 2 2" xfId="3793"/>
    <cellStyle name="Normal 10 4 2 3" xfId="2788"/>
    <cellStyle name="Normal 10 4 3" xfId="493"/>
    <cellStyle name="Normal 10 4 3 2" xfId="3153"/>
    <cellStyle name="Normal 10 4 3 3" xfId="2209"/>
    <cellStyle name="Normal 10 4 4" xfId="3054"/>
    <cellStyle name="Normal 10 4 5" xfId="2110"/>
    <cellStyle name="Normal 10 5" xfId="371"/>
    <cellStyle name="Normal 10 5 2" xfId="721"/>
    <cellStyle name="Normal 10 5 2 2" xfId="3281"/>
    <cellStyle name="Normal 10 5 2 3" xfId="2337"/>
    <cellStyle name="Normal 10 5 3" xfId="3055"/>
    <cellStyle name="Normal 10 5 4" xfId="2111"/>
    <cellStyle name="Normal 10 6" xfId="372"/>
    <cellStyle name="Normal 10 6 2" xfId="3056"/>
    <cellStyle name="Normal 10 6 3" xfId="2112"/>
    <cellStyle name="Normal 10 7" xfId="373"/>
    <cellStyle name="Normal 10 7 2" xfId="3057"/>
    <cellStyle name="Normal 10 7 3" xfId="2113"/>
    <cellStyle name="Normal 10 8" xfId="2915"/>
    <cellStyle name="Normal 10 9" xfId="1980"/>
    <cellStyle name="Normal 10_LCI updated" xfId="183"/>
    <cellStyle name="Normal 101" xfId="3570"/>
    <cellStyle name="Normal 11" xfId="184"/>
    <cellStyle name="Normal 11 2" xfId="185"/>
    <cellStyle name="Normal 11 2 2" xfId="374"/>
    <cellStyle name="Normal 11 2 2 2" xfId="1229"/>
    <cellStyle name="Normal 11 2 2 2 2" xfId="3560"/>
    <cellStyle name="Normal 11 2 2 2 3" xfId="2591"/>
    <cellStyle name="Normal 11 2 2 3" xfId="3058"/>
    <cellStyle name="Normal 11 2 2 4" xfId="2114"/>
    <cellStyle name="Normal 11 2 3" xfId="1094"/>
    <cellStyle name="Normal 11 2 3 2" xfId="3518"/>
    <cellStyle name="Normal 11 2 3 3" xfId="2564"/>
    <cellStyle name="Normal 11 2 4" xfId="2921"/>
    <cellStyle name="Normal 11 2 5" xfId="1986"/>
    <cellStyle name="Normal 11 3" xfId="375"/>
    <cellStyle name="Normal 11 3 2" xfId="1218"/>
    <cellStyle name="Normal 11 3 2 2" xfId="3552"/>
    <cellStyle name="Normal 11 3 2 3" xfId="2583"/>
    <cellStyle name="Normal 11 3 3" xfId="3059"/>
    <cellStyle name="Normal 11 3 4" xfId="2115"/>
    <cellStyle name="Normal 11 4" xfId="376"/>
    <cellStyle name="Normal 11 4 2" xfId="1849"/>
    <cellStyle name="Normal 11 4 2 2" xfId="3794"/>
    <cellStyle name="Normal 11 4 2 3" xfId="2789"/>
    <cellStyle name="Normal 11 4 3" xfId="3060"/>
    <cellStyle name="Normal 11 4 4" xfId="2116"/>
    <cellStyle name="Normal 11 5" xfId="722"/>
    <cellStyle name="Normal 11 5 2" xfId="3282"/>
    <cellStyle name="Normal 11 5 3" xfId="2338"/>
    <cellStyle name="Normal 11 6" xfId="2920"/>
    <cellStyle name="Normal 11 7" xfId="1985"/>
    <cellStyle name="Normal 11_LCI updated" xfId="186"/>
    <cellStyle name="Normal 12" xfId="187"/>
    <cellStyle name="Normal 12 2" xfId="188"/>
    <cellStyle name="Normal 12 2 2" xfId="1230"/>
    <cellStyle name="Normal 12 2 2 2" xfId="3561"/>
    <cellStyle name="Normal 12 2 2 3" xfId="2592"/>
    <cellStyle name="Normal 12 2 3" xfId="1095"/>
    <cellStyle name="Normal 12 2 3 2" xfId="3519"/>
    <cellStyle name="Normal 12 2 3 3" xfId="2565"/>
    <cellStyle name="Normal 12 2 4" xfId="2923"/>
    <cellStyle name="Normal 12 2 5" xfId="1988"/>
    <cellStyle name="Normal 12 3" xfId="1219"/>
    <cellStyle name="Normal 12 3 2" xfId="3553"/>
    <cellStyle name="Normal 12 3 3" xfId="2584"/>
    <cellStyle name="Normal 12 4" xfId="1850"/>
    <cellStyle name="Normal 12 4 2" xfId="3795"/>
    <cellStyle name="Normal 12 4 3" xfId="2790"/>
    <cellStyle name="Normal 12 5" xfId="723"/>
    <cellStyle name="Normal 12 5 2" xfId="3283"/>
    <cellStyle name="Normal 12 5 3" xfId="2339"/>
    <cellStyle name="Normal 12 6" xfId="2922"/>
    <cellStyle name="Normal 12 7" xfId="1987"/>
    <cellStyle name="Normal 13" xfId="189"/>
    <cellStyle name="Normal 13 2" xfId="190"/>
    <cellStyle name="Normal 13 2 2" xfId="1231"/>
    <cellStyle name="Normal 13 2 2 2" xfId="3562"/>
    <cellStyle name="Normal 13 2 2 3" xfId="2593"/>
    <cellStyle name="Normal 13 2 3" xfId="1096"/>
    <cellStyle name="Normal 13 2 3 2" xfId="3520"/>
    <cellStyle name="Normal 13 2 3 3" xfId="2566"/>
    <cellStyle name="Normal 13 2 4" xfId="2925"/>
    <cellStyle name="Normal 13 2 5" xfId="1990"/>
    <cellStyle name="Normal 13 3" xfId="1220"/>
    <cellStyle name="Normal 13 3 2" xfId="3554"/>
    <cellStyle name="Normal 13 3 3" xfId="2585"/>
    <cellStyle name="Normal 13 4" xfId="1851"/>
    <cellStyle name="Normal 13 4 2" xfId="3796"/>
    <cellStyle name="Normal 13 4 3" xfId="2791"/>
    <cellStyle name="Normal 13 5" xfId="724"/>
    <cellStyle name="Normal 13 5 2" xfId="3284"/>
    <cellStyle name="Normal 13 5 3" xfId="2340"/>
    <cellStyle name="Normal 13 6" xfId="2924"/>
    <cellStyle name="Normal 13 7" xfId="1989"/>
    <cellStyle name="Normal 14" xfId="191"/>
    <cellStyle name="Normal 14 2" xfId="192"/>
    <cellStyle name="Normal 14 2 2" xfId="1232"/>
    <cellStyle name="Normal 14 2 2 2" xfId="3563"/>
    <cellStyle name="Normal 14 2 2 3" xfId="2594"/>
    <cellStyle name="Normal 14 2 3" xfId="1097"/>
    <cellStyle name="Normal 14 2 3 2" xfId="3521"/>
    <cellStyle name="Normal 14 2 3 3" xfId="2567"/>
    <cellStyle name="Normal 14 2 4" xfId="2927"/>
    <cellStyle name="Normal 14 2 5" xfId="1992"/>
    <cellStyle name="Normal 14 3" xfId="1221"/>
    <cellStyle name="Normal 14 3 2" xfId="3555"/>
    <cellStyle name="Normal 14 3 3" xfId="2586"/>
    <cellStyle name="Normal 14 4" xfId="1852"/>
    <cellStyle name="Normal 14 4 2" xfId="3797"/>
    <cellStyle name="Normal 14 4 3" xfId="2792"/>
    <cellStyle name="Normal 14 5" xfId="725"/>
    <cellStyle name="Normal 14 5 2" xfId="3285"/>
    <cellStyle name="Normal 14 5 3" xfId="2341"/>
    <cellStyle name="Normal 14 6" xfId="2926"/>
    <cellStyle name="Normal 14 7" xfId="1991"/>
    <cellStyle name="Normal 15" xfId="193"/>
    <cellStyle name="Normal 15 2" xfId="970"/>
    <cellStyle name="Normal 15 2 2" xfId="1225"/>
    <cellStyle name="Normal 15 2 2 2" xfId="3558"/>
    <cellStyle name="Normal 15 2 2 3" xfId="2589"/>
    <cellStyle name="Normal 15 2 3" xfId="3445"/>
    <cellStyle name="Normal 15 2 4" xfId="2492"/>
    <cellStyle name="Normal 15 3" xfId="516"/>
    <cellStyle name="Normal 15 3 2" xfId="3167"/>
    <cellStyle name="Normal 15 3 3" xfId="2223"/>
    <cellStyle name="Normal 15 4" xfId="2928"/>
    <cellStyle name="Normal 15 5" xfId="1993"/>
    <cellStyle name="Normal 16" xfId="361"/>
    <cellStyle name="Normal 16 2" xfId="1092"/>
    <cellStyle name="Normal 16 2 2" xfId="3516"/>
    <cellStyle name="Normal 16 2 3" xfId="2562"/>
    <cellStyle name="Normal 16 3" xfId="3047"/>
    <cellStyle name="Normal 16 4" xfId="3429"/>
    <cellStyle name="Normal 16 5" xfId="2062"/>
    <cellStyle name="Normal 17" xfId="363"/>
    <cellStyle name="Normal 17 2" xfId="1177"/>
    <cellStyle name="Normal 17 2 2" xfId="3539"/>
    <cellStyle name="Normal 17 2 3" xfId="2573"/>
    <cellStyle name="Normal 17 3" xfId="1714"/>
    <cellStyle name="Normal 17 3 2" xfId="3701"/>
    <cellStyle name="Normal 17 3 3" xfId="2696"/>
    <cellStyle name="Normal 17 4" xfId="3048"/>
    <cellStyle name="Normal 17 5" xfId="2104"/>
    <cellStyle name="Normal 18" xfId="364"/>
    <cellStyle name="Normal 18 2" xfId="1562"/>
    <cellStyle name="Normal 18 2 2" xfId="3595"/>
    <cellStyle name="Normal 18 2 3" xfId="2597"/>
    <cellStyle name="Normal 18 3" xfId="3049"/>
    <cellStyle name="Normal 18 4" xfId="3038"/>
    <cellStyle name="Normal 18 5" xfId="2105"/>
    <cellStyle name="Normal 19" xfId="365"/>
    <cellStyle name="Normal 19 2" xfId="1709"/>
    <cellStyle name="Normal 19 2 2" xfId="3699"/>
    <cellStyle name="Normal 19 2 3" xfId="2694"/>
    <cellStyle name="Normal 19 3" xfId="3050"/>
    <cellStyle name="Normal 19 4" xfId="2106"/>
    <cellStyle name="Normal 2" xfId="194"/>
    <cellStyle name="Normal 2 10" xfId="377"/>
    <cellStyle name="Normal 2 10 2" xfId="1178"/>
    <cellStyle name="Normal 2 10 2 2" xfId="3540"/>
    <cellStyle name="Normal 2 10 2 3" xfId="2574"/>
    <cellStyle name="Normal 2 10 3" xfId="801"/>
    <cellStyle name="Normal 2 10 3 2" xfId="3340"/>
    <cellStyle name="Normal 2 10 3 3" xfId="2395"/>
    <cellStyle name="Normal 2 10 4" xfId="3061"/>
    <cellStyle name="Normal 2 10 5" xfId="2117"/>
    <cellStyle name="Normal 2 11" xfId="378"/>
    <cellStyle name="Normal 2 11 2" xfId="842"/>
    <cellStyle name="Normal 2 11 2 2" xfId="3380"/>
    <cellStyle name="Normal 2 11 2 3" xfId="2435"/>
    <cellStyle name="Normal 2 11 3" xfId="3062"/>
    <cellStyle name="Normal 2 11 4" xfId="3437"/>
    <cellStyle name="Normal 2 11 5" xfId="2118"/>
    <cellStyle name="Normal 2 12" xfId="854"/>
    <cellStyle name="Normal 2 12 2" xfId="3392"/>
    <cellStyle name="Normal 2 12 3" xfId="2447"/>
    <cellStyle name="Normal 2 13" xfId="2929"/>
    <cellStyle name="Normal 2 14" xfId="1994"/>
    <cellStyle name="Normal 2 2" xfId="195"/>
    <cellStyle name="Normal 2 2 10" xfId="3581"/>
    <cellStyle name="Normal 2 2 11" xfId="1995"/>
    <cellStyle name="Normal 2 2 2" xfId="196"/>
    <cellStyle name="Normal 2 2 2 2" xfId="197"/>
    <cellStyle name="Normal 2 2 2 2 2" xfId="198"/>
    <cellStyle name="Normal 2 2 2 2 2 2" xfId="381"/>
    <cellStyle name="Normal 2 2 2 2 2 2 2" xfId="3065"/>
    <cellStyle name="Normal 2 2 2 2 2 2 3" xfId="2121"/>
    <cellStyle name="Normal 2 2 2 2 3" xfId="382"/>
    <cellStyle name="Normal 2 2 2 2 3 2" xfId="3066"/>
    <cellStyle name="Normal 2 2 2 2 3 3" xfId="2122"/>
    <cellStyle name="Normal 2 2 2 2 4" xfId="383"/>
    <cellStyle name="Normal 2 2 2 2 4 2" xfId="3067"/>
    <cellStyle name="Normal 2 2 2 2 4 3" xfId="2123"/>
    <cellStyle name="Normal 2 2 2 2 5" xfId="380"/>
    <cellStyle name="Normal 2 2 2 2 5 2" xfId="3064"/>
    <cellStyle name="Normal 2 2 2 2 5 3" xfId="2120"/>
    <cellStyle name="Normal 2 2 2 3" xfId="199"/>
    <cellStyle name="Normal 2 2 2 3 2" xfId="384"/>
    <cellStyle name="Normal 2 2 2 3 2 2" xfId="3068"/>
    <cellStyle name="Normal 2 2 2 3 2 3" xfId="2124"/>
    <cellStyle name="Normal 2 2 2 4" xfId="385"/>
    <cellStyle name="Normal 2 2 2 4 2" xfId="3069"/>
    <cellStyle name="Normal 2 2 2 4 3" xfId="2125"/>
    <cellStyle name="Normal 2 2 2 5" xfId="379"/>
    <cellStyle name="Normal 2 2 2 5 2" xfId="3063"/>
    <cellStyle name="Normal 2 2 2 5 3" xfId="2119"/>
    <cellStyle name="Normal 2 2 3" xfId="200"/>
    <cellStyle name="Normal 2 2 3 2" xfId="201"/>
    <cellStyle name="Normal 2 2 3 2 2" xfId="202"/>
    <cellStyle name="Normal 2 2 3 3" xfId="203"/>
    <cellStyle name="Normal 2 2 3 4" xfId="386"/>
    <cellStyle name="Normal 2 2 3 4 2" xfId="3070"/>
    <cellStyle name="Normal 2 2 3 4 3" xfId="2126"/>
    <cellStyle name="Normal 2 2 4" xfId="204"/>
    <cellStyle name="Normal 2 2 4 2" xfId="205"/>
    <cellStyle name="Normal 2 2 4 2 2" xfId="206"/>
    <cellStyle name="Normal 2 2 4 3" xfId="207"/>
    <cellStyle name="Normal 2 2 4 4" xfId="387"/>
    <cellStyle name="Normal 2 2 4 4 2" xfId="3071"/>
    <cellStyle name="Normal 2 2 4 4 3" xfId="2127"/>
    <cellStyle name="Normal 2 2 5" xfId="388"/>
    <cellStyle name="Normal 2 2 5 2" xfId="726"/>
    <cellStyle name="Normal 2 2 5 3" xfId="3072"/>
    <cellStyle name="Normal 2 2 5 4" xfId="3694"/>
    <cellStyle name="Normal 2 2 5 5" xfId="2128"/>
    <cellStyle name="Normal 2 2 6" xfId="389"/>
    <cellStyle name="Normal 2 2 6 2" xfId="727"/>
    <cellStyle name="Normal 2 2 6 2 2" xfId="3286"/>
    <cellStyle name="Normal 2 2 6 2 3" xfId="2342"/>
    <cellStyle name="Normal 2 2 6 3" xfId="3073"/>
    <cellStyle name="Normal 2 2 6 4" xfId="3436"/>
    <cellStyle name="Normal 2 2 6 5" xfId="2129"/>
    <cellStyle name="Normal 2 2 7" xfId="390"/>
    <cellStyle name="Normal 2 2 7 2" xfId="1077"/>
    <cellStyle name="Normal 2 2 7 2 2" xfId="3508"/>
    <cellStyle name="Normal 2 2 7 2 3" xfId="2555"/>
    <cellStyle name="Normal 2 2 7 3" xfId="3074"/>
    <cellStyle name="Normal 2 2 7 4" xfId="2130"/>
    <cellStyle name="Normal 2 2 8" xfId="468"/>
    <cellStyle name="Normal 2 2 8 2" xfId="3149"/>
    <cellStyle name="Normal 2 2 8 3" xfId="2205"/>
    <cellStyle name="Normal 2 2 9" xfId="2930"/>
    <cellStyle name="Normal 2 2_C03" xfId="208"/>
    <cellStyle name="Normal 2 3" xfId="209"/>
    <cellStyle name="Normal 2 3 2" xfId="210"/>
    <cellStyle name="Normal 2 3 2 2" xfId="211"/>
    <cellStyle name="Normal 2 3 2 3" xfId="728"/>
    <cellStyle name="Normal 2 3 2 3 2" xfId="3287"/>
    <cellStyle name="Normal 2 3 2 3 3" xfId="2343"/>
    <cellStyle name="Normal 2 3 3" xfId="212"/>
    <cellStyle name="Normal 2 3 3 2" xfId="1611"/>
    <cellStyle name="Normal 2 3 3 2 2" xfId="3639"/>
    <cellStyle name="Normal 2 3 3 2 3" xfId="2641"/>
    <cellStyle name="Normal 2 3 3 3" xfId="3435"/>
    <cellStyle name="Normal 2 3 4" xfId="391"/>
    <cellStyle name="Normal 2 3 4 2" xfId="3075"/>
    <cellStyle name="Normal 2 3 4 3" xfId="2131"/>
    <cellStyle name="Normal 2 3 5" xfId="3584"/>
    <cellStyle name="Normal 2 4" xfId="213"/>
    <cellStyle name="Normal 2 4 2" xfId="2931"/>
    <cellStyle name="Normal 2 4 3" xfId="3415"/>
    <cellStyle name="Normal 2 4 4" xfId="1996"/>
    <cellStyle name="Normal 2 5" xfId="214"/>
    <cellStyle name="Normal 2 5 2" xfId="2932"/>
    <cellStyle name="Normal 2 5 3" xfId="1997"/>
    <cellStyle name="Normal 2 6" xfId="215"/>
    <cellStyle name="Normal 2 6 2" xfId="2933"/>
    <cellStyle name="Normal 2 6 3" xfId="1998"/>
    <cellStyle name="Normal 2 7" xfId="216"/>
    <cellStyle name="Normal 2 7 2" xfId="393"/>
    <cellStyle name="Normal 2 7 2 2" xfId="394"/>
    <cellStyle name="Normal 2 7 2 2 2" xfId="3078"/>
    <cellStyle name="Normal 2 7 2 2 3" xfId="2134"/>
    <cellStyle name="Normal 2 7 2 3" xfId="395"/>
    <cellStyle name="Normal 2 7 2 3 2" xfId="3079"/>
    <cellStyle name="Normal 2 7 2 3 3" xfId="2135"/>
    <cellStyle name="Normal 2 7 2 4" xfId="396"/>
    <cellStyle name="Normal 2 7 2 4 2" xfId="3080"/>
    <cellStyle name="Normal 2 7 2 4 3" xfId="2136"/>
    <cellStyle name="Normal 2 7 2 5" xfId="729"/>
    <cellStyle name="Normal 2 7 2 6" xfId="3077"/>
    <cellStyle name="Normal 2 7 2 7" xfId="2133"/>
    <cellStyle name="Normal 2 7 3" xfId="397"/>
    <cellStyle name="Normal 2 7 3 2" xfId="3081"/>
    <cellStyle name="Normal 2 7 3 3" xfId="2137"/>
    <cellStyle name="Normal 2 7 4" xfId="398"/>
    <cellStyle name="Normal 2 7 4 2" xfId="3082"/>
    <cellStyle name="Normal 2 7 4 3" xfId="2138"/>
    <cellStyle name="Normal 2 7 5" xfId="392"/>
    <cellStyle name="Normal 2 7 5 2" xfId="3076"/>
    <cellStyle name="Normal 2 7 5 3" xfId="2132"/>
    <cellStyle name="Normal 2 7 6" xfId="2934"/>
    <cellStyle name="Normal 2 7 7" xfId="3687"/>
    <cellStyle name="Normal 2 7 8" xfId="1999"/>
    <cellStyle name="Normal 2 8" xfId="217"/>
    <cellStyle name="Normal 2 8 2" xfId="399"/>
    <cellStyle name="Normal 2 8 2 2" xfId="730"/>
    <cellStyle name="Normal 2 8 2 3" xfId="3083"/>
    <cellStyle name="Normal 2 8 2 4" xfId="2139"/>
    <cellStyle name="Normal 2 8 3" xfId="2935"/>
    <cellStyle name="Normal 2 8 4" xfId="2000"/>
    <cellStyle name="Normal 2 9" xfId="218"/>
    <cellStyle name="Normal 2 9 2" xfId="400"/>
    <cellStyle name="Normal 2 9 2 2" xfId="1076"/>
    <cellStyle name="Normal 2 9 2 3" xfId="3084"/>
    <cellStyle name="Normal 2 9 2 4" xfId="2140"/>
    <cellStyle name="Normal 2 9 3" xfId="796"/>
    <cellStyle name="Normal 2 9 3 2" xfId="3335"/>
    <cellStyle name="Normal 2 9 3 3" xfId="2390"/>
    <cellStyle name="Normal 2 9 4" xfId="2936"/>
    <cellStyle name="Normal 2 9 5" xfId="2001"/>
    <cellStyle name="Normal 2_C03" xfId="219"/>
    <cellStyle name="Normal 20" xfId="366"/>
    <cellStyle name="Normal 20 2" xfId="1628"/>
    <cellStyle name="Normal 20 2 2" xfId="3654"/>
    <cellStyle name="Normal 20 2 3" xfId="2655"/>
    <cellStyle name="Normal 20 3" xfId="3051"/>
    <cellStyle name="Normal 20 4" xfId="2107"/>
    <cellStyle name="Normal 21" xfId="433"/>
    <cellStyle name="Normal 21 2" xfId="1721"/>
    <cellStyle name="Normal 21 2 2" xfId="3704"/>
    <cellStyle name="Normal 21 2 3" xfId="2699"/>
    <cellStyle name="Normal 21 3" xfId="1652"/>
    <cellStyle name="Normal 21 3 2" xfId="3674"/>
    <cellStyle name="Normal 21 3 3" xfId="2674"/>
    <cellStyle name="Normal 21 4" xfId="3116"/>
    <cellStyle name="Normal 21 5" xfId="2172"/>
    <cellStyle name="Normal 22" xfId="466"/>
    <cellStyle name="Normal 22 2" xfId="1726"/>
    <cellStyle name="Normal 22 2 2" xfId="3705"/>
    <cellStyle name="Normal 22 2 3" xfId="2700"/>
    <cellStyle name="Normal 22 3" xfId="1661"/>
    <cellStyle name="Normal 22 3 2" xfId="3679"/>
    <cellStyle name="Normal 22 3 3" xfId="2679"/>
    <cellStyle name="Normal 22 4" xfId="3148"/>
    <cellStyle name="Normal 22 5" xfId="2204"/>
    <cellStyle name="Normal 23" xfId="1663"/>
    <cellStyle name="Normal 23 2" xfId="1728"/>
    <cellStyle name="Normal 23 2 2" xfId="3706"/>
    <cellStyle name="Normal 23 2 3" xfId="2701"/>
    <cellStyle name="Normal 23 3" xfId="3681"/>
    <cellStyle name="Normal 23 4" xfId="2680"/>
    <cellStyle name="Normal 24" xfId="1668"/>
    <cellStyle name="Normal 24 2" xfId="3683"/>
    <cellStyle name="Normal 24 3" xfId="2681"/>
    <cellStyle name="Normal 25" xfId="1686"/>
    <cellStyle name="Normal 25 2" xfId="3685"/>
    <cellStyle name="Normal 25 3" xfId="2682"/>
    <cellStyle name="Normal 26" xfId="1689"/>
    <cellStyle name="Normal 26 2" xfId="3686"/>
    <cellStyle name="Normal 26 3" xfId="2683"/>
    <cellStyle name="Normal 27" xfId="1691"/>
    <cellStyle name="Normal 27 2" xfId="3688"/>
    <cellStyle name="Normal 27 3" xfId="2684"/>
    <cellStyle name="Normal 28" xfId="1693"/>
    <cellStyle name="Normal 28 2" xfId="3689"/>
    <cellStyle name="Normal 28 3" xfId="2685"/>
    <cellStyle name="Normal 29" xfId="1695"/>
    <cellStyle name="Normal 29 2" xfId="3690"/>
    <cellStyle name="Normal 29 3" xfId="2686"/>
    <cellStyle name="Normal 3" xfId="220"/>
    <cellStyle name="Normal 3 10" xfId="1657"/>
    <cellStyle name="Normal 3 10 2" xfId="3676"/>
    <cellStyle name="Normal 3 10 3" xfId="2676"/>
    <cellStyle name="Normal 3 11" xfId="469"/>
    <cellStyle name="Normal 3 11 2" xfId="3150"/>
    <cellStyle name="Normal 3 11 3" xfId="2206"/>
    <cellStyle name="Normal 3 12" xfId="2937"/>
    <cellStyle name="Normal 3 13" xfId="2002"/>
    <cellStyle name="Normal 3 2" xfId="221"/>
    <cellStyle name="Normal 3 2 2" xfId="222"/>
    <cellStyle name="Normal 3 2 2 2" xfId="223"/>
    <cellStyle name="Normal 3 2 2 2 2" xfId="2940"/>
    <cellStyle name="Normal 3 2 2 2 3" xfId="2005"/>
    <cellStyle name="Normal 3 2 2 3" xfId="731"/>
    <cellStyle name="Normal 3 2 2 3 2" xfId="3288"/>
    <cellStyle name="Normal 3 2 2 3 3" xfId="2344"/>
    <cellStyle name="Normal 3 2 2 4" xfId="2939"/>
    <cellStyle name="Normal 3 2 2 5" xfId="2004"/>
    <cellStyle name="Normal 3 2 3" xfId="401"/>
    <cellStyle name="Normal 3 2 3 2" xfId="732"/>
    <cellStyle name="Normal 3 2 3 2 2" xfId="3289"/>
    <cellStyle name="Normal 3 2 3 2 3" xfId="2345"/>
    <cellStyle name="Normal 3 2 3 3" xfId="495"/>
    <cellStyle name="Normal 3 2 3 3 2" xfId="3155"/>
    <cellStyle name="Normal 3 2 3 3 3" xfId="2211"/>
    <cellStyle name="Normal 3 2 3 4" xfId="3085"/>
    <cellStyle name="Normal 3 2 3 5" xfId="3684"/>
    <cellStyle name="Normal 3 2 3 6" xfId="2141"/>
    <cellStyle name="Normal 3 2 4" xfId="968"/>
    <cellStyle name="Normal 3 2 4 2" xfId="3443"/>
    <cellStyle name="Normal 3 2 4 3" xfId="2490"/>
    <cellStyle name="Normal 3 2 5" xfId="2938"/>
    <cellStyle name="Normal 3 2 6" xfId="2003"/>
    <cellStyle name="Normal 3 3" xfId="224"/>
    <cellStyle name="Normal 3 3 2" xfId="225"/>
    <cellStyle name="Normal 3 3 2 2" xfId="2942"/>
    <cellStyle name="Normal 3 3 2 3" xfId="3434"/>
    <cellStyle name="Normal 3 3 2 4" xfId="2007"/>
    <cellStyle name="Normal 3 3 3" xfId="226"/>
    <cellStyle name="Normal 3 3 3 2" xfId="972"/>
    <cellStyle name="Normal 3 3 3 2 2" xfId="3447"/>
    <cellStyle name="Normal 3 3 3 2 3" xfId="2494"/>
    <cellStyle name="Normal 3 3 3 3" xfId="2943"/>
    <cellStyle name="Normal 3 3 3 4" xfId="2008"/>
    <cellStyle name="Normal 3 3 4" xfId="496"/>
    <cellStyle name="Normal 3 3 4 2" xfId="3156"/>
    <cellStyle name="Normal 3 3 4 3" xfId="2212"/>
    <cellStyle name="Normal 3 3 5" xfId="2941"/>
    <cellStyle name="Normal 3 3 6" xfId="3682"/>
    <cellStyle name="Normal 3 3 7" xfId="2006"/>
    <cellStyle name="Normal 3 3_output data 08 to 10" xfId="227"/>
    <cellStyle name="Normal 3 4" xfId="228"/>
    <cellStyle name="Normal 3 4 2" xfId="2944"/>
    <cellStyle name="Normal 3 4 3" xfId="2009"/>
    <cellStyle name="Normal 3 5" xfId="229"/>
    <cellStyle name="Normal 3 5 2" xfId="230"/>
    <cellStyle name="Normal 3 5 2 2" xfId="2946"/>
    <cellStyle name="Normal 3 5 2 3" xfId="2011"/>
    <cellStyle name="Normal 3 5 3" xfId="733"/>
    <cellStyle name="Normal 3 5 3 2" xfId="3290"/>
    <cellStyle name="Normal 3 5 3 3" xfId="2346"/>
    <cellStyle name="Normal 3 5 4" xfId="2945"/>
    <cellStyle name="Normal 3 5 5" xfId="3680"/>
    <cellStyle name="Normal 3 5 6" xfId="2010"/>
    <cellStyle name="Normal 3 6" xfId="231"/>
    <cellStyle name="Normal 3 6 2" xfId="232"/>
    <cellStyle name="Normal 3 6 2 2" xfId="2948"/>
    <cellStyle name="Normal 3 6 2 3" xfId="2013"/>
    <cellStyle name="Normal 3 6 3" xfId="402"/>
    <cellStyle name="Normal 3 6 3 2" xfId="843"/>
    <cellStyle name="Normal 3 6 3 2 2" xfId="3381"/>
    <cellStyle name="Normal 3 6 3 2 3" xfId="2436"/>
    <cellStyle name="Normal 3 6 3 3" xfId="3086"/>
    <cellStyle name="Normal 3 6 3 4" xfId="2142"/>
    <cellStyle name="Normal 3 6 4" xfId="2947"/>
    <cellStyle name="Normal 3 6 5" xfId="2012"/>
    <cellStyle name="Normal 3 7" xfId="403"/>
    <cellStyle name="Normal 3 7 2" xfId="1612"/>
    <cellStyle name="Normal 3 7 2 2" xfId="3640"/>
    <cellStyle name="Normal 3 7 2 3" xfId="2642"/>
    <cellStyle name="Normal 3 7 3" xfId="494"/>
    <cellStyle name="Normal 3 7 3 2" xfId="3154"/>
    <cellStyle name="Normal 3 7 3 3" xfId="2210"/>
    <cellStyle name="Normal 3 7 4" xfId="3087"/>
    <cellStyle name="Normal 3 7 5" xfId="2143"/>
    <cellStyle name="Normal 3 8" xfId="1626"/>
    <cellStyle name="Normal 3 8 2" xfId="3652"/>
    <cellStyle name="Normal 3 8 3" xfId="2653"/>
    <cellStyle name="Normal 3 9" xfId="1622"/>
    <cellStyle name="Normal 3 9 2" xfId="3649"/>
    <cellStyle name="Normal 3 9 3" xfId="2650"/>
    <cellStyle name="Normal 3_LCI updated" xfId="233"/>
    <cellStyle name="Normal 30" xfId="234"/>
    <cellStyle name="Normal 30 2" xfId="2949"/>
    <cellStyle name="Normal 30 3" xfId="2014"/>
    <cellStyle name="Normal 31" xfId="235"/>
    <cellStyle name="Normal 31 2" xfId="2950"/>
    <cellStyle name="Normal 31 3" xfId="2015"/>
    <cellStyle name="Normal 32" xfId="1697"/>
    <cellStyle name="Normal 32 2" xfId="3691"/>
    <cellStyle name="Normal 32 3" xfId="2687"/>
    <cellStyle name="Normal 33" xfId="1699"/>
    <cellStyle name="Normal 33 2" xfId="3692"/>
    <cellStyle name="Normal 33 3" xfId="2688"/>
    <cellStyle name="Normal 34" xfId="1701"/>
    <cellStyle name="Normal 34 2" xfId="3693"/>
    <cellStyle name="Normal 34 3" xfId="2689"/>
    <cellStyle name="Normal 35" xfId="1703"/>
    <cellStyle name="Normal 35 2" xfId="3695"/>
    <cellStyle name="Normal 35 3" xfId="2690"/>
    <cellStyle name="Normal 36" xfId="1705"/>
    <cellStyle name="Normal 36 2" xfId="3696"/>
    <cellStyle name="Normal 36 3" xfId="2691"/>
    <cellStyle name="Normal 37" xfId="1707"/>
    <cellStyle name="Normal 37 2" xfId="3697"/>
    <cellStyle name="Normal 37 3" xfId="2692"/>
    <cellStyle name="Normal 38" xfId="1708"/>
    <cellStyle name="Normal 38 2" xfId="3698"/>
    <cellStyle name="Normal 38 3" xfId="2693"/>
    <cellStyle name="Normal 39" xfId="1816"/>
    <cellStyle name="Normal 39 2" xfId="3792"/>
    <cellStyle name="Normal 39 3" xfId="2787"/>
    <cellStyle name="Normal 4" xfId="236"/>
    <cellStyle name="Normal 4 10" xfId="404"/>
    <cellStyle name="Normal 4 10 2" xfId="1659"/>
    <cellStyle name="Normal 4 10 2 2" xfId="3678"/>
    <cellStyle name="Normal 4 10 2 3" xfId="2678"/>
    <cellStyle name="Normal 4 10 3" xfId="3088"/>
    <cellStyle name="Normal 4 10 4" xfId="2144"/>
    <cellStyle name="Normal 4 11" xfId="405"/>
    <cellStyle name="Normal 4 11 2" xfId="3089"/>
    <cellStyle name="Normal 4 11 3" xfId="2145"/>
    <cellStyle name="Normal 4 12" xfId="470"/>
    <cellStyle name="Normal 4 13" xfId="2951"/>
    <cellStyle name="Normal 4 14" xfId="3583"/>
    <cellStyle name="Normal 4 15" xfId="2016"/>
    <cellStyle name="Normal 4 2" xfId="237"/>
    <cellStyle name="Normal 4 2 10" xfId="2017"/>
    <cellStyle name="Normal 4 2 2" xfId="238"/>
    <cellStyle name="Normal 4 2 2 2" xfId="408"/>
    <cellStyle name="Normal 4 2 2 2 2" xfId="409"/>
    <cellStyle name="Normal 4 2 2 2 2 2" xfId="3093"/>
    <cellStyle name="Normal 4 2 2 2 2 3" xfId="2149"/>
    <cellStyle name="Normal 4 2 2 2 3" xfId="410"/>
    <cellStyle name="Normal 4 2 2 2 3 2" xfId="3094"/>
    <cellStyle name="Normal 4 2 2 2 3 3" xfId="2150"/>
    <cellStyle name="Normal 4 2 2 2 4" xfId="411"/>
    <cellStyle name="Normal 4 2 2 2 4 2" xfId="3095"/>
    <cellStyle name="Normal 4 2 2 2 4 3" xfId="2151"/>
    <cellStyle name="Normal 4 2 2 2 5" xfId="3092"/>
    <cellStyle name="Normal 4 2 2 2 6" xfId="2148"/>
    <cellStyle name="Normal 4 2 2 3" xfId="412"/>
    <cellStyle name="Normal 4 2 2 3 2" xfId="3096"/>
    <cellStyle name="Normal 4 2 2 3 3" xfId="2152"/>
    <cellStyle name="Normal 4 2 2 4" xfId="413"/>
    <cellStyle name="Normal 4 2 2 4 2" xfId="3097"/>
    <cellStyle name="Normal 4 2 2 4 3" xfId="2153"/>
    <cellStyle name="Normal 4 2 2 5" xfId="407"/>
    <cellStyle name="Normal 4 2 2 5 2" xfId="3091"/>
    <cellStyle name="Normal 4 2 2 5 3" xfId="2147"/>
    <cellStyle name="Normal 4 2 2 6" xfId="2953"/>
    <cellStyle name="Normal 4 2 2 7" xfId="2018"/>
    <cellStyle name="Normal 4 2 3" xfId="239"/>
    <cellStyle name="Normal 4 2 3 2" xfId="414"/>
    <cellStyle name="Normal 4 2 3 2 2" xfId="734"/>
    <cellStyle name="Normal 4 2 3 2 3" xfId="3098"/>
    <cellStyle name="Normal 4 2 3 2 4" xfId="2154"/>
    <cellStyle name="Normal 4 2 3 3" xfId="2954"/>
    <cellStyle name="Normal 4 2 3 4" xfId="2019"/>
    <cellStyle name="Normal 4 2 4" xfId="415"/>
    <cellStyle name="Normal 4 2 4 2" xfId="735"/>
    <cellStyle name="Normal 4 2 4 2 2" xfId="3291"/>
    <cellStyle name="Normal 4 2 4 2 3" xfId="2347"/>
    <cellStyle name="Normal 4 2 4 3" xfId="3099"/>
    <cellStyle name="Normal 4 2 4 4" xfId="2155"/>
    <cellStyle name="Normal 4 2 5" xfId="416"/>
    <cellStyle name="Normal 4 2 5 2" xfId="3100"/>
    <cellStyle name="Normal 4 2 5 3" xfId="2156"/>
    <cellStyle name="Normal 4 2 6" xfId="417"/>
    <cellStyle name="Normal 4 2 6 2" xfId="3101"/>
    <cellStyle name="Normal 4 2 6 3" xfId="2157"/>
    <cellStyle name="Normal 4 2 7" xfId="418"/>
    <cellStyle name="Normal 4 2 7 2" xfId="3102"/>
    <cellStyle name="Normal 4 2 7 3" xfId="2158"/>
    <cellStyle name="Normal 4 2 8" xfId="406"/>
    <cellStyle name="Normal 4 2 8 2" xfId="3090"/>
    <cellStyle name="Normal 4 2 8 3" xfId="2146"/>
    <cellStyle name="Normal 4 2 9" xfId="2952"/>
    <cellStyle name="Normal 4 2_output data 08 to 10" xfId="240"/>
    <cellStyle name="Normal 4 3" xfId="241"/>
    <cellStyle name="Normal 4 3 2" xfId="419"/>
    <cellStyle name="Normal 4 3 2 2" xfId="973"/>
    <cellStyle name="Normal 4 3 2 2 2" xfId="3448"/>
    <cellStyle name="Normal 4 3 2 2 3" xfId="2495"/>
    <cellStyle name="Normal 4 3 2 3" xfId="3103"/>
    <cellStyle name="Normal 4 3 2 4" xfId="2159"/>
    <cellStyle name="Normal 4 3 3" xfId="736"/>
    <cellStyle name="Normal 4 3 4" xfId="2955"/>
    <cellStyle name="Normal 4 3 5" xfId="3647"/>
    <cellStyle name="Normal 4 3 6" xfId="2020"/>
    <cellStyle name="Normal 4 4" xfId="242"/>
    <cellStyle name="Normal 4 4 2" xfId="243"/>
    <cellStyle name="Normal 4 4 3" xfId="420"/>
    <cellStyle name="Normal 4 4 3 2" xfId="3104"/>
    <cellStyle name="Normal 4 4 3 3" xfId="2160"/>
    <cellStyle name="Normal 4 5" xfId="421"/>
    <cellStyle name="Normal 4 5 2" xfId="1613"/>
    <cellStyle name="Normal 4 5 2 2" xfId="3641"/>
    <cellStyle name="Normal 4 5 2 3" xfId="2643"/>
    <cellStyle name="Normal 4 5 3" xfId="3105"/>
    <cellStyle name="Normal 4 5 4" xfId="2161"/>
    <cellStyle name="Normal 4 6" xfId="422"/>
    <cellStyle name="Normal 4 6 2" xfId="1627"/>
    <cellStyle name="Normal 4 6 2 2" xfId="3653"/>
    <cellStyle name="Normal 4 6 2 3" xfId="2654"/>
    <cellStyle name="Normal 4 6 3" xfId="3106"/>
    <cellStyle name="Normal 4 6 4" xfId="2162"/>
    <cellStyle name="Normal 4 7" xfId="423"/>
    <cellStyle name="Normal 4 7 2" xfId="424"/>
    <cellStyle name="Normal 4 7 2 2" xfId="425"/>
    <cellStyle name="Normal 4 7 2 2 2" xfId="3109"/>
    <cellStyle name="Normal 4 7 2 2 3" xfId="2165"/>
    <cellStyle name="Normal 4 7 2 3" xfId="426"/>
    <cellStyle name="Normal 4 7 2 3 2" xfId="3110"/>
    <cellStyle name="Normal 4 7 2 3 3" xfId="2166"/>
    <cellStyle name="Normal 4 7 2 4" xfId="427"/>
    <cellStyle name="Normal 4 7 2 4 2" xfId="3111"/>
    <cellStyle name="Normal 4 7 2 4 3" xfId="2167"/>
    <cellStyle name="Normal 4 7 2 5" xfId="3108"/>
    <cellStyle name="Normal 4 7 2 6" xfId="2164"/>
    <cellStyle name="Normal 4 7 3" xfId="428"/>
    <cellStyle name="Normal 4 7 3 2" xfId="3112"/>
    <cellStyle name="Normal 4 7 3 3" xfId="2168"/>
    <cellStyle name="Normal 4 7 4" xfId="429"/>
    <cellStyle name="Normal 4 7 4 2" xfId="3113"/>
    <cellStyle name="Normal 4 7 4 3" xfId="2169"/>
    <cellStyle name="Normal 4 7 5" xfId="1621"/>
    <cellStyle name="Normal 4 7 5 2" xfId="3648"/>
    <cellStyle name="Normal 4 7 5 3" xfId="2649"/>
    <cellStyle name="Normal 4 7 6" xfId="3107"/>
    <cellStyle name="Normal 4 7 7" xfId="2163"/>
    <cellStyle name="Normal 4 8" xfId="430"/>
    <cellStyle name="Normal 4 8 2" xfId="1658"/>
    <cellStyle name="Normal 4 8 2 2" xfId="3677"/>
    <cellStyle name="Normal 4 8 2 3" xfId="2677"/>
    <cellStyle name="Normal 4 8 3" xfId="3114"/>
    <cellStyle name="Normal 4 8 4" xfId="2170"/>
    <cellStyle name="Normal 4 9" xfId="431"/>
    <cellStyle name="Normal 4 9 2" xfId="1653"/>
    <cellStyle name="Normal 4 9 2 2" xfId="3675"/>
    <cellStyle name="Normal 4 9 2 3" xfId="2675"/>
    <cellStyle name="Normal 4 9 3" xfId="3115"/>
    <cellStyle name="Normal 4 9 4" xfId="2171"/>
    <cellStyle name="Normal 4_LCI updated" xfId="244"/>
    <cellStyle name="Normal 40" xfId="1856"/>
    <cellStyle name="Normal 40 2" xfId="3801"/>
    <cellStyle name="Normal 40 3" xfId="2794"/>
    <cellStyle name="Normal 41" xfId="1857"/>
    <cellStyle name="Normal 41 2" xfId="3802"/>
    <cellStyle name="Normal 41 3" xfId="2795"/>
    <cellStyle name="Normal 42" xfId="1858"/>
    <cellStyle name="Normal 42 2" xfId="3803"/>
    <cellStyle name="Normal 42 3" xfId="2796"/>
    <cellStyle name="Normal 43" xfId="1860"/>
    <cellStyle name="Normal 43 2" xfId="3804"/>
    <cellStyle name="Normal 43 3" xfId="2797"/>
    <cellStyle name="Normal 44" xfId="2798"/>
    <cellStyle name="Normal 45" xfId="2992"/>
    <cellStyle name="Normal 46" xfId="3673"/>
    <cellStyle name="Normal 47" xfId="3585"/>
    <cellStyle name="Normal 48" xfId="3590"/>
    <cellStyle name="Normal 49" xfId="3806"/>
    <cellStyle name="Normal 5" xfId="245"/>
    <cellStyle name="Normal 5 2" xfId="246"/>
    <cellStyle name="Normal 5 2 2" xfId="845"/>
    <cellStyle name="Normal 5 2 2 2" xfId="3383"/>
    <cellStyle name="Normal 5 2 2 3" xfId="2438"/>
    <cellStyle name="Normal 5 2 3" xfId="737"/>
    <cellStyle name="Normal 5 2 4" xfId="2957"/>
    <cellStyle name="Normal 5 2 5" xfId="2022"/>
    <cellStyle name="Normal 5 3" xfId="247"/>
    <cellStyle name="Normal 5 3 2" xfId="434"/>
    <cellStyle name="Normal 5 3 2 2" xfId="971"/>
    <cellStyle name="Normal 5 3 2 2 2" xfId="3446"/>
    <cellStyle name="Normal 5 3 2 2 3" xfId="2493"/>
    <cellStyle name="Normal 5 3 2 3" xfId="3117"/>
    <cellStyle name="Normal 5 3 2 4" xfId="2173"/>
    <cellStyle name="Normal 5 3 3" xfId="1078"/>
    <cellStyle name="Normal 5 3 4" xfId="844"/>
    <cellStyle name="Normal 5 3 4 2" xfId="3382"/>
    <cellStyle name="Normal 5 3 4 3" xfId="2437"/>
    <cellStyle name="Normal 5 3 5" xfId="2958"/>
    <cellStyle name="Normal 5 3 6" xfId="3589"/>
    <cellStyle name="Normal 5 3 7" xfId="2023"/>
    <cellStyle name="Normal 5 4" xfId="248"/>
    <cellStyle name="Normal 5 4 2" xfId="249"/>
    <cellStyle name="Normal 5 4 3" xfId="435"/>
    <cellStyle name="Normal 5 4 3 2" xfId="1614"/>
    <cellStyle name="Normal 5 4 3 2 2" xfId="3642"/>
    <cellStyle name="Normal 5 4 3 2 3" xfId="2644"/>
    <cellStyle name="Normal 5 4 3 3" xfId="3118"/>
    <cellStyle name="Normal 5 4 3 4" xfId="2174"/>
    <cellStyle name="Normal 5 5" xfId="436"/>
    <cellStyle name="Normal 5 5 2" xfId="3119"/>
    <cellStyle name="Normal 5 5 3" xfId="2175"/>
    <cellStyle name="Normal 5 6" xfId="437"/>
    <cellStyle name="Normal 5 6 2" xfId="3120"/>
    <cellStyle name="Normal 5 6 3" xfId="2176"/>
    <cellStyle name="Normal 5 7" xfId="438"/>
    <cellStyle name="Normal 5 7 2" xfId="3121"/>
    <cellStyle name="Normal 5 7 3" xfId="2177"/>
    <cellStyle name="Normal 5 8" xfId="2956"/>
    <cellStyle name="Normal 5 9" xfId="2021"/>
    <cellStyle name="Normal 5_LCI updated" xfId="250"/>
    <cellStyle name="Normal 50" xfId="3438"/>
    <cellStyle name="Normal 51" xfId="1864"/>
    <cellStyle name="Normal 52" xfId="2479"/>
    <cellStyle name="Normal 55" xfId="439"/>
    <cellStyle name="Normal 55 2" xfId="3122"/>
    <cellStyle name="Normal 55 3" xfId="2178"/>
    <cellStyle name="Normal 56" xfId="440"/>
    <cellStyle name="Normal 56 2" xfId="3123"/>
    <cellStyle name="Normal 56 3" xfId="2179"/>
    <cellStyle name="Normal 6" xfId="251"/>
    <cellStyle name="Normal 6 2" xfId="252"/>
    <cellStyle name="Normal 6 2 2" xfId="253"/>
    <cellStyle name="Normal 6 2 2 2" xfId="847"/>
    <cellStyle name="Normal 6 2 2 2 2" xfId="3385"/>
    <cellStyle name="Normal 6 2 2 2 3" xfId="2440"/>
    <cellStyle name="Normal 6 2 2 3" xfId="2961"/>
    <cellStyle name="Normal 6 2 2 4" xfId="2026"/>
    <cellStyle name="Normal 6 2 3" xfId="441"/>
    <cellStyle name="Normal 6 2 3 2" xfId="498"/>
    <cellStyle name="Normal 6 2 3 2 2" xfId="3158"/>
    <cellStyle name="Normal 6 2 3 2 3" xfId="2214"/>
    <cellStyle name="Normal 6 2 3 3" xfId="3124"/>
    <cellStyle name="Normal 6 2 3 4" xfId="2180"/>
    <cellStyle name="Normal 6 2 4" xfId="2960"/>
    <cellStyle name="Normal 6 2 5" xfId="3566"/>
    <cellStyle name="Normal 6 2 6" xfId="2025"/>
    <cellStyle name="Normal 6 3" xfId="254"/>
    <cellStyle name="Normal 6 3 2" xfId="442"/>
    <cellStyle name="Normal 6 3 2 2" xfId="846"/>
    <cellStyle name="Normal 6 3 2 2 2" xfId="3384"/>
    <cellStyle name="Normal 6 3 2 2 3" xfId="2439"/>
    <cellStyle name="Normal 6 3 2 3" xfId="3125"/>
    <cellStyle name="Normal 6 3 2 4" xfId="2181"/>
    <cellStyle name="Normal 6 3 3" xfId="2962"/>
    <cellStyle name="Normal 6 3 4" xfId="2027"/>
    <cellStyle name="Normal 6 4" xfId="443"/>
    <cellStyle name="Normal 6 4 2" xfId="1572"/>
    <cellStyle name="Normal 6 4 2 2" xfId="3601"/>
    <cellStyle name="Normal 6 4 2 3" xfId="2603"/>
    <cellStyle name="Normal 6 4 3" xfId="497"/>
    <cellStyle name="Normal 6 4 3 2" xfId="3157"/>
    <cellStyle name="Normal 6 4 3 3" xfId="2213"/>
    <cellStyle name="Normal 6 4 4" xfId="3126"/>
    <cellStyle name="Normal 6 4 5" xfId="2182"/>
    <cellStyle name="Normal 6 5" xfId="444"/>
    <cellStyle name="Normal 6 5 2" xfId="3127"/>
    <cellStyle name="Normal 6 5 3" xfId="2183"/>
    <cellStyle name="Normal 6 6" xfId="445"/>
    <cellStyle name="Normal 6 6 2" xfId="3128"/>
    <cellStyle name="Normal 6 6 3" xfId="2184"/>
    <cellStyle name="Normal 6 7" xfId="446"/>
    <cellStyle name="Normal 6 7 2" xfId="3129"/>
    <cellStyle name="Normal 6 7 3" xfId="2185"/>
    <cellStyle name="Normal 6 8" xfId="2959"/>
    <cellStyle name="Normal 6 9" xfId="2024"/>
    <cellStyle name="Normal 6_LCI updated" xfId="255"/>
    <cellStyle name="Normal 7" xfId="256"/>
    <cellStyle name="Normal 7 2" xfId="257"/>
    <cellStyle name="Normal 7 2 2" xfId="258"/>
    <cellStyle name="Normal 7 2 2 2" xfId="738"/>
    <cellStyle name="Normal 7 2 2 2 2" xfId="3292"/>
    <cellStyle name="Normal 7 2 2 2 3" xfId="2348"/>
    <cellStyle name="Normal 7 2 2 3" xfId="2965"/>
    <cellStyle name="Normal 7 2 2 4" xfId="2030"/>
    <cellStyle name="Normal 7 2 3" xfId="447"/>
    <cellStyle name="Normal 7 2 3 2" xfId="500"/>
    <cellStyle name="Normal 7 2 3 2 2" xfId="3160"/>
    <cellStyle name="Normal 7 2 3 2 3" xfId="2216"/>
    <cellStyle name="Normal 7 2 3 3" xfId="3130"/>
    <cellStyle name="Normal 7 2 3 4" xfId="2186"/>
    <cellStyle name="Normal 7 2 4" xfId="2964"/>
    <cellStyle name="Normal 7 2 5" xfId="2029"/>
    <cellStyle name="Normal 7 3" xfId="259"/>
    <cellStyle name="Normal 7 3 2" xfId="260"/>
    <cellStyle name="Normal 7 3 2 2" xfId="848"/>
    <cellStyle name="Normal 7 3 2 2 2" xfId="3386"/>
    <cellStyle name="Normal 7 3 2 2 3" xfId="2441"/>
    <cellStyle name="Normal 7 3 2 3" xfId="2967"/>
    <cellStyle name="Normal 7 3 2 4" xfId="2032"/>
    <cellStyle name="Normal 7 3 3" xfId="448"/>
    <cellStyle name="Normal 7 3 3 2" xfId="501"/>
    <cellStyle name="Normal 7 3 3 2 2" xfId="3161"/>
    <cellStyle name="Normal 7 3 3 2 3" xfId="2217"/>
    <cellStyle name="Normal 7 3 3 3" xfId="3131"/>
    <cellStyle name="Normal 7 3 3 4" xfId="2187"/>
    <cellStyle name="Normal 7 3 4" xfId="2966"/>
    <cellStyle name="Normal 7 3 5" xfId="2031"/>
    <cellStyle name="Normal 7 4" xfId="261"/>
    <cellStyle name="Normal 7 4 2" xfId="449"/>
    <cellStyle name="Normal 7 4 2 2" xfId="3132"/>
    <cellStyle name="Normal 7 4 2 3" xfId="2188"/>
    <cellStyle name="Normal 7 4 3" xfId="2968"/>
    <cellStyle name="Normal 7 4 4" xfId="2033"/>
    <cellStyle name="Normal 7 5" xfId="262"/>
    <cellStyle name="Normal 7 5 2" xfId="450"/>
    <cellStyle name="Normal 7 5 2 2" xfId="739"/>
    <cellStyle name="Normal 7 5 2 2 2" xfId="3293"/>
    <cellStyle name="Normal 7 5 2 2 3" xfId="2349"/>
    <cellStyle name="Normal 7 5 2 3" xfId="3133"/>
    <cellStyle name="Normal 7 5 2 4" xfId="2189"/>
    <cellStyle name="Normal 7 5 3" xfId="2969"/>
    <cellStyle name="Normal 7 5 4" xfId="2034"/>
    <cellStyle name="Normal 7 6" xfId="451"/>
    <cellStyle name="Normal 7 6 2" xfId="499"/>
    <cellStyle name="Normal 7 6 2 2" xfId="3159"/>
    <cellStyle name="Normal 7 6 2 3" xfId="2215"/>
    <cellStyle name="Normal 7 6 3" xfId="3134"/>
    <cellStyle name="Normal 7 6 4" xfId="3593"/>
    <cellStyle name="Normal 7 6 5" xfId="2190"/>
    <cellStyle name="Normal 7 7" xfId="452"/>
    <cellStyle name="Normal 7 7 2" xfId="3135"/>
    <cellStyle name="Normal 7 7 3" xfId="2191"/>
    <cellStyle name="Normal 7 8" xfId="2963"/>
    <cellStyle name="Normal 7 9" xfId="2028"/>
    <cellStyle name="Normal 7_LCI updated" xfId="263"/>
    <cellStyle name="Normal 8" xfId="264"/>
    <cellStyle name="Normal 8 2" xfId="265"/>
    <cellStyle name="Normal 8 2 2" xfId="453"/>
    <cellStyle name="Normal 8 2 2 2" xfId="740"/>
    <cellStyle name="Normal 8 2 2 2 2" xfId="3294"/>
    <cellStyle name="Normal 8 2 2 2 3" xfId="2350"/>
    <cellStyle name="Normal 8 2 2 3" xfId="3136"/>
    <cellStyle name="Normal 8 2 2 4" xfId="2192"/>
    <cellStyle name="Normal 8 2 3" xfId="2971"/>
    <cellStyle name="Normal 8 2 4" xfId="2036"/>
    <cellStyle name="Normal 8 3" xfId="454"/>
    <cellStyle name="Normal 8 3 2" xfId="1098"/>
    <cellStyle name="Normal 8 3 2 2" xfId="1233"/>
    <cellStyle name="Normal 8 3 2 2 2" xfId="3564"/>
    <cellStyle name="Normal 8 3 2 2 3" xfId="2595"/>
    <cellStyle name="Normal 8 3 2 3" xfId="3522"/>
    <cellStyle name="Normal 8 3 2 4" xfId="2568"/>
    <cellStyle name="Normal 8 3 3" xfId="1222"/>
    <cellStyle name="Normal 8 3 3 2" xfId="3556"/>
    <cellStyle name="Normal 8 3 3 3" xfId="2587"/>
    <cellStyle name="Normal 8 3 4" xfId="1853"/>
    <cellStyle name="Normal 8 3 4 2" xfId="3798"/>
    <cellStyle name="Normal 8 3 4 3" xfId="2793"/>
    <cellStyle name="Normal 8 3 5" xfId="741"/>
    <cellStyle name="Normal 8 3 5 2" xfId="3295"/>
    <cellStyle name="Normal 8 3 5 3" xfId="2351"/>
    <cellStyle name="Normal 8 3 6" xfId="502"/>
    <cellStyle name="Normal 8 3 6 2" xfId="3162"/>
    <cellStyle name="Normal 8 3 6 3" xfId="2218"/>
    <cellStyle name="Normal 8 3 7" xfId="3137"/>
    <cellStyle name="Normal 8 3 8" xfId="2193"/>
    <cellStyle name="Normal 8 4" xfId="455"/>
    <cellStyle name="Normal 8 4 2" xfId="1079"/>
    <cellStyle name="Normal 8 4 2 2" xfId="3509"/>
    <cellStyle name="Normal 8 4 2 3" xfId="2556"/>
    <cellStyle name="Normal 8 4 3" xfId="849"/>
    <cellStyle name="Normal 8 4 3 2" xfId="3387"/>
    <cellStyle name="Normal 8 4 3 3" xfId="2442"/>
    <cellStyle name="Normal 8 4 4" xfId="3138"/>
    <cellStyle name="Normal 8 4 5" xfId="2194"/>
    <cellStyle name="Normal 8 5" xfId="456"/>
    <cellStyle name="Normal 8 5 2" xfId="927"/>
    <cellStyle name="Normal 8 5 2 2" xfId="3428"/>
    <cellStyle name="Normal 8 5 2 3" xfId="2482"/>
    <cellStyle name="Normal 8 5 3" xfId="3139"/>
    <cellStyle name="Normal 8 5 4" xfId="2195"/>
    <cellStyle name="Normal 8 6" xfId="457"/>
    <cellStyle name="Normal 8 6 2" xfId="3140"/>
    <cellStyle name="Normal 8 6 3" xfId="2196"/>
    <cellStyle name="Normal 8 7" xfId="458"/>
    <cellStyle name="Normal 8 7 2" xfId="3141"/>
    <cellStyle name="Normal 8 7 3" xfId="2197"/>
    <cellStyle name="Normal 8 8" xfId="2970"/>
    <cellStyle name="Normal 8 9" xfId="2035"/>
    <cellStyle name="Normal 9" xfId="266"/>
    <cellStyle name="Normal 9 10" xfId="2037"/>
    <cellStyle name="Normal 9 2" xfId="459"/>
    <cellStyle name="Normal 9 2 2" xfId="3142"/>
    <cellStyle name="Normal 9 2 3" xfId="3534"/>
    <cellStyle name="Normal 9 2 4" xfId="2198"/>
    <cellStyle name="Normal 9 3" xfId="460"/>
    <cellStyle name="Normal 9 3 2" xfId="3143"/>
    <cellStyle name="Normal 9 3 3" xfId="3594"/>
    <cellStyle name="Normal 9 3 4" xfId="2199"/>
    <cellStyle name="Normal 9 4" xfId="461"/>
    <cellStyle name="Normal 9 4 2" xfId="3144"/>
    <cellStyle name="Normal 9 4 3" xfId="2200"/>
    <cellStyle name="Normal 9 5" xfId="462"/>
    <cellStyle name="Normal 9 5 2" xfId="3145"/>
    <cellStyle name="Normal 9 5 3" xfId="2201"/>
    <cellStyle name="Normal 9 6" xfId="463"/>
    <cellStyle name="Normal 9 6 2" xfId="3146"/>
    <cellStyle name="Normal 9 6 3" xfId="2202"/>
    <cellStyle name="Normal 9 7" xfId="464"/>
    <cellStyle name="Normal 9 7 2" xfId="3147"/>
    <cellStyle name="Normal 9 7 3" xfId="2203"/>
    <cellStyle name="Normal 9 8" xfId="2972"/>
    <cellStyle name="Normal 9 9" xfId="3440"/>
    <cellStyle name="Note" xfId="324" builtinId="10" customBuiltin="1"/>
    <cellStyle name="Note 2" xfId="267"/>
    <cellStyle name="Note 2 2" xfId="268"/>
    <cellStyle name="Note 2 2 2" xfId="269"/>
    <cellStyle name="Note 2 2 2 2" xfId="1806"/>
    <cellStyle name="Note 2 2 2 2 2" xfId="3782"/>
    <cellStyle name="Note 2 2 2 2 3" xfId="2777"/>
    <cellStyle name="Note 2 2 2 3" xfId="1632"/>
    <cellStyle name="Note 2 2 2 3 2" xfId="3658"/>
    <cellStyle name="Note 2 2 2 3 3" xfId="2659"/>
    <cellStyle name="Note 2 2 2 4" xfId="2975"/>
    <cellStyle name="Note 2 2 2 5" xfId="2040"/>
    <cellStyle name="Note 2 2 3" xfId="1761"/>
    <cellStyle name="Note 2 2 3 2" xfId="3737"/>
    <cellStyle name="Note 2 2 3 3" xfId="2732"/>
    <cellStyle name="Note 2 2 4" xfId="850"/>
    <cellStyle name="Note 2 2 4 2" xfId="3388"/>
    <cellStyle name="Note 2 2 4 3" xfId="2443"/>
    <cellStyle name="Note 2 2 5" xfId="2974"/>
    <cellStyle name="Note 2 2 6" xfId="2039"/>
    <cellStyle name="Note 2 3" xfId="270"/>
    <cellStyle name="Note 2 3 2" xfId="1637"/>
    <cellStyle name="Note 2 3 2 2" xfId="1810"/>
    <cellStyle name="Note 2 3 2 2 2" xfId="3786"/>
    <cellStyle name="Note 2 3 2 2 3" xfId="2781"/>
    <cellStyle name="Note 2 3 2 3" xfId="3663"/>
    <cellStyle name="Note 2 3 2 4" xfId="2664"/>
    <cellStyle name="Note 2 3 3" xfId="1770"/>
    <cellStyle name="Note 2 3 3 2" xfId="3746"/>
    <cellStyle name="Note 2 3 3 3" xfId="2741"/>
    <cellStyle name="Note 2 3 4" xfId="1009"/>
    <cellStyle name="Note 2 3 4 2" xfId="3483"/>
    <cellStyle name="Note 2 3 4 3" xfId="2530"/>
    <cellStyle name="Note 2 3 5" xfId="2976"/>
    <cellStyle name="Note 2 3 6" xfId="2041"/>
    <cellStyle name="Note 2 4" xfId="1017"/>
    <cellStyle name="Note 2 4 2" xfId="1642"/>
    <cellStyle name="Note 2 4 2 2" xfId="1814"/>
    <cellStyle name="Note 2 4 2 2 2" xfId="3790"/>
    <cellStyle name="Note 2 4 2 2 3" xfId="2785"/>
    <cellStyle name="Note 2 4 2 3" xfId="3668"/>
    <cellStyle name="Note 2 4 2 4" xfId="2669"/>
    <cellStyle name="Note 2 4 3" xfId="1776"/>
    <cellStyle name="Note 2 4 3 2" xfId="3752"/>
    <cellStyle name="Note 2 4 3 3" xfId="2747"/>
    <cellStyle name="Note 2 4 4" xfId="3491"/>
    <cellStyle name="Note 2 4 5" xfId="2538"/>
    <cellStyle name="Note 2 5" xfId="1615"/>
    <cellStyle name="Note 2 5 2" xfId="1800"/>
    <cellStyle name="Note 2 5 2 2" xfId="3776"/>
    <cellStyle name="Note 2 5 2 3" xfId="2771"/>
    <cellStyle name="Note 2 5 3" xfId="3643"/>
    <cellStyle name="Note 2 5 4" xfId="2645"/>
    <cellStyle name="Note 2 6" xfId="743"/>
    <cellStyle name="Note 2 6 2" xfId="3297"/>
    <cellStyle name="Note 2 6 3" xfId="2353"/>
    <cellStyle name="Note 2 7" xfId="2973"/>
    <cellStyle name="Note 2 8" xfId="2038"/>
    <cellStyle name="Note 3" xfId="271"/>
    <cellStyle name="Note 3 2" xfId="272"/>
    <cellStyle name="Note 3 2 2" xfId="1223"/>
    <cellStyle name="Note 3 2 2 2" xfId="3557"/>
    <cellStyle name="Note 3 2 2 3" xfId="2588"/>
    <cellStyle name="Note 3 2 3" xfId="2978"/>
    <cellStyle name="Note 3 2 4" xfId="2043"/>
    <cellStyle name="Note 3 3" xfId="744"/>
    <cellStyle name="Note 3 3 2" xfId="3298"/>
    <cellStyle name="Note 3 3 3" xfId="2354"/>
    <cellStyle name="Note 3 4" xfId="2977"/>
    <cellStyle name="Note 3 5" xfId="2042"/>
    <cellStyle name="Note 4" xfId="742"/>
    <cellStyle name="Note 4 2" xfId="1081"/>
    <cellStyle name="Note 4 2 2" xfId="1781"/>
    <cellStyle name="Note 4 2 2 2" xfId="3757"/>
    <cellStyle name="Note 4 2 2 3" xfId="2752"/>
    <cellStyle name="Note 4 2 3" xfId="3510"/>
    <cellStyle name="Note 4 2 4" xfId="2557"/>
    <cellStyle name="Note 4 3" xfId="1749"/>
    <cellStyle name="Note 4 3 2" xfId="3726"/>
    <cellStyle name="Note 4 3 3" xfId="2721"/>
    <cellStyle name="Note 4 4" xfId="3296"/>
    <cellStyle name="Note 4 5" xfId="2352"/>
    <cellStyle name="Note 5" xfId="802"/>
    <cellStyle name="Note 5 2" xfId="1629"/>
    <cellStyle name="Note 5 2 2" xfId="1720"/>
    <cellStyle name="Note 5 2 2 2" xfId="3703"/>
    <cellStyle name="Note 5 2 2 3" xfId="2698"/>
    <cellStyle name="Note 5 2 3" xfId="1803"/>
    <cellStyle name="Note 5 2 3 2" xfId="3779"/>
    <cellStyle name="Note 5 2 3 3" xfId="2774"/>
    <cellStyle name="Note 5 2 4" xfId="3655"/>
    <cellStyle name="Note 5 2 5" xfId="2656"/>
    <cellStyle name="Note 5 3" xfId="1711"/>
    <cellStyle name="Note 5 3 2" xfId="3700"/>
    <cellStyle name="Note 5 3 3" xfId="2695"/>
    <cellStyle name="Note 5 4" xfId="1754"/>
    <cellStyle name="Note 5 4 2" xfId="3730"/>
    <cellStyle name="Note 5 4 3" xfId="2725"/>
    <cellStyle name="Note 5 5" xfId="3341"/>
    <cellStyle name="Note 5 6" xfId="2396"/>
    <cellStyle name="Note 6" xfId="3007"/>
    <cellStyle name="Note 7" xfId="2077"/>
    <cellStyle name="notes" xfId="273"/>
    <cellStyle name="notes 2" xfId="2979"/>
    <cellStyle name="notes 3" xfId="2044"/>
    <cellStyle name="Output" xfId="319" builtinId="21" customBuiltin="1"/>
    <cellStyle name="Output 2" xfId="274"/>
    <cellStyle name="Output 2 2" xfId="275"/>
    <cellStyle name="Output 2 2 2" xfId="1633"/>
    <cellStyle name="Output 2 2 2 2" xfId="1733"/>
    <cellStyle name="Output 2 2 2 2 2" xfId="3710"/>
    <cellStyle name="Output 2 2 2 2 3" xfId="2705"/>
    <cellStyle name="Output 2 2 2 3" xfId="3659"/>
    <cellStyle name="Output 2 2 2 4" xfId="2660"/>
    <cellStyle name="Output 2 2 3" xfId="1762"/>
    <cellStyle name="Output 2 2 3 2" xfId="3738"/>
    <cellStyle name="Output 2 2 3 3" xfId="2733"/>
    <cellStyle name="Output 2 2 4" xfId="1747"/>
    <cellStyle name="Output 2 2 4 2" xfId="3724"/>
    <cellStyle name="Output 2 2 4 3" xfId="2719"/>
    <cellStyle name="Output 2 2 5" xfId="851"/>
    <cellStyle name="Output 2 2 5 2" xfId="3389"/>
    <cellStyle name="Output 2 2 5 3" xfId="2444"/>
    <cellStyle name="Output 2 2 6" xfId="2981"/>
    <cellStyle name="Output 2 2 7" xfId="2046"/>
    <cellStyle name="Output 2 3" xfId="1010"/>
    <cellStyle name="Output 2 3 2" xfId="1638"/>
    <cellStyle name="Output 2 3 2 2" xfId="1734"/>
    <cellStyle name="Output 2 3 2 2 2" xfId="3711"/>
    <cellStyle name="Output 2 3 2 2 3" xfId="2706"/>
    <cellStyle name="Output 2 3 2 3" xfId="3664"/>
    <cellStyle name="Output 2 3 2 4" xfId="2665"/>
    <cellStyle name="Output 2 3 3" xfId="1771"/>
    <cellStyle name="Output 2 3 3 2" xfId="3747"/>
    <cellStyle name="Output 2 3 3 3" xfId="2742"/>
    <cellStyle name="Output 2 3 4" xfId="1794"/>
    <cellStyle name="Output 2 3 4 2" xfId="3770"/>
    <cellStyle name="Output 2 3 4 3" xfId="2765"/>
    <cellStyle name="Output 2 3 5" xfId="3484"/>
    <cellStyle name="Output 2 3 6" xfId="2531"/>
    <cellStyle name="Output 2 4" xfId="1018"/>
    <cellStyle name="Output 2 4 2" xfId="1643"/>
    <cellStyle name="Output 2 4 2 2" xfId="1765"/>
    <cellStyle name="Output 2 4 2 2 2" xfId="3741"/>
    <cellStyle name="Output 2 4 2 2 3" xfId="2736"/>
    <cellStyle name="Output 2 4 2 3" xfId="3669"/>
    <cellStyle name="Output 2 4 2 4" xfId="2670"/>
    <cellStyle name="Output 2 4 3" xfId="1777"/>
    <cellStyle name="Output 2 4 3 2" xfId="3753"/>
    <cellStyle name="Output 2 4 3 3" xfId="2748"/>
    <cellStyle name="Output 2 4 4" xfId="1741"/>
    <cellStyle name="Output 2 4 4 2" xfId="3718"/>
    <cellStyle name="Output 2 4 4 3" xfId="2713"/>
    <cellStyle name="Output 2 4 5" xfId="3492"/>
    <cellStyle name="Output 2 4 6" xfId="2539"/>
    <cellStyle name="Output 2 5" xfId="1616"/>
    <cellStyle name="Output 2 5 2" xfId="1767"/>
    <cellStyle name="Output 2 5 2 2" xfId="3743"/>
    <cellStyle name="Output 2 5 2 3" xfId="2738"/>
    <cellStyle name="Output 2 5 3" xfId="3644"/>
    <cellStyle name="Output 2 5 4" xfId="2646"/>
    <cellStyle name="Output 2 6" xfId="746"/>
    <cellStyle name="Output 2 6 2" xfId="3300"/>
    <cellStyle name="Output 2 6 3" xfId="2356"/>
    <cellStyle name="Output 2 7" xfId="2980"/>
    <cellStyle name="Output 2 8" xfId="2045"/>
    <cellStyle name="Output 3" xfId="747"/>
    <cellStyle name="Output 3 2" xfId="3301"/>
    <cellStyle name="Output 3 3" xfId="2357"/>
    <cellStyle name="Output 4" xfId="745"/>
    <cellStyle name="Output 4 2" xfId="1082"/>
    <cellStyle name="Output 4 2 2" xfId="1787"/>
    <cellStyle name="Output 4 2 2 2" xfId="3763"/>
    <cellStyle name="Output 4 2 2 3" xfId="2758"/>
    <cellStyle name="Output 4 2 3" xfId="3511"/>
    <cellStyle name="Output 4 2 4" xfId="2558"/>
    <cellStyle name="Output 4 3" xfId="1750"/>
    <cellStyle name="Output 4 3 2" xfId="3727"/>
    <cellStyle name="Output 4 3 3" xfId="2722"/>
    <cellStyle name="Output 4 4" xfId="1748"/>
    <cellStyle name="Output 4 4 2" xfId="3725"/>
    <cellStyle name="Output 4 4 3" xfId="2720"/>
    <cellStyle name="Output 4 5" xfId="3299"/>
    <cellStyle name="Output 4 6" xfId="2355"/>
    <cellStyle name="Output 5" xfId="3002"/>
    <cellStyle name="Output 6" xfId="2072"/>
    <cellStyle name="Page Number" xfId="883"/>
    <cellStyle name="Page Number 2" xfId="928"/>
    <cellStyle name="Page Number 2 2" xfId="1712"/>
    <cellStyle name="Page Number 2 3" xfId="1753"/>
    <cellStyle name="Page Number 3" xfId="929"/>
    <cellStyle name="Percent" xfId="1863" builtinId="5"/>
    <cellStyle name="Percent [0]" xfId="885"/>
    <cellStyle name="Percent [1]" xfId="886"/>
    <cellStyle name="Percent [2]" xfId="887"/>
    <cellStyle name="Percent 10" xfId="903"/>
    <cellStyle name="Percent 100" xfId="1396"/>
    <cellStyle name="Percent 101" xfId="1407"/>
    <cellStyle name="Percent 102" xfId="1397"/>
    <cellStyle name="Percent 103" xfId="1408"/>
    <cellStyle name="Percent 104" xfId="1398"/>
    <cellStyle name="Percent 105" xfId="1409"/>
    <cellStyle name="Percent 106" xfId="1399"/>
    <cellStyle name="Percent 107" xfId="1410"/>
    <cellStyle name="Percent 108" xfId="1400"/>
    <cellStyle name="Percent 109" xfId="1411"/>
    <cellStyle name="Percent 11" xfId="923"/>
    <cellStyle name="Percent 110" xfId="1401"/>
    <cellStyle name="Percent 111" xfId="1464"/>
    <cellStyle name="Percent 112" xfId="1430"/>
    <cellStyle name="Percent 113" xfId="1463"/>
    <cellStyle name="Percent 114" xfId="1429"/>
    <cellStyle name="Percent 115" xfId="1465"/>
    <cellStyle name="Percent 116" xfId="1428"/>
    <cellStyle name="Percent 117" xfId="1466"/>
    <cellStyle name="Percent 118" xfId="1475"/>
    <cellStyle name="Percent 119" xfId="1467"/>
    <cellStyle name="Percent 12" xfId="902"/>
    <cellStyle name="Percent 120" xfId="1476"/>
    <cellStyle name="Percent 121" xfId="1468"/>
    <cellStyle name="Percent 122" xfId="1477"/>
    <cellStyle name="Percent 123" xfId="1469"/>
    <cellStyle name="Percent 124" xfId="1478"/>
    <cellStyle name="Percent 125" xfId="1470"/>
    <cellStyle name="Percent 126" xfId="1479"/>
    <cellStyle name="Percent 127" xfId="1471"/>
    <cellStyle name="Percent 128" xfId="1480"/>
    <cellStyle name="Percent 129" xfId="1472"/>
    <cellStyle name="Percent 13" xfId="938"/>
    <cellStyle name="Percent 130" xfId="1536"/>
    <cellStyle name="Percent 131" xfId="1499"/>
    <cellStyle name="Percent 132" xfId="1535"/>
    <cellStyle name="Percent 133" xfId="1498"/>
    <cellStyle name="Percent 134" xfId="1537"/>
    <cellStyle name="Percent 135" xfId="1497"/>
    <cellStyle name="Percent 136" xfId="1538"/>
    <cellStyle name="Percent 137" xfId="1544"/>
    <cellStyle name="Percent 138" xfId="1539"/>
    <cellStyle name="Percent 139" xfId="1545"/>
    <cellStyle name="Percent 14" xfId="939"/>
    <cellStyle name="Percent 140" xfId="1540"/>
    <cellStyle name="Percent 141" xfId="1546"/>
    <cellStyle name="Percent 142" xfId="1542"/>
    <cellStyle name="Percent 143" xfId="1501"/>
    <cellStyle name="Percent 144" xfId="1549"/>
    <cellStyle name="Percent 145" xfId="1500"/>
    <cellStyle name="Percent 146" xfId="1552"/>
    <cellStyle name="Percent 147" xfId="1620"/>
    <cellStyle name="Percent 148" xfId="1660"/>
    <cellStyle name="Percent 148 2" xfId="1725"/>
    <cellStyle name="Percent 149" xfId="1662"/>
    <cellStyle name="Percent 149 2" xfId="1727"/>
    <cellStyle name="Percent 15" xfId="940"/>
    <cellStyle name="Percent 150" xfId="1664"/>
    <cellStyle name="Percent 150 2" xfId="1729"/>
    <cellStyle name="Percent 151" xfId="1684"/>
    <cellStyle name="Percent 152" xfId="1687"/>
    <cellStyle name="Percent 153" xfId="1685"/>
    <cellStyle name="Percent 154" xfId="1688"/>
    <cellStyle name="Percent 155" xfId="1690"/>
    <cellStyle name="Percent 156" xfId="1692"/>
    <cellStyle name="Percent 157" xfId="1694"/>
    <cellStyle name="Percent 158" xfId="1696"/>
    <cellStyle name="Percent 159" xfId="1698"/>
    <cellStyle name="Percent 16" xfId="941"/>
    <cellStyle name="Percent 160" xfId="1700"/>
    <cellStyle name="Percent 161" xfId="1702"/>
    <cellStyle name="Percent 162" xfId="1704"/>
    <cellStyle name="Percent 163" xfId="1706"/>
    <cellStyle name="Percent 164" xfId="1854"/>
    <cellStyle name="Percent 17" xfId="942"/>
    <cellStyle name="Percent 18" xfId="943"/>
    <cellStyle name="Percent 19" xfId="944"/>
    <cellStyle name="Percent 2" xfId="276"/>
    <cellStyle name="Percent 2 2" xfId="277"/>
    <cellStyle name="Percent 2 2 2" xfId="278"/>
    <cellStyle name="Percent 2 2 2 2" xfId="279"/>
    <cellStyle name="Percent 2 2 3" xfId="280"/>
    <cellStyle name="Percent 2 2 3 2" xfId="749"/>
    <cellStyle name="Percent 2 3" xfId="281"/>
    <cellStyle name="Percent 2 3 2" xfId="282"/>
    <cellStyle name="Percent 2 3 2 2" xfId="283"/>
    <cellStyle name="Percent 2 3 3" xfId="284"/>
    <cellStyle name="Percent 2 4" xfId="285"/>
    <cellStyle name="Percent 2 4 2" xfId="750"/>
    <cellStyle name="Percent 2 4 2 2" xfId="1224"/>
    <cellStyle name="Percent 2 4 2 3" xfId="3587"/>
    <cellStyle name="Percent 2 5" xfId="286"/>
    <cellStyle name="Percent 2 5 2" xfId="3591"/>
    <cellStyle name="Percent 2 5 3" xfId="3538"/>
    <cellStyle name="Percent 2 6" xfId="287"/>
    <cellStyle name="Percent 2 6 2" xfId="3588"/>
    <cellStyle name="Percent 2 6 3" xfId="3567"/>
    <cellStyle name="Percent 2 7" xfId="288"/>
    <cellStyle name="Percent 2 7 2" xfId="289"/>
    <cellStyle name="Percent 2 7 3" xfId="884"/>
    <cellStyle name="Percent 2 8" xfId="290"/>
    <cellStyle name="Percent 2 8 2" xfId="291"/>
    <cellStyle name="Percent 20" xfId="945"/>
    <cellStyle name="Percent 21" xfId="946"/>
    <cellStyle name="Percent 22" xfId="947"/>
    <cellStyle name="Percent 23" xfId="948"/>
    <cellStyle name="Percent 24" xfId="949"/>
    <cellStyle name="Percent 25" xfId="950"/>
    <cellStyle name="Percent 26" xfId="951"/>
    <cellStyle name="Percent 27" xfId="952"/>
    <cellStyle name="Percent 28" xfId="899"/>
    <cellStyle name="Percent 29" xfId="909"/>
    <cellStyle name="Percent 3" xfId="292"/>
    <cellStyle name="Percent 3 2" xfId="795"/>
    <cellStyle name="Percent 3 3" xfId="894"/>
    <cellStyle name="Percent 30" xfId="898"/>
    <cellStyle name="Percent 31" xfId="937"/>
    <cellStyle name="Percent 32" xfId="960"/>
    <cellStyle name="Percent 33" xfId="967"/>
    <cellStyle name="Percent 33 2" xfId="1234"/>
    <cellStyle name="Percent 33 3" xfId="1099"/>
    <cellStyle name="Percent 34" xfId="962"/>
    <cellStyle name="Percent 34 2" xfId="1107"/>
    <cellStyle name="Percent 35" xfId="1022"/>
    <cellStyle name="Percent 35 2" xfId="1090"/>
    <cellStyle name="Percent 36" xfId="1105"/>
    <cellStyle name="Percent 37" xfId="1091"/>
    <cellStyle name="Percent 38" xfId="1106"/>
    <cellStyle name="Percent 38 2" xfId="1236"/>
    <cellStyle name="Percent 39" xfId="1089"/>
    <cellStyle name="Percent 39 2" xfId="1226"/>
    <cellStyle name="Percent 4" xfId="293"/>
    <cellStyle name="Percent 4 2" xfId="294"/>
    <cellStyle name="Percent 4 2 2" xfId="295"/>
    <cellStyle name="Percent 4 3" xfId="296"/>
    <cellStyle name="Percent 4 3 2" xfId="1083"/>
    <cellStyle name="Percent 4 3 3" xfId="895"/>
    <cellStyle name="Percent 4 4" xfId="504"/>
    <cellStyle name="Percent 4 4 2" xfId="1184"/>
    <cellStyle name="Percent 4 4 3" xfId="1710"/>
    <cellStyle name="Percent 4 4 4" xfId="1035"/>
    <cellStyle name="Percent 4 5" xfId="751"/>
    <cellStyle name="Percent 4 6" xfId="3535"/>
    <cellStyle name="Percent 40" xfId="1125"/>
    <cellStyle name="Percent 41" xfId="1110"/>
    <cellStyle name="Percent 42" xfId="1124"/>
    <cellStyle name="Percent 43" xfId="1109"/>
    <cellStyle name="Percent 44" xfId="1126"/>
    <cellStyle name="Percent 45" xfId="1108"/>
    <cellStyle name="Percent 46" xfId="1127"/>
    <cellStyle name="Percent 47" xfId="1131"/>
    <cellStyle name="Percent 48" xfId="1128"/>
    <cellStyle name="Percent 49" xfId="1132"/>
    <cellStyle name="Percent 5" xfId="297"/>
    <cellStyle name="Percent 5 2" xfId="298"/>
    <cellStyle name="Percent 5 2 2" xfId="1084"/>
    <cellStyle name="Percent 5 2 3" xfId="930"/>
    <cellStyle name="Percent 5 3" xfId="1191"/>
    <cellStyle name="Percent 5 4" xfId="752"/>
    <cellStyle name="Percent 50" xfId="1129"/>
    <cellStyle name="Percent 51" xfId="1167"/>
    <cellStyle name="Percent 51 2" xfId="1245"/>
    <cellStyle name="Percent 52" xfId="1172"/>
    <cellStyle name="Percent 52 2" xfId="1248"/>
    <cellStyle name="Percent 53" xfId="1166"/>
    <cellStyle name="Percent 53 2" xfId="1244"/>
    <cellStyle name="Percent 54" xfId="1173"/>
    <cellStyle name="Percent 54 2" xfId="1249"/>
    <cellStyle name="Percent 55" xfId="1165"/>
    <cellStyle name="Percent 55 2" xfId="1243"/>
    <cellStyle name="Percent 56" xfId="1194"/>
    <cellStyle name="Percent 57" xfId="1174"/>
    <cellStyle name="Percent 58" xfId="1187"/>
    <cellStyle name="Percent 59" xfId="1139"/>
    <cellStyle name="Percent 6" xfId="748"/>
    <cellStyle name="Percent 6 2" xfId="906"/>
    <cellStyle name="Percent 60" xfId="1215"/>
    <cellStyle name="Percent 61" xfId="1252"/>
    <cellStyle name="Percent 62" xfId="1253"/>
    <cellStyle name="Percent 63" xfId="1195"/>
    <cellStyle name="Percent 64" xfId="1238"/>
    <cellStyle name="Percent 65" xfId="1255"/>
    <cellStyle name="Percent 66" xfId="1168"/>
    <cellStyle name="Percent 67" xfId="1256"/>
    <cellStyle name="Percent 68" xfId="1142"/>
    <cellStyle name="Percent 69" xfId="1186"/>
    <cellStyle name="Percent 7" xfId="786"/>
    <cellStyle name="Percent 7 2" xfId="919"/>
    <cellStyle name="Percent 7 3" xfId="1719"/>
    <cellStyle name="Percent 70" xfId="1141"/>
    <cellStyle name="Percent 71" xfId="1291"/>
    <cellStyle name="Percent 72" xfId="1258"/>
    <cellStyle name="Percent 73" xfId="1290"/>
    <cellStyle name="Percent 74" xfId="1257"/>
    <cellStyle name="Percent 75" xfId="1292"/>
    <cellStyle name="Percent 76" xfId="1338"/>
    <cellStyle name="Percent 77" xfId="1298"/>
    <cellStyle name="Percent 78" xfId="1337"/>
    <cellStyle name="Percent 79" xfId="1297"/>
    <cellStyle name="Percent 8" xfId="904"/>
    <cellStyle name="Percent 80" xfId="1339"/>
    <cellStyle name="Percent 81" xfId="1296"/>
    <cellStyle name="Percent 82" xfId="1340"/>
    <cellStyle name="Percent 83" xfId="1345"/>
    <cellStyle name="Percent 84" xfId="1333"/>
    <cellStyle name="Percent 85" xfId="1346"/>
    <cellStyle name="Percent 86" xfId="1334"/>
    <cellStyle name="Percent 87" xfId="1347"/>
    <cellStyle name="Percent 88" xfId="1335"/>
    <cellStyle name="Percent 89" xfId="1348"/>
    <cellStyle name="Percent 9" xfId="921"/>
    <cellStyle name="Percent 90" xfId="1336"/>
    <cellStyle name="Percent 91" xfId="1344"/>
    <cellStyle name="Percent 92" xfId="1395"/>
    <cellStyle name="Percent 93" xfId="1359"/>
    <cellStyle name="Percent 94" xfId="1392"/>
    <cellStyle name="Percent 95" xfId="1404"/>
    <cellStyle name="Percent 96" xfId="1393"/>
    <cellStyle name="Percent 97" xfId="1405"/>
    <cellStyle name="Percent 98" xfId="1394"/>
    <cellStyle name="Percent 99" xfId="1406"/>
    <cellStyle name="semestre" xfId="299"/>
    <cellStyle name="semestre 2" xfId="1717"/>
    <cellStyle name="semestre 2 2" xfId="3702"/>
    <cellStyle name="semestre 2 3" xfId="2697"/>
    <cellStyle name="semestre 3" xfId="1737"/>
    <cellStyle name="semestre 3 2" xfId="3714"/>
    <cellStyle name="semestre 3 3" xfId="2709"/>
    <cellStyle name="semestre 4" xfId="2982"/>
    <cellStyle name="semestre 5" xfId="2047"/>
    <cellStyle name="sh0 -SideHeading" xfId="753"/>
    <cellStyle name="sh0 -SideHeading 2" xfId="754"/>
    <cellStyle name="sh0 -SideHeading 2 2" xfId="3303"/>
    <cellStyle name="sh0 -SideHeading 2 3" xfId="2359"/>
    <cellStyle name="sh0 -SideHeading 3" xfId="3302"/>
    <cellStyle name="sh0 -SideHeading 4" xfId="2358"/>
    <cellStyle name="sh1 -SideHeading" xfId="755"/>
    <cellStyle name="sh1 -SideHeading 2" xfId="756"/>
    <cellStyle name="sh1 -SideHeading 2 2" xfId="3305"/>
    <cellStyle name="sh1 -SideHeading 2 3" xfId="2361"/>
    <cellStyle name="sh1 -SideHeading 3" xfId="3304"/>
    <cellStyle name="sh1 -SideHeading 4" xfId="2360"/>
    <cellStyle name="sh2 -SideHeading" xfId="757"/>
    <cellStyle name="sh2 -SideHeading 2" xfId="758"/>
    <cellStyle name="sh2 -SideHeading 2 2" xfId="3307"/>
    <cellStyle name="sh2 -SideHeading 2 3" xfId="2363"/>
    <cellStyle name="sh2 -SideHeading 3" xfId="3306"/>
    <cellStyle name="sh2 -SideHeading 4" xfId="2362"/>
    <cellStyle name="sh3 -SideHeading" xfId="759"/>
    <cellStyle name="sh3 -SideHeading 2" xfId="760"/>
    <cellStyle name="sh3 -SideHeading 2 2" xfId="3309"/>
    <cellStyle name="sh3 -SideHeading 2 3" xfId="2365"/>
    <cellStyle name="sh3 -SideHeading 3" xfId="3308"/>
    <cellStyle name="sh3 -SideHeading 4" xfId="2364"/>
    <cellStyle name="st0 -SideText" xfId="761"/>
    <cellStyle name="st0 -SideText 2" xfId="762"/>
    <cellStyle name="st0 -SideText 2 2" xfId="3311"/>
    <cellStyle name="st0 -SideText 2 3" xfId="2367"/>
    <cellStyle name="st0 -SideText 3" xfId="3310"/>
    <cellStyle name="st0 -SideText 4" xfId="2366"/>
    <cellStyle name="st1 -SideText" xfId="763"/>
    <cellStyle name="st1 -SideText 2" xfId="764"/>
    <cellStyle name="st1 -SideText 2 2" xfId="3313"/>
    <cellStyle name="st1 -SideText 2 3" xfId="2369"/>
    <cellStyle name="st1 -SideText 3" xfId="3312"/>
    <cellStyle name="st1 -SideText 4" xfId="2368"/>
    <cellStyle name="st2 -SideText" xfId="765"/>
    <cellStyle name="st2 -SideText 2" xfId="766"/>
    <cellStyle name="st2 -SideText 2 2" xfId="3315"/>
    <cellStyle name="st2 -SideText 2 3" xfId="2371"/>
    <cellStyle name="st2 -SideText 3" xfId="3314"/>
    <cellStyle name="st2 -SideText 4" xfId="2370"/>
    <cellStyle name="st3 -SideText" xfId="767"/>
    <cellStyle name="st3 -SideText 2" xfId="768"/>
    <cellStyle name="st3 -SideText 2 2" xfId="3317"/>
    <cellStyle name="st3 -SideText 2 3" xfId="2373"/>
    <cellStyle name="st3 -SideText 3" xfId="3316"/>
    <cellStyle name="st3 -SideText 4" xfId="2372"/>
    <cellStyle name="st4 -SideText" xfId="769"/>
    <cellStyle name="st4 -SideText 2" xfId="770"/>
    <cellStyle name="st4 -SideText 2 2" xfId="3319"/>
    <cellStyle name="st4 -SideText 2 3" xfId="2375"/>
    <cellStyle name="st4 -SideText 3" xfId="3318"/>
    <cellStyle name="st4 -SideText 4" xfId="2374"/>
    <cellStyle name="Style 1" xfId="300"/>
    <cellStyle name="Style 1 10" xfId="1541"/>
    <cellStyle name="Style 1 11" xfId="1855"/>
    <cellStyle name="Style 1 12" xfId="2983"/>
    <cellStyle name="Style 1 13" xfId="2048"/>
    <cellStyle name="Style 1 2" xfId="301"/>
    <cellStyle name="Style 1 3" xfId="360"/>
    <cellStyle name="Style 1 3 2" xfId="1085"/>
    <cellStyle name="Style 1 3 3" xfId="797"/>
    <cellStyle name="Style 1 3 3 2" xfId="3336"/>
    <cellStyle name="Style 1 3 3 3" xfId="2391"/>
    <cellStyle name="Style 1 3 4" xfId="505"/>
    <cellStyle name="Style 1 3 4 2" xfId="3163"/>
    <cellStyle name="Style 1 3 4 3" xfId="2219"/>
    <cellStyle name="Style 1 3 5" xfId="3046"/>
    <cellStyle name="Style 1 3 6" xfId="2061"/>
    <cellStyle name="Style 1 4" xfId="961"/>
    <cellStyle name="Style 1 5" xfId="974"/>
    <cellStyle name="Style 1 5 2" xfId="1169"/>
    <cellStyle name="Style 1 5 3" xfId="3449"/>
    <cellStyle name="Style 1 5 4" xfId="2496"/>
    <cellStyle name="Style 1 6" xfId="1293"/>
    <cellStyle name="Style 1 7" xfId="1342"/>
    <cellStyle name="Style 1 8" xfId="1402"/>
    <cellStyle name="Style 1 9" xfId="1473"/>
    <cellStyle name="Sum" xfId="888"/>
    <cellStyle name="Sum 2" xfId="931"/>
    <cellStyle name="Sum 2 2" xfId="3430"/>
    <cellStyle name="Sum 2 3" xfId="2483"/>
    <cellStyle name="Sum 3" xfId="3410"/>
    <cellStyle name="Sum 4" xfId="2465"/>
    <cellStyle name="tête chapitre" xfId="302"/>
    <cellStyle name="tête chapitre 2" xfId="2984"/>
    <cellStyle name="tête chapitre 3" xfId="2049"/>
    <cellStyle name="Text" xfId="889"/>
    <cellStyle name="Text 2" xfId="932"/>
    <cellStyle name="Text 2 2" xfId="1056"/>
    <cellStyle name="Text 2 2 2" xfId="1649"/>
    <cellStyle name="Text 2 3" xfId="1563"/>
    <cellStyle name="Text rjustify" xfId="890"/>
    <cellStyle name="Text rjustify 2" xfId="933"/>
    <cellStyle name="Text rjustify 2 2" xfId="1057"/>
    <cellStyle name="Text rjustify 2 2 2" xfId="1650"/>
    <cellStyle name="Text rjustify 2 3" xfId="1080"/>
    <cellStyle name="Text Wrap" xfId="3569"/>
    <cellStyle name="Time" xfId="891"/>
    <cellStyle name="Time 2" xfId="934"/>
    <cellStyle name="Time 2 2" xfId="3431"/>
    <cellStyle name="Time 2 3" xfId="2484"/>
    <cellStyle name="Time 3" xfId="3411"/>
    <cellStyle name="Time 4" xfId="2466"/>
    <cellStyle name="Title" xfId="310" builtinId="15" customBuiltin="1"/>
    <cellStyle name="Title 2" xfId="303"/>
    <cellStyle name="Title 2 2" xfId="935"/>
    <cellStyle name="Title 2 2 2" xfId="1086"/>
    <cellStyle name="Title 2 2 2 2" xfId="3513"/>
    <cellStyle name="Title 2 2 2 3" xfId="2559"/>
    <cellStyle name="Title 2 2 3" xfId="3432"/>
    <cellStyle name="Title 2 2 4" xfId="2485"/>
    <cellStyle name="Title 2 3" xfId="1192"/>
    <cellStyle name="Title 2 3 2" xfId="3547"/>
    <cellStyle name="Title 2 3 3" xfId="2579"/>
    <cellStyle name="Title 2 4" xfId="2985"/>
    <cellStyle name="Title 2 5" xfId="2050"/>
    <cellStyle name="Title 3" xfId="772"/>
    <cellStyle name="Title 3 2" xfId="3321"/>
    <cellStyle name="Title 3 3" xfId="2377"/>
    <cellStyle name="Title 4" xfId="771"/>
    <cellStyle name="Title 4 2" xfId="3320"/>
    <cellStyle name="Title 4 3" xfId="2376"/>
    <cellStyle name="Title 5" xfId="2993"/>
    <cellStyle name="Title 6" xfId="2063"/>
    <cellStyle name="titre" xfId="304"/>
    <cellStyle name="titre 2" xfId="2986"/>
    <cellStyle name="titre 3" xfId="2051"/>
    <cellStyle name="Top rows" xfId="892"/>
    <cellStyle name="Top rows 2" xfId="936"/>
    <cellStyle name="Top rows 2 2" xfId="3433"/>
    <cellStyle name="Top rows 2 3" xfId="2486"/>
    <cellStyle name="Top rows 3" xfId="3412"/>
    <cellStyle name="Top rows 3 2" xfId="3041"/>
    <cellStyle name="Top rows 4" xfId="2467"/>
    <cellStyle name="Total" xfId="326" builtinId="25" customBuiltin="1"/>
    <cellStyle name="Total 2" xfId="305"/>
    <cellStyle name="Total 2 10" xfId="2987"/>
    <cellStyle name="Total 2 11" xfId="2052"/>
    <cellStyle name="Total 2 2" xfId="306"/>
    <cellStyle name="Total 2 2 2" xfId="1634"/>
    <cellStyle name="Total 2 2 2 2" xfId="1807"/>
    <cellStyle name="Total 2 2 2 2 2" xfId="3783"/>
    <cellStyle name="Total 2 2 2 2 3" xfId="2778"/>
    <cellStyle name="Total 2 2 2 3" xfId="1735"/>
    <cellStyle name="Total 2 2 2 3 2" xfId="3712"/>
    <cellStyle name="Total 2 2 2 3 3" xfId="2707"/>
    <cellStyle name="Total 2 2 2 4" xfId="3660"/>
    <cellStyle name="Total 2 2 2 5" xfId="2661"/>
    <cellStyle name="Total 2 2 3" xfId="1763"/>
    <cellStyle name="Total 2 2 3 2" xfId="3739"/>
    <cellStyle name="Total 2 2 3 3" xfId="2734"/>
    <cellStyle name="Total 2 2 4" xfId="1746"/>
    <cellStyle name="Total 2 2 4 2" xfId="3723"/>
    <cellStyle name="Total 2 2 4 3" xfId="2718"/>
    <cellStyle name="Total 2 2 5" xfId="852"/>
    <cellStyle name="Total 2 2 5 2" xfId="3390"/>
    <cellStyle name="Total 2 2 5 3" xfId="2445"/>
    <cellStyle name="Total 2 2 6" xfId="2988"/>
    <cellStyle name="Total 2 2 7" xfId="2053"/>
    <cellStyle name="Total 2 3" xfId="307"/>
    <cellStyle name="Total 2 3 2" xfId="1639"/>
    <cellStyle name="Total 2 3 2 2" xfId="1811"/>
    <cellStyle name="Total 2 3 2 2 2" xfId="3787"/>
    <cellStyle name="Total 2 3 2 2 3" xfId="2782"/>
    <cellStyle name="Total 2 3 2 3" xfId="1730"/>
    <cellStyle name="Total 2 3 2 3 2" xfId="3707"/>
    <cellStyle name="Total 2 3 2 3 3" xfId="2702"/>
    <cellStyle name="Total 2 3 2 4" xfId="3665"/>
    <cellStyle name="Total 2 3 2 5" xfId="2666"/>
    <cellStyle name="Total 2 3 3" xfId="1772"/>
    <cellStyle name="Total 2 3 3 2" xfId="3748"/>
    <cellStyle name="Total 2 3 3 3" xfId="2743"/>
    <cellStyle name="Total 2 3 4" xfId="1793"/>
    <cellStyle name="Total 2 3 4 2" xfId="3769"/>
    <cellStyle name="Total 2 3 4 3" xfId="2764"/>
    <cellStyle name="Total 2 3 5" xfId="1011"/>
    <cellStyle name="Total 2 3 5 2" xfId="3485"/>
    <cellStyle name="Total 2 3 5 3" xfId="2532"/>
    <cellStyle name="Total 2 3 6" xfId="2989"/>
    <cellStyle name="Total 2 3 7" xfId="2054"/>
    <cellStyle name="Total 2 4" xfId="1019"/>
    <cellStyle name="Total 2 4 2" xfId="1644"/>
    <cellStyle name="Total 2 4 2 2" xfId="1815"/>
    <cellStyle name="Total 2 4 2 2 2" xfId="3791"/>
    <cellStyle name="Total 2 4 2 2 3" xfId="2786"/>
    <cellStyle name="Total 2 4 2 3" xfId="1755"/>
    <cellStyle name="Total 2 4 2 3 2" xfId="3731"/>
    <cellStyle name="Total 2 4 2 3 3" xfId="2726"/>
    <cellStyle name="Total 2 4 2 4" xfId="3670"/>
    <cellStyle name="Total 2 4 2 5" xfId="2671"/>
    <cellStyle name="Total 2 4 3" xfId="1778"/>
    <cellStyle name="Total 2 4 3 2" xfId="3754"/>
    <cellStyle name="Total 2 4 3 3" xfId="2749"/>
    <cellStyle name="Total 2 4 4" xfId="1740"/>
    <cellStyle name="Total 2 4 4 2" xfId="3717"/>
    <cellStyle name="Total 2 4 4 3" xfId="2712"/>
    <cellStyle name="Total 2 4 5" xfId="3493"/>
    <cellStyle name="Total 2 4 6" xfId="2540"/>
    <cellStyle name="Total 2 5" xfId="1088"/>
    <cellStyle name="Total 2 5 2" xfId="1783"/>
    <cellStyle name="Total 2 5 2 2" xfId="3759"/>
    <cellStyle name="Total 2 5 2 3" xfId="2754"/>
    <cellStyle name="Total 2 5 3" xfId="1789"/>
    <cellStyle name="Total 2 5 3 2" xfId="3765"/>
    <cellStyle name="Total 2 5 3 3" xfId="2760"/>
    <cellStyle name="Total 2 5 4" xfId="3515"/>
    <cellStyle name="Total 2 5 5" xfId="2561"/>
    <cellStyle name="Total 2 6" xfId="1617"/>
    <cellStyle name="Total 2 6 2" xfId="1801"/>
    <cellStyle name="Total 2 6 2 2" xfId="3777"/>
    <cellStyle name="Total 2 6 2 3" xfId="2772"/>
    <cellStyle name="Total 2 6 3" xfId="1757"/>
    <cellStyle name="Total 2 6 3 2" xfId="3733"/>
    <cellStyle name="Total 2 6 3 3" xfId="2728"/>
    <cellStyle name="Total 2 6 4" xfId="3645"/>
    <cellStyle name="Total 2 6 5" xfId="2647"/>
    <cellStyle name="Total 2 7" xfId="1752"/>
    <cellStyle name="Total 2 7 2" xfId="3729"/>
    <cellStyle name="Total 2 7 3" xfId="2724"/>
    <cellStyle name="Total 2 8" xfId="1773"/>
    <cellStyle name="Total 2 8 2" xfId="3749"/>
    <cellStyle name="Total 2 8 3" xfId="2744"/>
    <cellStyle name="Total 2 9" xfId="774"/>
    <cellStyle name="Total 2 9 2" xfId="3323"/>
    <cellStyle name="Total 2 9 3" xfId="2379"/>
    <cellStyle name="Total 3" xfId="353"/>
    <cellStyle name="Total 3 2" xfId="775"/>
    <cellStyle name="Total 3 2 2" xfId="3324"/>
    <cellStyle name="Total 3 2 3" xfId="2380"/>
    <cellStyle name="Total 3 3" xfId="3042"/>
    <cellStyle name="Total 3 4" xfId="2057"/>
    <cellStyle name="Total 4" xfId="773"/>
    <cellStyle name="Total 4 2" xfId="1087"/>
    <cellStyle name="Total 4 2 2" xfId="1782"/>
    <cellStyle name="Total 4 2 2 2" xfId="3758"/>
    <cellStyle name="Total 4 2 2 3" xfId="2753"/>
    <cellStyle name="Total 4 2 3" xfId="1792"/>
    <cellStyle name="Total 4 2 3 2" xfId="3768"/>
    <cellStyle name="Total 4 2 3 3" xfId="2763"/>
    <cellStyle name="Total 4 2 4" xfId="3514"/>
    <cellStyle name="Total 4 2 5" xfId="2560"/>
    <cellStyle name="Total 4 3" xfId="1751"/>
    <cellStyle name="Total 4 3 2" xfId="3728"/>
    <cellStyle name="Total 4 3 3" xfId="2723"/>
    <cellStyle name="Total 4 4" xfId="1802"/>
    <cellStyle name="Total 4 4 2" xfId="3778"/>
    <cellStyle name="Total 4 4 3" xfId="2773"/>
    <cellStyle name="Total 4 5" xfId="3322"/>
    <cellStyle name="Total 4 6" xfId="2378"/>
    <cellStyle name="Total 5" xfId="800"/>
    <cellStyle name="Total 5 2" xfId="3339"/>
    <cellStyle name="Total 5 3" xfId="2394"/>
    <cellStyle name="Total 6" xfId="3009"/>
    <cellStyle name="Total 7" xfId="2079"/>
    <cellStyle name="ttn -TopTextNoWrap" xfId="776"/>
    <cellStyle name="ttn -TopTextNoWrap 2" xfId="777"/>
    <cellStyle name="ttn -TopTextNoWrap 2 2" xfId="3326"/>
    <cellStyle name="ttn -TopTextNoWrap 2 3" xfId="2382"/>
    <cellStyle name="ttn -TopTextNoWrap 3" xfId="3325"/>
    <cellStyle name="ttn -TopTextNoWrap 4" xfId="2381"/>
    <cellStyle name="ttw -TopTextWrap" xfId="778"/>
    <cellStyle name="ttw -TopTextWrap 2" xfId="779"/>
    <cellStyle name="ttw -TopTextWrap 2 2" xfId="3328"/>
    <cellStyle name="ttw -TopTextWrap 2 3" xfId="2384"/>
    <cellStyle name="ttw -TopTextWrap 3" xfId="3327"/>
    <cellStyle name="ttw -TopTextWrap 4" xfId="2383"/>
    <cellStyle name="Warning Text" xfId="323" builtinId="11" customBuiltin="1"/>
    <cellStyle name="Warning Text 2" xfId="308"/>
    <cellStyle name="Warning Text 2 2" xfId="309"/>
    <cellStyle name="Warning Text 2 2 2" xfId="853"/>
    <cellStyle name="Warning Text 2 2 2 2" xfId="3391"/>
    <cellStyle name="Warning Text 2 2 2 3" xfId="2446"/>
    <cellStyle name="Warning Text 2 2 3" xfId="2991"/>
    <cellStyle name="Warning Text 2 2 4" xfId="2056"/>
    <cellStyle name="Warning Text 2 3" xfId="1012"/>
    <cellStyle name="Warning Text 2 3 2" xfId="3486"/>
    <cellStyle name="Warning Text 2 3 3" xfId="2533"/>
    <cellStyle name="Warning Text 2 4" xfId="1618"/>
    <cellStyle name="Warning Text 2 4 2" xfId="3646"/>
    <cellStyle name="Warning Text 2 4 3" xfId="2648"/>
    <cellStyle name="Warning Text 2 5" xfId="781"/>
    <cellStyle name="Warning Text 2 5 2" xfId="3330"/>
    <cellStyle name="Warning Text 2 5 3" xfId="2386"/>
    <cellStyle name="Warning Text 2 6" xfId="2990"/>
    <cellStyle name="Warning Text 2 7" xfId="2055"/>
    <cellStyle name="Warning Text 3" xfId="780"/>
    <cellStyle name="Warning Text 3 2" xfId="3329"/>
    <cellStyle name="Warning Text 3 3" xfId="2385"/>
    <cellStyle name="Warning Text 4" xfId="3006"/>
    <cellStyle name="Warning Text 5" xfId="2076"/>
    <cellStyle name="Year" xfId="8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Electricity-Information-Disclosure-Summary-Database-2008-to-2011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nks%20-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INS"/>
      <sheetName val="SUM01"/>
      <sheetName val="TBL01"/>
      <sheetName val="SUM02"/>
      <sheetName val="TBL02"/>
      <sheetName val="SUM03"/>
      <sheetName val="TBL03"/>
      <sheetName val="SUM04"/>
      <sheetName val="TBL04"/>
      <sheetName val="EDB01"/>
      <sheetName val="EDB02"/>
      <sheetName val="EDB03"/>
      <sheetName val="EDB04"/>
      <sheetName val="EDB05"/>
      <sheetName val="EDB06"/>
      <sheetName val="EDB07"/>
      <sheetName val="EDB08"/>
      <sheetName val="EDB09"/>
      <sheetName val="EDB10"/>
      <sheetName val="EDB11"/>
      <sheetName val="EDB12"/>
      <sheetName val="EDB13"/>
      <sheetName val="EDB14"/>
      <sheetName val="EDB15"/>
      <sheetName val="EDB16"/>
      <sheetName val="EDB17"/>
      <sheetName val="EDB18"/>
      <sheetName val="EDB19"/>
      <sheetName val="EDB20"/>
      <sheetName val="EDB21"/>
      <sheetName val="EDB22"/>
      <sheetName val="EDB23"/>
      <sheetName val="EDB24"/>
      <sheetName val="EDB25"/>
      <sheetName val="EDB26"/>
      <sheetName val="EDB27"/>
      <sheetName val="EDB28"/>
      <sheetName val="EDB29"/>
    </sheetNames>
    <sheetDataSet>
      <sheetData sheetId="0"/>
      <sheetData sheetId="1"/>
      <sheetData sheetId="2"/>
      <sheetData sheetId="3">
        <row r="49">
          <cell r="B49" t="str">
            <v>Regulatory Profit</v>
          </cell>
        </row>
        <row r="50">
          <cell r="B50" t="str">
            <v>Regulatory Asset and Financing Statement</v>
          </cell>
        </row>
        <row r="51">
          <cell r="B51" t="str">
            <v>Regulatory Tax Allowance Calculation</v>
          </cell>
        </row>
        <row r="55">
          <cell r="B55" t="str">
            <v>Income</v>
          </cell>
        </row>
        <row r="56">
          <cell r="B56" t="str">
            <v>Expenses</v>
          </cell>
        </row>
        <row r="57">
          <cell r="B57" t="str">
            <v>Operational earnings</v>
          </cell>
        </row>
        <row r="58">
          <cell r="B58" t="str">
            <v>Earnings before interest and tax (EBIT)</v>
          </cell>
        </row>
        <row r="59">
          <cell r="B59" t="str">
            <v>Discretionary Discounts: Customer Rebates and other line charge adjustments</v>
          </cell>
        </row>
        <row r="60">
          <cell r="B60" t="str">
            <v>Related party expenditure - summary</v>
          </cell>
        </row>
        <row r="61">
          <cell r="B61" t="str">
            <v>Capital Expenditure on System Fixed Assets (by primary purpose)</v>
          </cell>
        </row>
        <row r="62">
          <cell r="B62" t="str">
            <v xml:space="preserve">Capital Expenditure on Non-System Fixed Assets </v>
          </cell>
        </row>
        <row r="63">
          <cell r="B63" t="str">
            <v>Capital works roll-forward (for System Fixed Assets)</v>
          </cell>
        </row>
        <row r="64">
          <cell r="B64" t="str">
            <v>Regulatory Investment Value Calculation</v>
          </cell>
        </row>
        <row r="65">
          <cell r="B65" t="str">
            <v>EBIT: Less</v>
          </cell>
        </row>
        <row r="66">
          <cell r="B66" t="str">
            <v>Regulatory taxable income for Year</v>
          </cell>
        </row>
        <row r="67">
          <cell r="B67" t="str">
            <v>Net taxable income</v>
          </cell>
        </row>
        <row r="68">
          <cell r="B68" t="str">
            <v>Regulatory Tax Allowance</v>
          </cell>
        </row>
        <row r="72">
          <cell r="B72" t="str">
            <v>Total regulatory income</v>
          </cell>
        </row>
        <row r="73">
          <cell r="B73" t="str">
            <v>Net Line Charge Revenue Received</v>
          </cell>
        </row>
        <row r="74">
          <cell r="B74" t="str">
            <v>Discretionary Discounts and Customer Rebates</v>
          </cell>
        </row>
        <row r="75">
          <cell r="B75" t="str">
            <v>Gross Line Charge Income</v>
          </cell>
        </row>
        <row r="76">
          <cell r="B76" t="str">
            <v>Capital Contributions</v>
          </cell>
        </row>
        <row r="77">
          <cell r="B77" t="str">
            <v>Net Value of Vested Assets</v>
          </cell>
        </row>
        <row r="78">
          <cell r="B78" t="str">
            <v>Total Capital Contributions and Vested Assets</v>
          </cell>
        </row>
        <row r="79">
          <cell r="B79" t="str">
            <v>AC Loss Rental Rebates Received</v>
          </cell>
        </row>
        <row r="80">
          <cell r="B80" t="str">
            <v>AC Loss Rental Rebates Passed On</v>
          </cell>
        </row>
        <row r="81">
          <cell r="B81" t="str">
            <v>Net AC loss rental income (deficit)</v>
          </cell>
        </row>
        <row r="82">
          <cell r="B82" t="str">
            <v>Other Income</v>
          </cell>
        </row>
        <row r="83">
          <cell r="B83" t="str">
            <v>Total Transmission Costs</v>
          </cell>
        </row>
        <row r="84">
          <cell r="B84" t="str">
            <v>Total Operational Expenditure</v>
          </cell>
        </row>
        <row r="85">
          <cell r="B85" t="str">
            <v>Transmission Charges - Payments to Transpower</v>
          </cell>
        </row>
        <row r="86">
          <cell r="B86" t="str">
            <v>Avoided Transmission Charges - payments to parties other than Transpower</v>
          </cell>
        </row>
        <row r="87">
          <cell r="B87" t="str">
            <v>General Management, Administration and Overheads</v>
          </cell>
        </row>
        <row r="88">
          <cell r="B88" t="str">
            <v>System Management and Operations</v>
          </cell>
        </row>
        <row r="89">
          <cell r="B89" t="str">
            <v xml:space="preserve">Routine and Preventative Maintenance </v>
          </cell>
        </row>
        <row r="90">
          <cell r="B90" t="str">
            <v>Refurbishment and Renewal Maintenance</v>
          </cell>
        </row>
        <row r="91">
          <cell r="B91" t="str">
            <v>Fault and Emergency Maintenance</v>
          </cell>
        </row>
        <row r="92">
          <cell r="B92" t="str">
            <v>Pass-through Costs</v>
          </cell>
        </row>
        <row r="93">
          <cell r="B93" t="str">
            <v>Other</v>
          </cell>
        </row>
        <row r="94">
          <cell r="B94" t="str">
            <v>Operational earnings</v>
          </cell>
        </row>
        <row r="95">
          <cell r="B95" t="str">
            <v>Regulatory Depreciation of System Fixed Assets (incl. value of assets decommissioned)</v>
          </cell>
        </row>
        <row r="96">
          <cell r="B96" t="str">
            <v>Depreciation of Non-System Fixed Assets (incl. value of assets decommissioned)</v>
          </cell>
        </row>
        <row r="97">
          <cell r="B97" t="str">
            <v>Total Regulatory Depreciation</v>
          </cell>
        </row>
        <row r="98">
          <cell r="B98" t="str">
            <v>EBIT</v>
          </cell>
        </row>
        <row r="99">
          <cell r="B99" t="str">
            <v>Indexed Revaluation (of System Fixed Assets)</v>
          </cell>
        </row>
        <row r="100">
          <cell r="B100" t="str">
            <v>Revaluations of Non-System Fixed Assets</v>
          </cell>
        </row>
        <row r="101">
          <cell r="B101" t="str">
            <v>Regulatory profit / loss (pre-financing and distributions)</v>
          </cell>
        </row>
        <row r="102">
          <cell r="B102" t="str">
            <v>Customer Rebates</v>
          </cell>
        </row>
        <row r="103">
          <cell r="B103" t="str">
            <v>Line Charge Holidays and other Discretionary Discounts</v>
          </cell>
        </row>
        <row r="104">
          <cell r="B104" t="str">
            <v>Total Discretionary Discounts and Customer Rebates</v>
          </cell>
        </row>
        <row r="105">
          <cell r="B105" t="str">
            <v>Total Related Party Expenditure</v>
          </cell>
        </row>
        <row r="106">
          <cell r="B106" t="str">
            <v>Avoided Transmission Charges</v>
          </cell>
        </row>
        <row r="107">
          <cell r="B107" t="str">
            <v>Operational Expenditure</v>
          </cell>
        </row>
        <row r="108">
          <cell r="B108" t="str">
            <v>Subvention Payment</v>
          </cell>
        </row>
        <row r="109">
          <cell r="B109" t="str">
            <v>Other related party expenditure</v>
          </cell>
        </row>
        <row r="110">
          <cell r="B110" t="str">
            <v>Total Capital Expenditure on System Fixed Assets</v>
          </cell>
        </row>
        <row r="111">
          <cell r="B111" t="str">
            <v>Customer Connection</v>
          </cell>
        </row>
        <row r="112">
          <cell r="B112" t="str">
            <v>System Growth</v>
          </cell>
        </row>
        <row r="113">
          <cell r="B113" t="str">
            <v xml:space="preserve">Reliability, Safety and Environment </v>
          </cell>
        </row>
        <row r="114">
          <cell r="B114" t="str">
            <v>Asset Replacement and Renewal</v>
          </cell>
        </row>
        <row r="115">
          <cell r="B115" t="str">
            <v>Asset Relocations</v>
          </cell>
        </row>
        <row r="116">
          <cell r="B116" t="str">
            <v xml:space="preserve">Capital Expenditure on Non-System Fixed Assets </v>
          </cell>
        </row>
        <row r="117">
          <cell r="B117" t="str">
            <v>Works Under Construction at Beginning of Year</v>
          </cell>
        </row>
        <row r="118">
          <cell r="B118" t="str">
            <v>Assets Commissioned in Year</v>
          </cell>
        </row>
        <row r="119">
          <cell r="B119" t="str">
            <v>Works under construction at year end</v>
          </cell>
        </row>
        <row r="120">
          <cell r="B120" t="str">
            <v>Regulatory Investment Value</v>
          </cell>
        </row>
        <row r="121">
          <cell r="B121" t="str">
            <v>System Fixed Assets: regulatory value at end of Previous Year</v>
          </cell>
        </row>
        <row r="122">
          <cell r="B122" t="str">
            <v>Non-System Fixed Assets: regulatory value at end of Previous Year</v>
          </cell>
        </row>
        <row r="123">
          <cell r="B123" t="str">
            <v>Finance During Construction Allowance (on System Fixed assets)</v>
          </cell>
        </row>
        <row r="124">
          <cell r="B124" t="str">
            <v>Total Regulatory Asset Base value at beginning of Current Financial Year</v>
          </cell>
        </row>
        <row r="125">
          <cell r="B125" t="str">
            <v>System Fixed Assets Commissioned in Year</v>
          </cell>
        </row>
        <row r="126">
          <cell r="B126" t="str">
            <v>System Fixed Assets Acquired From (Sold to) a Non-EDB in Year</v>
          </cell>
        </row>
        <row r="127">
          <cell r="B127" t="str">
            <v>Non-System Fixed Assets: Asset Additions</v>
          </cell>
        </row>
        <row r="128">
          <cell r="B128" t="str">
            <v>Regulatory Asset Base investment in Current Financial Year - total</v>
          </cell>
        </row>
        <row r="129">
          <cell r="B129" t="str">
            <v>Regulatory Asset Base investment in Current Financial Year  - average</v>
          </cell>
        </row>
        <row r="130">
          <cell r="B130" t="str">
            <v>Adjustment for merger, acquisition or sale to another EDB</v>
          </cell>
        </row>
        <row r="131">
          <cell r="B131" t="str">
            <v>Total Depreciation</v>
          </cell>
        </row>
        <row r="132">
          <cell r="B132" t="str">
            <v>Other Permanent Differences - not deductible</v>
          </cell>
        </row>
        <row r="133">
          <cell r="B133" t="str">
            <v>Other Temporary Adjustments - Current Period</v>
          </cell>
        </row>
        <row r="134">
          <cell r="B134" t="str">
            <v>Non Taxable Capital Contributions and Vested Assets</v>
          </cell>
        </row>
        <row r="135">
          <cell r="B135" t="str">
            <v>Tax Depreciation</v>
          </cell>
        </row>
        <row r="136">
          <cell r="B136" t="str">
            <v>Deductible Discretionary Discounts and Customer Rebates</v>
          </cell>
        </row>
        <row r="137">
          <cell r="B137" t="str">
            <v>Deductible Interest</v>
          </cell>
        </row>
        <row r="138">
          <cell r="B138" t="str">
            <v>Other Permanent Differences - Non Taxable</v>
          </cell>
        </row>
        <row r="139">
          <cell r="B139" t="str">
            <v>Other Temporary Adjustments - Prior Period</v>
          </cell>
        </row>
        <row r="140">
          <cell r="B140" t="str">
            <v>Regulatory taxable income for Year</v>
          </cell>
        </row>
        <row r="141">
          <cell r="B141" t="str">
            <v>Tax Losses Available at Start of Year</v>
          </cell>
        </row>
        <row r="142">
          <cell r="B142" t="str">
            <v>Net taxable income</v>
          </cell>
        </row>
        <row r="143">
          <cell r="B143" t="str">
            <v>Statutory Tax Rate</v>
          </cell>
        </row>
        <row r="144">
          <cell r="B144" t="str">
            <v>Regulatory Tax Allowance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SPA - Inputs"/>
      <sheetName val="CP rev - Input"/>
      <sheetName val="Opex - Input"/>
      <sheetName val="Capex - Input"/>
      <sheetName val="Amendments to disclosed Info"/>
    </sheetNames>
    <sheetDataSet>
      <sheetData sheetId="0">
        <row r="4">
          <cell r="C4">
            <v>8.77E-2</v>
          </cell>
        </row>
      </sheetData>
      <sheetData sheetId="1">
        <row r="7">
          <cell r="C7">
            <v>0.52</v>
          </cell>
        </row>
        <row r="11">
          <cell r="D11">
            <v>-1.919681714883037E-2</v>
          </cell>
          <cell r="E11">
            <v>8.5931815253427413E-2</v>
          </cell>
          <cell r="F11">
            <v>2.9054740374799382E-2</v>
          </cell>
          <cell r="G11">
            <v>2.9054740374799382E-2</v>
          </cell>
          <cell r="H11">
            <v>-1.919681714883037E-2</v>
          </cell>
          <cell r="I11">
            <v>-4.3210450882477873E-2</v>
          </cell>
          <cell r="J11">
            <v>1.5306765357844254E-2</v>
          </cell>
          <cell r="K11">
            <v>2.335227343132007E-2</v>
          </cell>
          <cell r="L11">
            <v>2.335227343132007E-2</v>
          </cell>
          <cell r="M11">
            <v>8.5931815253427413E-2</v>
          </cell>
          <cell r="N11">
            <v>7.1648169726085597E-3</v>
          </cell>
          <cell r="O11">
            <v>1.8983320768934164E-2</v>
          </cell>
          <cell r="P11">
            <v>-2.2618484330360733E-2</v>
          </cell>
          <cell r="Q11">
            <v>2.478572684325597E-2</v>
          </cell>
          <cell r="R11">
            <v>4.1659840472431986E-2</v>
          </cell>
          <cell r="S11">
            <v>-1.921034182810033E-2</v>
          </cell>
        </row>
        <row r="12">
          <cell r="D12">
            <v>7.6234825194089861E-2</v>
          </cell>
          <cell r="E12">
            <v>-0.18110365566535827</v>
          </cell>
          <cell r="F12">
            <v>-7.4216704452017002E-2</v>
          </cell>
          <cell r="G12">
            <v>-7.4216704452017002E-2</v>
          </cell>
          <cell r="H12">
            <v>7.6234825194089861E-2</v>
          </cell>
          <cell r="I12">
            <v>-3.0196286487413904E-3</v>
          </cell>
          <cell r="J12">
            <v>-4.5996272275680816E-2</v>
          </cell>
          <cell r="K12">
            <v>-2.6137134868424727E-2</v>
          </cell>
          <cell r="L12">
            <v>-2.6137134868424727E-2</v>
          </cell>
          <cell r="M12">
            <v>-0.18110365566535827</v>
          </cell>
          <cell r="N12">
            <v>-1.9508946123281842E-2</v>
          </cell>
          <cell r="O12">
            <v>-3.8039846998326785E-2</v>
          </cell>
          <cell r="P12">
            <v>-6.5263104323904919E-3</v>
          </cell>
          <cell r="Q12">
            <v>-6.4591593243604126E-2</v>
          </cell>
          <cell r="R12">
            <v>3.8493266416740113E-2</v>
          </cell>
          <cell r="S12">
            <v>4.7041423115289582E-2</v>
          </cell>
        </row>
        <row r="13">
          <cell r="D13">
            <v>2.4025084534900598E-2</v>
          </cell>
          <cell r="E13">
            <v>-7.4693083070846988E-3</v>
          </cell>
          <cell r="F13">
            <v>9.7104972262493927E-3</v>
          </cell>
          <cell r="G13">
            <v>9.7104972262493927E-3</v>
          </cell>
          <cell r="H13">
            <v>2.4025084534900598E-2</v>
          </cell>
          <cell r="I13">
            <v>6.0650817899665643E-3</v>
          </cell>
          <cell r="J13">
            <v>1.6136184169792456E-2</v>
          </cell>
          <cell r="K13">
            <v>3.4158842746757623E-2</v>
          </cell>
          <cell r="L13">
            <v>3.4158842746757623E-2</v>
          </cell>
          <cell r="M13">
            <v>-7.4693083070846988E-3</v>
          </cell>
          <cell r="N13">
            <v>2.1082017557450778E-2</v>
          </cell>
          <cell r="O13">
            <v>3.272355860904317E-2</v>
          </cell>
          <cell r="P13">
            <v>3.0455226656814993E-2</v>
          </cell>
          <cell r="Q13">
            <v>1.2858190803831583E-2</v>
          </cell>
          <cell r="R13">
            <v>3.0288257288539011E-2</v>
          </cell>
          <cell r="S13">
            <v>1.4947151209069753E-2</v>
          </cell>
        </row>
        <row r="14">
          <cell r="D14">
            <v>2.8636793587902165E-2</v>
          </cell>
          <cell r="E14">
            <v>-1.9526202323337793E-3</v>
          </cell>
          <cell r="F14">
            <v>8.8170781336869286E-3</v>
          </cell>
          <cell r="G14">
            <v>8.8170781336869286E-3</v>
          </cell>
          <cell r="H14">
            <v>2.8636793587902165E-2</v>
          </cell>
          <cell r="I14">
            <v>5.3679961399444309E-3</v>
          </cell>
          <cell r="J14">
            <v>1.7688682272875011E-2</v>
          </cell>
          <cell r="K14">
            <v>1.2827490215787218E-2</v>
          </cell>
          <cell r="L14">
            <v>1.2827490215787218E-2</v>
          </cell>
          <cell r="M14">
            <v>-1.9526202323337793E-3</v>
          </cell>
          <cell r="N14">
            <v>1.3200858766629289E-2</v>
          </cell>
          <cell r="O14">
            <v>1.3713755129304044E-2</v>
          </cell>
          <cell r="P14">
            <v>1.364071904000963E-2</v>
          </cell>
          <cell r="Q14">
            <v>1.1779121446656278E-2</v>
          </cell>
          <cell r="R14">
            <v>2.5469653124036595E-2</v>
          </cell>
          <cell r="S14">
            <v>1.5851176112771315E-2</v>
          </cell>
        </row>
        <row r="15">
          <cell r="D15">
            <v>3.014602126615018E-2</v>
          </cell>
          <cell r="E15">
            <v>-8.5589169218414085E-5</v>
          </cell>
          <cell r="F15">
            <v>1.1916956597176842E-2</v>
          </cell>
          <cell r="G15">
            <v>1.1916956597176842E-2</v>
          </cell>
          <cell r="H15">
            <v>3.014602126615018E-2</v>
          </cell>
          <cell r="I15">
            <v>8.9829932820479907E-3</v>
          </cell>
          <cell r="J15">
            <v>2.0256875843831512E-2</v>
          </cell>
          <cell r="K15">
            <v>1.5831366916552847E-2</v>
          </cell>
          <cell r="L15">
            <v>1.5831366916552847E-2</v>
          </cell>
          <cell r="M15">
            <v>-8.5589169218414085E-5</v>
          </cell>
          <cell r="N15">
            <v>1.5927031106922781E-2</v>
          </cell>
          <cell r="O15">
            <v>1.668742515350664E-2</v>
          </cell>
          <cell r="P15">
            <v>1.6473418542098495E-2</v>
          </cell>
          <cell r="Q15">
            <v>1.4718711274332672E-2</v>
          </cell>
          <cell r="R15">
            <v>2.7288525771683947E-2</v>
          </cell>
          <cell r="S15">
            <v>1.8237464021181093E-2</v>
          </cell>
        </row>
        <row r="19">
          <cell r="D19">
            <v>0.7475189638113513</v>
          </cell>
          <cell r="E19">
            <v>0.57909740406373378</v>
          </cell>
          <cell r="F19">
            <v>0.56465727328907844</v>
          </cell>
          <cell r="G19">
            <v>0.54417108848564155</v>
          </cell>
          <cell r="H19">
            <v>0.26549504882607522</v>
          </cell>
          <cell r="I19">
            <v>0.86219010077290714</v>
          </cell>
          <cell r="J19">
            <v>0.5057714015220478</v>
          </cell>
          <cell r="K19">
            <v>0.46135314567962316</v>
          </cell>
          <cell r="L19">
            <v>0.48424567014896669</v>
          </cell>
          <cell r="M19">
            <v>0.79005923177673665</v>
          </cell>
          <cell r="N19">
            <v>0.76277815699740747</v>
          </cell>
          <cell r="O19">
            <v>0.68877434508857205</v>
          </cell>
          <cell r="P19">
            <v>0.8716267237567864</v>
          </cell>
          <cell r="Q19">
            <v>0.56627443769668173</v>
          </cell>
          <cell r="R19">
            <v>0.57728901244295128</v>
          </cell>
          <cell r="S19">
            <v>0.74868177694016724</v>
          </cell>
        </row>
        <row r="23">
          <cell r="D23">
            <v>7.8197294713411303E-4</v>
          </cell>
          <cell r="E23">
            <v>6.9438679035536133E-3</v>
          </cell>
          <cell r="F23">
            <v>-7.4460246409413511E-4</v>
          </cell>
          <cell r="G23">
            <v>-3.6162441782616739E-5</v>
          </cell>
          <cell r="H23">
            <v>6.5795150976679651E-3</v>
          </cell>
          <cell r="I23">
            <v>0</v>
          </cell>
          <cell r="J23">
            <v>-2.2966901313630217E-3</v>
          </cell>
          <cell r="K23">
            <v>5.6013845221967173E-3</v>
          </cell>
          <cell r="L23">
            <v>6.9994482914130796E-3</v>
          </cell>
          <cell r="M23">
            <v>-5.528993663979076E-4</v>
          </cell>
          <cell r="N23">
            <v>5.3898943559136381E-3</v>
          </cell>
          <cell r="O23">
            <v>-2.7544801920860174E-3</v>
          </cell>
          <cell r="P23">
            <v>3.0324006964497219E-3</v>
          </cell>
          <cell r="Q23">
            <v>2.9220086063614925E-3</v>
          </cell>
          <cell r="R23">
            <v>1.5193152870053961E-2</v>
          </cell>
          <cell r="S23">
            <v>6.9836423041458318E-3</v>
          </cell>
        </row>
        <row r="27">
          <cell r="D27">
            <v>0.56407403068993789</v>
          </cell>
          <cell r="E27">
            <v>0.84340762921607526</v>
          </cell>
          <cell r="F27">
            <v>0.71612212366039241</v>
          </cell>
          <cell r="G27">
            <v>0.9357599150010103</v>
          </cell>
          <cell r="H27">
            <v>0.84341085668156635</v>
          </cell>
          <cell r="I27">
            <v>0.68354886332515041</v>
          </cell>
          <cell r="J27">
            <v>0.64334053275737946</v>
          </cell>
          <cell r="K27">
            <v>0.84810680331242949</v>
          </cell>
          <cell r="L27">
            <v>0.79645751954189881</v>
          </cell>
          <cell r="M27">
            <v>0.58044765233129125</v>
          </cell>
          <cell r="N27">
            <v>0.64106280780509661</v>
          </cell>
          <cell r="O27">
            <v>0</v>
          </cell>
          <cell r="P27">
            <v>0.91885502406345843</v>
          </cell>
          <cell r="Q27">
            <v>0.69229415113656878</v>
          </cell>
          <cell r="R27">
            <v>0.91962917659177235</v>
          </cell>
          <cell r="S27">
            <v>0.83498717063689043</v>
          </cell>
        </row>
        <row r="31">
          <cell r="C31">
            <v>0</v>
          </cell>
        </row>
      </sheetData>
      <sheetData sheetId="2">
        <row r="6">
          <cell r="C6">
            <v>3.87214137214138E-2</v>
          </cell>
        </row>
        <row r="15">
          <cell r="C15">
            <v>0.6</v>
          </cell>
        </row>
        <row r="29">
          <cell r="D29">
            <v>42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10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13</v>
          </cell>
          <cell r="E30">
            <v>59</v>
          </cell>
          <cell r="G30">
            <v>0</v>
          </cell>
          <cell r="H30">
            <v>0</v>
          </cell>
          <cell r="I30">
            <v>5</v>
          </cell>
          <cell r="J30">
            <v>51</v>
          </cell>
          <cell r="K30">
            <v>30</v>
          </cell>
          <cell r="L30">
            <v>20.030999999999999</v>
          </cell>
          <cell r="M30">
            <v>35</v>
          </cell>
          <cell r="N30">
            <v>94.995537046138011</v>
          </cell>
          <cell r="O30">
            <v>0</v>
          </cell>
          <cell r="P30">
            <v>0</v>
          </cell>
        </row>
        <row r="31">
          <cell r="D31">
            <v>13</v>
          </cell>
          <cell r="E31">
            <v>72</v>
          </cell>
          <cell r="G31">
            <v>0</v>
          </cell>
          <cell r="H31">
            <v>25</v>
          </cell>
          <cell r="I31">
            <v>20</v>
          </cell>
          <cell r="J31">
            <v>64</v>
          </cell>
          <cell r="K31">
            <v>38</v>
          </cell>
          <cell r="L31">
            <v>33.295000000000002</v>
          </cell>
          <cell r="M31">
            <v>48</v>
          </cell>
          <cell r="N31">
            <v>124.50109738345407</v>
          </cell>
          <cell r="O31">
            <v>0</v>
          </cell>
          <cell r="P31">
            <v>0</v>
          </cell>
        </row>
        <row r="32">
          <cell r="D32">
            <v>13</v>
          </cell>
          <cell r="E32">
            <v>78</v>
          </cell>
          <cell r="G32">
            <v>0</v>
          </cell>
          <cell r="H32">
            <v>13</v>
          </cell>
          <cell r="I32">
            <v>25</v>
          </cell>
          <cell r="J32">
            <v>64</v>
          </cell>
          <cell r="K32">
            <v>55</v>
          </cell>
          <cell r="L32">
            <v>40.234999999999999</v>
          </cell>
          <cell r="M32">
            <v>55</v>
          </cell>
          <cell r="N32">
            <v>63.625166486181577</v>
          </cell>
          <cell r="O32">
            <v>0</v>
          </cell>
          <cell r="P32">
            <v>0</v>
          </cell>
        </row>
        <row r="33">
          <cell r="D33">
            <v>13</v>
          </cell>
          <cell r="E33">
            <v>79</v>
          </cell>
          <cell r="G33">
            <v>0</v>
          </cell>
          <cell r="H33">
            <v>10</v>
          </cell>
          <cell r="I33">
            <v>25</v>
          </cell>
          <cell r="J33">
            <v>64</v>
          </cell>
          <cell r="K33">
            <v>55</v>
          </cell>
          <cell r="L33">
            <v>41.844999999999999</v>
          </cell>
          <cell r="M33">
            <v>55</v>
          </cell>
          <cell r="N33">
            <v>69.909133546545192</v>
          </cell>
          <cell r="O33">
            <v>0</v>
          </cell>
          <cell r="P33">
            <v>0</v>
          </cell>
        </row>
        <row r="38">
          <cell r="C38">
            <v>0</v>
          </cell>
        </row>
        <row r="42">
          <cell r="C42">
            <v>0.59049429332762982</v>
          </cell>
        </row>
        <row r="46">
          <cell r="C46">
            <v>0.51100000000000001</v>
          </cell>
        </row>
        <row r="51">
          <cell r="C51">
            <v>0.309</v>
          </cell>
        </row>
        <row r="56">
          <cell r="D56">
            <v>1.6037514442755172E-2</v>
          </cell>
          <cell r="E56">
            <v>1.6425652632971618E-2</v>
          </cell>
          <cell r="G56">
            <v>3.8816730264497795E-4</v>
          </cell>
          <cell r="H56">
            <v>1.1164956963084768E-2</v>
          </cell>
          <cell r="I56">
            <v>-7.3027378910554257E-3</v>
          </cell>
          <cell r="J56">
            <v>-3.5252341259285496E-3</v>
          </cell>
          <cell r="K56">
            <v>7.0130792329178978E-3</v>
          </cell>
          <cell r="L56">
            <v>5.3926128915747192E-3</v>
          </cell>
          <cell r="M56">
            <v>1.0780213305546212E-3</v>
          </cell>
          <cell r="N56">
            <v>4.6111030619289039E-3</v>
          </cell>
          <cell r="O56">
            <v>5.5184594287387527E-3</v>
          </cell>
          <cell r="P56">
            <v>6.7320090581302911E-3</v>
          </cell>
        </row>
        <row r="60">
          <cell r="C60">
            <v>0.94799999999999995</v>
          </cell>
        </row>
        <row r="64">
          <cell r="D64">
            <v>10160.846</v>
          </cell>
          <cell r="E64">
            <v>19106</v>
          </cell>
          <cell r="G64">
            <v>5979</v>
          </cell>
          <cell r="H64">
            <v>6009</v>
          </cell>
          <cell r="I64">
            <v>4402</v>
          </cell>
          <cell r="J64">
            <v>6609.8113000000012</v>
          </cell>
          <cell r="K64">
            <v>2092.9300000000003</v>
          </cell>
          <cell r="L64">
            <v>7258.5558799999999</v>
          </cell>
          <cell r="M64">
            <v>4855</v>
          </cell>
          <cell r="N64">
            <v>65350.154551183638</v>
          </cell>
          <cell r="O64">
            <v>8265.6569168820151</v>
          </cell>
          <cell r="P64">
            <v>11132.692409059506</v>
          </cell>
        </row>
      </sheetData>
      <sheetData sheetId="3">
        <row r="8">
          <cell r="D8">
            <v>11645.404999999999</v>
          </cell>
          <cell r="E8">
            <v>21698</v>
          </cell>
          <cell r="F8">
            <v>5121.5377699999999</v>
          </cell>
          <cell r="G8">
            <v>4671</v>
          </cell>
          <cell r="H8">
            <v>13218</v>
          </cell>
          <cell r="I8">
            <v>2469</v>
          </cell>
          <cell r="J8">
            <v>3438.8789899999952</v>
          </cell>
          <cell r="K8">
            <v>1427</v>
          </cell>
          <cell r="L8">
            <v>3896.5349299999998</v>
          </cell>
          <cell r="M8">
            <v>6426</v>
          </cell>
          <cell r="N8">
            <v>80459.095430000001</v>
          </cell>
          <cell r="O8">
            <v>6949</v>
          </cell>
          <cell r="P8">
            <v>8152</v>
          </cell>
          <cell r="Q8">
            <v>34145.317999999999</v>
          </cell>
          <cell r="R8">
            <v>114016</v>
          </cell>
          <cell r="S8">
            <v>19189.49972</v>
          </cell>
        </row>
        <row r="11">
          <cell r="D11">
            <v>1071</v>
          </cell>
          <cell r="E11">
            <v>0</v>
          </cell>
          <cell r="F11">
            <v>56.143999999999998</v>
          </cell>
          <cell r="G11">
            <v>18.7</v>
          </cell>
          <cell r="H11">
            <v>532</v>
          </cell>
          <cell r="I11">
            <v>110</v>
          </cell>
          <cell r="J11">
            <v>188</v>
          </cell>
          <cell r="K11">
            <v>16.921310000000002</v>
          </cell>
          <cell r="L11">
            <v>439.06678000000005</v>
          </cell>
          <cell r="M11">
            <v>1</v>
          </cell>
          <cell r="N11">
            <v>3461.1298279999983</v>
          </cell>
          <cell r="O11">
            <v>340</v>
          </cell>
          <cell r="P11">
            <v>166</v>
          </cell>
          <cell r="Q11">
            <v>1994</v>
          </cell>
          <cell r="R11">
            <v>7798</v>
          </cell>
          <cell r="S11">
            <v>0</v>
          </cell>
        </row>
        <row r="12">
          <cell r="D12">
            <v>180</v>
          </cell>
          <cell r="E12">
            <v>0</v>
          </cell>
          <cell r="F12">
            <v>55.286999999999999</v>
          </cell>
          <cell r="G12">
            <v>355</v>
          </cell>
          <cell r="H12">
            <v>724</v>
          </cell>
          <cell r="I12">
            <v>78</v>
          </cell>
          <cell r="J12">
            <v>223</v>
          </cell>
          <cell r="K12">
            <v>196.85300000000001</v>
          </cell>
          <cell r="L12">
            <v>220.53175999999971</v>
          </cell>
          <cell r="M12">
            <v>412</v>
          </cell>
          <cell r="N12">
            <v>3924</v>
          </cell>
          <cell r="O12">
            <v>187</v>
          </cell>
          <cell r="P12">
            <v>189</v>
          </cell>
          <cell r="Q12">
            <v>1289</v>
          </cell>
          <cell r="R12">
            <v>3730</v>
          </cell>
          <cell r="S12">
            <v>68</v>
          </cell>
        </row>
        <row r="13">
          <cell r="D13">
            <v>218</v>
          </cell>
          <cell r="E13">
            <v>0</v>
          </cell>
          <cell r="F13">
            <v>74.91</v>
          </cell>
          <cell r="G13">
            <v>329</v>
          </cell>
          <cell r="H13">
            <v>455</v>
          </cell>
          <cell r="I13">
            <v>309</v>
          </cell>
          <cell r="J13">
            <v>108.3265</v>
          </cell>
          <cell r="K13">
            <v>97.37</v>
          </cell>
          <cell r="L13">
            <v>194.43006</v>
          </cell>
          <cell r="M13">
            <v>0</v>
          </cell>
          <cell r="N13">
            <v>2121.8329512000009</v>
          </cell>
          <cell r="O13">
            <v>285</v>
          </cell>
          <cell r="P13">
            <v>-42</v>
          </cell>
          <cell r="Q13">
            <v>2272.4527699999999</v>
          </cell>
          <cell r="R13">
            <v>1646</v>
          </cell>
          <cell r="S13">
            <v>17832.401089999999</v>
          </cell>
        </row>
        <row r="16">
          <cell r="D16">
            <v>23638</v>
          </cell>
          <cell r="E16">
            <v>24010</v>
          </cell>
          <cell r="F16">
            <v>6059</v>
          </cell>
          <cell r="G16">
            <v>5277</v>
          </cell>
          <cell r="H16">
            <v>12760</v>
          </cell>
          <cell r="I16">
            <v>3952</v>
          </cell>
          <cell r="J16">
            <v>6214.127819840005</v>
          </cell>
          <cell r="K16">
            <v>6117</v>
          </cell>
          <cell r="L16">
            <v>8413.2659999999996</v>
          </cell>
          <cell r="M16">
            <v>10498</v>
          </cell>
          <cell r="N16">
            <v>83871</v>
          </cell>
          <cell r="O16">
            <v>8204</v>
          </cell>
          <cell r="P16">
            <v>15454.5</v>
          </cell>
          <cell r="Q16">
            <v>41400</v>
          </cell>
          <cell r="R16">
            <v>136100</v>
          </cell>
          <cell r="S16">
            <v>22290</v>
          </cell>
        </row>
        <row r="17">
          <cell r="D17">
            <v>21574</v>
          </cell>
          <cell r="E17">
            <v>26040</v>
          </cell>
          <cell r="F17">
            <v>3378</v>
          </cell>
          <cell r="G17">
            <v>5630</v>
          </cell>
          <cell r="H17">
            <v>16249.1</v>
          </cell>
          <cell r="I17">
            <v>3451</v>
          </cell>
          <cell r="J17">
            <v>6330.2864862000006</v>
          </cell>
          <cell r="K17">
            <v>6234</v>
          </cell>
          <cell r="L17">
            <v>7302.1</v>
          </cell>
          <cell r="M17">
            <v>10440</v>
          </cell>
          <cell r="N17">
            <v>87080</v>
          </cell>
          <cell r="O17">
            <v>7710</v>
          </cell>
          <cell r="P17">
            <v>17338.5</v>
          </cell>
          <cell r="Q17">
            <v>49500</v>
          </cell>
          <cell r="R17">
            <v>147300</v>
          </cell>
          <cell r="S17">
            <v>25291</v>
          </cell>
        </row>
        <row r="18">
          <cell r="D18">
            <v>28373</v>
          </cell>
          <cell r="E18">
            <v>22500</v>
          </cell>
          <cell r="F18">
            <v>4129</v>
          </cell>
          <cell r="G18">
            <v>5575</v>
          </cell>
          <cell r="H18">
            <v>9693.2000000000007</v>
          </cell>
          <cell r="I18">
            <v>3344</v>
          </cell>
          <cell r="J18">
            <v>5841.6457833200002</v>
          </cell>
          <cell r="K18">
            <v>1771</v>
          </cell>
          <cell r="L18">
            <v>5997.1</v>
          </cell>
          <cell r="M18">
            <v>10807</v>
          </cell>
          <cell r="N18">
            <v>90546</v>
          </cell>
          <cell r="O18">
            <v>8061</v>
          </cell>
          <cell r="P18">
            <v>16409.612000000001</v>
          </cell>
          <cell r="Q18">
            <v>44900</v>
          </cell>
          <cell r="R18">
            <v>155800</v>
          </cell>
          <cell r="S18">
            <v>27855</v>
          </cell>
        </row>
        <row r="19">
          <cell r="D19">
            <v>19043</v>
          </cell>
          <cell r="E19">
            <v>26000</v>
          </cell>
          <cell r="F19">
            <v>3484</v>
          </cell>
          <cell r="G19">
            <v>5545</v>
          </cell>
          <cell r="H19">
            <v>11021.2</v>
          </cell>
          <cell r="I19">
            <v>2945</v>
          </cell>
          <cell r="J19">
            <v>4530.9715838000002</v>
          </cell>
          <cell r="K19">
            <v>1405</v>
          </cell>
          <cell r="L19">
            <v>5162.1000000000004</v>
          </cell>
          <cell r="M19">
            <v>10593</v>
          </cell>
          <cell r="N19">
            <v>91990</v>
          </cell>
          <cell r="O19">
            <v>8498</v>
          </cell>
          <cell r="P19">
            <v>15964.68</v>
          </cell>
          <cell r="Q19">
            <v>46800</v>
          </cell>
          <cell r="R19">
            <v>162700</v>
          </cell>
          <cell r="S19">
            <v>27922</v>
          </cell>
        </row>
        <row r="20">
          <cell r="D20">
            <v>12396</v>
          </cell>
          <cell r="E20">
            <v>24600</v>
          </cell>
          <cell r="F20">
            <v>3653</v>
          </cell>
          <cell r="G20">
            <v>5575</v>
          </cell>
          <cell r="H20">
            <v>12214.2</v>
          </cell>
          <cell r="I20">
            <v>2907</v>
          </cell>
          <cell r="J20">
            <v>4700.1680230900001</v>
          </cell>
          <cell r="K20">
            <v>1537</v>
          </cell>
          <cell r="L20">
            <v>5787.1</v>
          </cell>
          <cell r="M20">
            <v>10271</v>
          </cell>
          <cell r="N20">
            <v>93709</v>
          </cell>
          <cell r="O20">
            <v>7789</v>
          </cell>
          <cell r="P20">
            <v>16440.343000000001</v>
          </cell>
          <cell r="Q20">
            <v>29800</v>
          </cell>
          <cell r="R20">
            <v>153300</v>
          </cell>
          <cell r="S20">
            <v>28938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0"/>
  <sheetViews>
    <sheetView tabSelected="1" workbookViewId="0"/>
  </sheetViews>
  <sheetFormatPr defaultRowHeight="15"/>
  <cols>
    <col min="1" max="1" width="10.85546875" customWidth="1"/>
  </cols>
  <sheetData>
    <row r="1" spans="1:8" ht="23.25">
      <c r="A1" s="6" t="s">
        <v>134</v>
      </c>
    </row>
    <row r="3" spans="1:8">
      <c r="A3" s="5" t="s">
        <v>43</v>
      </c>
      <c r="B3" s="5"/>
      <c r="C3" s="5"/>
      <c r="D3" s="5"/>
      <c r="E3" s="5"/>
    </row>
    <row r="5" spans="1:8">
      <c r="A5" s="8"/>
    </row>
    <row r="6" spans="1:8" s="8" customFormat="1"/>
    <row r="7" spans="1:8" s="8" customFormat="1" ht="15.75">
      <c r="A7" s="14" t="s">
        <v>44</v>
      </c>
    </row>
    <row r="8" spans="1:8" s="8" customFormat="1">
      <c r="A8" s="62" t="s">
        <v>127</v>
      </c>
      <c r="B8" s="62" t="s">
        <v>128</v>
      </c>
    </row>
    <row r="9" spans="1:8" s="8" customFormat="1"/>
    <row r="10" spans="1:8" s="8" customFormat="1">
      <c r="A10" s="62" t="s">
        <v>129</v>
      </c>
      <c r="B10" s="62" t="s">
        <v>130</v>
      </c>
    </row>
    <row r="11" spans="1:8" s="8" customFormat="1"/>
    <row r="12" spans="1:8" s="8" customFormat="1">
      <c r="A12" s="62"/>
    </row>
    <row r="13" spans="1:8" s="34" customFormat="1">
      <c r="A13" s="62"/>
    </row>
    <row r="14" spans="1:8" s="34" customFormat="1" ht="15.75">
      <c r="A14" s="14" t="s">
        <v>131</v>
      </c>
    </row>
    <row r="15" spans="1:8" s="34" customFormat="1">
      <c r="A15" s="59">
        <v>1</v>
      </c>
      <c r="B15" s="76" t="s">
        <v>132</v>
      </c>
      <c r="C15" s="76"/>
      <c r="D15" s="76"/>
      <c r="E15" s="76"/>
      <c r="F15" s="76"/>
      <c r="G15" s="76"/>
      <c r="H15" s="76"/>
    </row>
    <row r="16" spans="1:8">
      <c r="A16" s="9"/>
      <c r="B16" s="76" t="s">
        <v>133</v>
      </c>
      <c r="C16" s="76"/>
      <c r="D16" s="76"/>
      <c r="E16" s="76"/>
      <c r="F16" s="76"/>
      <c r="G16" s="76"/>
      <c r="H16" s="76"/>
    </row>
    <row r="17" spans="1:3">
      <c r="B17" s="8"/>
    </row>
    <row r="18" spans="1:3">
      <c r="B18" s="85" t="s">
        <v>135</v>
      </c>
    </row>
    <row r="19" spans="1:3">
      <c r="B19" s="62" t="s">
        <v>138</v>
      </c>
    </row>
    <row r="20" spans="1:3">
      <c r="B20" s="62" t="s">
        <v>139</v>
      </c>
    </row>
    <row r="21" spans="1:3">
      <c r="B21" s="62" t="s">
        <v>140</v>
      </c>
    </row>
    <row r="22" spans="1:3">
      <c r="B22" s="62" t="s">
        <v>141</v>
      </c>
      <c r="C22" s="62" t="s">
        <v>144</v>
      </c>
    </row>
    <row r="23" spans="1:3" s="62" customFormat="1">
      <c r="B23" s="62" t="s">
        <v>142</v>
      </c>
      <c r="C23" s="62" t="s">
        <v>136</v>
      </c>
    </row>
    <row r="24" spans="1:3" s="62" customFormat="1">
      <c r="B24" s="62" t="s">
        <v>143</v>
      </c>
      <c r="C24" s="62" t="s">
        <v>137</v>
      </c>
    </row>
    <row r="25" spans="1:3" s="62" customFormat="1"/>
    <row r="26" spans="1:3" s="62" customFormat="1"/>
    <row r="27" spans="1:3" s="62" customFormat="1">
      <c r="A27" s="59">
        <v>2</v>
      </c>
      <c r="B27" s="62" t="s">
        <v>145</v>
      </c>
    </row>
    <row r="28" spans="1:3">
      <c r="B28" t="s">
        <v>146</v>
      </c>
    </row>
    <row r="29" spans="1:3">
      <c r="B29" s="62" t="s">
        <v>147</v>
      </c>
    </row>
    <row r="30" spans="1:3">
      <c r="B30" t="s">
        <v>148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94" zoomScaleNormal="94" workbookViewId="0"/>
  </sheetViews>
  <sheetFormatPr defaultRowHeight="15"/>
  <cols>
    <col min="2" max="17" width="11.140625" customWidth="1"/>
  </cols>
  <sheetData>
    <row r="1" spans="1:17" ht="23.25">
      <c r="A1" s="6" t="s">
        <v>50</v>
      </c>
    </row>
    <row r="4" spans="1:17" ht="18.75">
      <c r="A4" s="45" t="str">
        <f>'CP rev'!B49</f>
        <v>Change in constant price revenue for EDBs</v>
      </c>
    </row>
    <row r="5" spans="1:17" ht="30">
      <c r="B5" s="35" t="str">
        <f>'CP rev'!D4</f>
        <v>Alpine Energy</v>
      </c>
      <c r="C5" s="35" t="str">
        <f>'CP rev'!E4</f>
        <v>Aurora Energy</v>
      </c>
      <c r="D5" s="35" t="str">
        <f>'CP rev'!F4</f>
        <v>Centralines</v>
      </c>
      <c r="E5" s="35" t="str">
        <f>'CP rev'!G4</f>
        <v>Eastland Network</v>
      </c>
      <c r="F5" s="35" t="str">
        <f>'CP rev'!H4</f>
        <v>Electricity Ashburton</v>
      </c>
      <c r="G5" s="35" t="str">
        <f>'CP rev'!I4</f>
        <v>Electricity Invercargill</v>
      </c>
      <c r="H5" s="35" t="str">
        <f>'CP rev'!J4</f>
        <v xml:space="preserve">Horizon Energy </v>
      </c>
      <c r="I5" s="35" t="str">
        <f>'CP rev'!K4</f>
        <v>Nelson Electricity</v>
      </c>
      <c r="J5" s="35" t="str">
        <f>'CP rev'!L4</f>
        <v>Network Tasman</v>
      </c>
      <c r="K5" s="35" t="str">
        <f>'CP rev'!M4</f>
        <v xml:space="preserve">OtagoNet </v>
      </c>
      <c r="L5" s="35" t="str">
        <f>'CP rev'!N4</f>
        <v>Powerco</v>
      </c>
      <c r="M5" s="35" t="str">
        <f>'CP rev'!O4</f>
        <v>The Lines Company</v>
      </c>
      <c r="N5" s="35" t="str">
        <f>'CP rev'!P4</f>
        <v>Top Energy</v>
      </c>
      <c r="O5" s="35" t="str">
        <f>'CP rev'!Q4</f>
        <v>Unison</v>
      </c>
      <c r="P5" s="35" t="str">
        <f>'CP rev'!R4</f>
        <v>Vector</v>
      </c>
      <c r="Q5" s="35" t="str">
        <f>'CP rev'!S4</f>
        <v>Wellington Electricity</v>
      </c>
    </row>
    <row r="6" spans="1:17">
      <c r="A6">
        <f>'CP rev'!B51</f>
        <v>2011</v>
      </c>
      <c r="B6" s="43">
        <f>'CP rev'!D51</f>
        <v>-1.9358131811653702E-3</v>
      </c>
      <c r="C6" s="43">
        <f>'CP rev'!E51</f>
        <v>2.2829016416224663E-2</v>
      </c>
      <c r="D6" s="43">
        <f>'CP rev'!F51</f>
        <v>6.1569151502346708E-3</v>
      </c>
      <c r="E6" s="43">
        <f>'CP rev'!G51</f>
        <v>6.867196597968939E-3</v>
      </c>
      <c r="F6" s="43">
        <f>'CP rev'!H51</f>
        <v>-5.5852530840428804E-3</v>
      </c>
      <c r="G6" s="43">
        <f>'CP rev'!I51</f>
        <v>-3.0965104984691911E-3</v>
      </c>
      <c r="H6" s="43">
        <f>'CP rev'!J51</f>
        <v>2.7722212322185513E-3</v>
      </c>
      <c r="I6" s="43">
        <f>'CP rev'!K51</f>
        <v>9.1251032544817402E-3</v>
      </c>
      <c r="J6" s="43">
        <f>'CP rev'!L51</f>
        <v>9.6523513182640262E-3</v>
      </c>
      <c r="K6" s="43">
        <f>'CP rev'!M51</f>
        <v>8.9442842320783516E-3</v>
      </c>
      <c r="L6" s="43">
        <f>'CP rev'!N51</f>
        <v>4.9951122484641324E-3</v>
      </c>
      <c r="M6" s="43">
        <f>'CP rev'!O51</f>
        <v>1.1749948577632382E-3</v>
      </c>
      <c r="N6" s="43">
        <f>'CP rev'!P51</f>
        <v>1.1332448368492863E-3</v>
      </c>
      <c r="O6" s="43">
        <f>'CP rev'!Q51</f>
        <v>7.2447645028497947E-3</v>
      </c>
      <c r="P6" s="43">
        <f>'CP rev'!R51</f>
        <v>1.7928077816185075E-2</v>
      </c>
      <c r="Q6" s="43">
        <f>'CP rev'!S51</f>
        <v>2.7180130640251446E-3</v>
      </c>
    </row>
    <row r="7" spans="1:17">
      <c r="A7" s="34">
        <f>'CP rev'!B52</f>
        <v>2012</v>
      </c>
      <c r="B7" s="43">
        <f>'CP rev'!D52</f>
        <v>1.0593420389675642E-2</v>
      </c>
      <c r="C7" s="43">
        <f>'CP rev'!E52</f>
        <v>-3.5616863500501056E-2</v>
      </c>
      <c r="D7" s="43">
        <f>'CP rev'!F52</f>
        <v>-1.7221490488552354E-2</v>
      </c>
      <c r="E7" s="43">
        <f>'CP rev'!G52</f>
        <v>-1.7611340750710937E-2</v>
      </c>
      <c r="F7" s="43">
        <f>'CP rev'!H52</f>
        <v>3.0864154091714838E-2</v>
      </c>
      <c r="G7" s="43">
        <f>'CP rev'!I52</f>
        <v>-2.1639005428887267E-4</v>
      </c>
      <c r="H7" s="43">
        <f>'CP rev'!J52</f>
        <v>-1.2982590241251743E-2</v>
      </c>
      <c r="I7" s="43">
        <f>'CP rev'!K52</f>
        <v>-4.736700078992088E-3</v>
      </c>
      <c r="J7" s="43">
        <f>'CP rev'!L52</f>
        <v>-3.620324520162678E-3</v>
      </c>
      <c r="K7" s="43">
        <f>'CP rev'!M52</f>
        <v>-2.0207764359848047E-2</v>
      </c>
      <c r="L7" s="43">
        <f>'CP rev'!N52</f>
        <v>1.7047606429248692E-3</v>
      </c>
      <c r="M7" s="43">
        <f>'CP rev'!O52</f>
        <v>-8.0534829636515707E-3</v>
      </c>
      <c r="N7" s="43">
        <f>'CP rev'!P52</f>
        <v>2.2074634811314283E-3</v>
      </c>
      <c r="O7" s="43">
        <f>'CP rev'!Q52</f>
        <v>-1.2913154271305476E-2</v>
      </c>
      <c r="P7" s="43">
        <f>'CP rev'!R52</f>
        <v>1.7232034080132973E-2</v>
      </c>
      <c r="Q7" s="43">
        <f>'CP rev'!S52</f>
        <v>1.1376156500903392E-2</v>
      </c>
    </row>
    <row r="8" spans="1:17">
      <c r="A8" s="34">
        <f>'CP rev'!B53</f>
        <v>2013</v>
      </c>
      <c r="B8" s="43">
        <f>'CP rev'!D53</f>
        <v>3.7387962908738233E-3</v>
      </c>
      <c r="C8" s="43">
        <f>'CP rev'!E53</f>
        <v>2.3863732238332399E-3</v>
      </c>
      <c r="D8" s="43">
        <f>'CP rev'!F53</f>
        <v>1.7777998598412872E-3</v>
      </c>
      <c r="E8" s="43">
        <f>'CP rev'!G53</f>
        <v>2.2820106427631727E-3</v>
      </c>
      <c r="F8" s="43">
        <f>'CP rev'!H53</f>
        <v>1.0923031324600676E-2</v>
      </c>
      <c r="G8" s="43">
        <f>'CP rev'!I53</f>
        <v>4.3463072134527147E-4</v>
      </c>
      <c r="H8" s="43">
        <f>'CP rev'!J53</f>
        <v>2.9853809306483628E-3</v>
      </c>
      <c r="I8" s="43">
        <f>'CP rev'!K53</f>
        <v>1.2151984029714624E-2</v>
      </c>
      <c r="J8" s="43">
        <f>'CP rev'!L53</f>
        <v>1.2550589474205589E-2</v>
      </c>
      <c r="K8" s="43">
        <f>'CP rev'!M53</f>
        <v>-1.2522416571907728E-3</v>
      </c>
      <c r="L8" s="43">
        <f>'CP rev'!N53</f>
        <v>6.7118735139941078E-3</v>
      </c>
      <c r="M8" s="43">
        <f>'CP rev'!O53</f>
        <v>3.3986784083851265E-3</v>
      </c>
      <c r="N8" s="43">
        <f>'CP rev'!P53</f>
        <v>4.6761328409900653E-3</v>
      </c>
      <c r="O8" s="43">
        <f>'CP rev'!Q53</f>
        <v>4.5546603195417276E-3</v>
      </c>
      <c r="P8" s="43">
        <f>'CP rev'!R53</f>
        <v>1.5428493374154801E-2</v>
      </c>
      <c r="Q8" s="43">
        <f>'CP rev'!S53</f>
        <v>7.181901300250846E-3</v>
      </c>
    </row>
    <row r="9" spans="1:17">
      <c r="A9" s="34">
        <f>'CP rev'!B54</f>
        <v>2014</v>
      </c>
      <c r="B9" s="43">
        <f>'CP rev'!D54</f>
        <v>4.3442682126310752E-3</v>
      </c>
      <c r="C9" s="43">
        <f>'CP rev'!E54</f>
        <v>3.5938071562825582E-3</v>
      </c>
      <c r="D9" s="43">
        <f>'CP rev'!F54</f>
        <v>1.5755492378383821E-3</v>
      </c>
      <c r="E9" s="43">
        <f>'CP rev'!G54</f>
        <v>2.0702425914689475E-3</v>
      </c>
      <c r="F9" s="43">
        <f>'CP rev'!H54</f>
        <v>1.2684439353658374E-2</v>
      </c>
      <c r="G9" s="43">
        <f>'CP rev'!I54</f>
        <v>3.8467676369052605E-4</v>
      </c>
      <c r="H9" s="43">
        <f>'CP rev'!J54</f>
        <v>3.3843711906939721E-3</v>
      </c>
      <c r="I9" s="43">
        <f>'CP rev'!K54</f>
        <v>6.1771497413273908E-3</v>
      </c>
      <c r="J9" s="43">
        <f>'CP rev'!L54</f>
        <v>6.8296860109036588E-3</v>
      </c>
      <c r="K9" s="43">
        <f>'CP rev'!M54</f>
        <v>-6.4998923631088439E-4</v>
      </c>
      <c r="L9" s="43">
        <f>'CP rev'!N54</f>
        <v>5.7396903470496334E-3</v>
      </c>
      <c r="M9" s="43">
        <f>'CP rev'!O54</f>
        <v>3.221823687710641E-4</v>
      </c>
      <c r="N9" s="43">
        <f>'CP rev'!P54</f>
        <v>3.5536954567734627E-3</v>
      </c>
      <c r="O9" s="43">
        <f>'CP rev'!Q54</f>
        <v>4.3112899384150551E-3</v>
      </c>
      <c r="P9" s="43">
        <f>'CP rev'!R54</f>
        <v>1.4369317373142673E-2</v>
      </c>
      <c r="Q9" s="43">
        <f>'CP rev'!S54</f>
        <v>7.3000442250989051E-3</v>
      </c>
    </row>
    <row r="10" spans="1:17">
      <c r="A10" s="34">
        <f>'CP rev'!B55</f>
        <v>2015</v>
      </c>
      <c r="B10" s="43">
        <f>'CP rev'!D55</f>
        <v>4.5424149240163728E-3</v>
      </c>
      <c r="C10" s="43">
        <f>'CP rev'!E55</f>
        <v>4.0024430312851885E-3</v>
      </c>
      <c r="D10" s="43">
        <f>'CP rev'!F55</f>
        <v>2.2772942000778263E-3</v>
      </c>
      <c r="E10" s="43">
        <f>'CP rev'!G55</f>
        <v>2.8050099889054408E-3</v>
      </c>
      <c r="F10" s="43">
        <f>'CP rev'!H55</f>
        <v>1.3260877658761759E-2</v>
      </c>
      <c r="G10" s="43">
        <f>'CP rev'!I55</f>
        <v>6.4373160745747661E-4</v>
      </c>
      <c r="H10" s="43">
        <f>'CP rev'!J55</f>
        <v>4.0443940394748103E-3</v>
      </c>
      <c r="I10" s="43">
        <f>'CP rev'!K55</f>
        <v>7.0185246838569033E-3</v>
      </c>
      <c r="J10" s="43">
        <f>'CP rev'!L55</f>
        <v>7.6353024665780844E-3</v>
      </c>
      <c r="K10" s="43">
        <f>'CP rev'!M55</f>
        <v>-4.4616694975357376E-4</v>
      </c>
      <c r="L10" s="43">
        <f>'CP rev'!N55</f>
        <v>6.0759783130413325E-3</v>
      </c>
      <c r="M10" s="43">
        <f>'CP rev'!O55</f>
        <v>8.0343321717298998E-4</v>
      </c>
      <c r="N10" s="43">
        <f>'CP rev'!P55</f>
        <v>3.7427897729352096E-3</v>
      </c>
      <c r="O10" s="43">
        <f>'CP rev'!Q55</f>
        <v>4.9742770689090851E-3</v>
      </c>
      <c r="P10" s="43">
        <f>'CP rev'!R55</f>
        <v>1.476912324876898E-2</v>
      </c>
      <c r="Q10" s="43">
        <f>'CP rev'!S55</f>
        <v>7.6118973962612749E-3</v>
      </c>
    </row>
    <row r="11" spans="1:17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8.75">
      <c r="A12" s="45" t="str">
        <f>Opex!B119</f>
        <v>Operating expenditure (opex)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30">
      <c r="A13" s="34"/>
      <c r="B13" s="35" t="str">
        <f>Opex!D120</f>
        <v>Alpine Energy</v>
      </c>
      <c r="C13" s="35" t="str">
        <f>Opex!E120</f>
        <v>Aurora Energy</v>
      </c>
      <c r="D13" s="35" t="str">
        <f>Opex!F120</f>
        <v>Centralines</v>
      </c>
      <c r="E13" s="35" t="str">
        <f>Opex!G120</f>
        <v>Eastland Network</v>
      </c>
      <c r="F13" s="35" t="str">
        <f>Opex!H120</f>
        <v>Electricity Ashburton</v>
      </c>
      <c r="G13" s="35" t="str">
        <f>Opex!I120</f>
        <v>Electricity Invercargill</v>
      </c>
      <c r="H13" s="35" t="str">
        <f>Opex!J120</f>
        <v xml:space="preserve">Horizon Energy </v>
      </c>
      <c r="I13" s="35" t="str">
        <f>Opex!K120</f>
        <v>Nelson Electricity</v>
      </c>
      <c r="J13" s="35" t="str">
        <f>Opex!L120</f>
        <v>Network Tasman</v>
      </c>
      <c r="K13" s="35" t="str">
        <f>Opex!M120</f>
        <v xml:space="preserve">OtagoNet </v>
      </c>
      <c r="L13" s="35" t="str">
        <f>Opex!N120</f>
        <v>Powerco</v>
      </c>
      <c r="M13" s="35" t="str">
        <f>Opex!O120</f>
        <v>The Lines Company</v>
      </c>
      <c r="N13" s="35" t="str">
        <f>Opex!P120</f>
        <v>Top Energy</v>
      </c>
      <c r="O13" s="35" t="str">
        <f>Opex!Q120</f>
        <v>Unison</v>
      </c>
      <c r="P13" s="35" t="str">
        <f>Opex!R120</f>
        <v>Vector</v>
      </c>
      <c r="Q13" s="35" t="str">
        <f>Opex!S120</f>
        <v>Wellington Electricity</v>
      </c>
    </row>
    <row r="14" spans="1:17">
      <c r="A14" s="34">
        <f>Opex!B121</f>
        <v>2011</v>
      </c>
      <c r="B14" s="46">
        <f>Opex!D121</f>
        <v>10572.036549673365</v>
      </c>
      <c r="C14" s="46">
        <f>Opex!E121</f>
        <v>19891.659413721864</v>
      </c>
      <c r="D14" s="77">
        <v>2650.2954923736065</v>
      </c>
      <c r="E14" s="46">
        <f>Opex!G121</f>
        <v>6141.2910984299133</v>
      </c>
      <c r="F14" s="46">
        <f>Opex!H121</f>
        <v>6203.1321605401299</v>
      </c>
      <c r="G14" s="46">
        <f>Opex!I121</f>
        <v>4490.1242661749829</v>
      </c>
      <c r="H14" s="46">
        <f>Opex!J121</f>
        <v>6776.4391822280313</v>
      </c>
      <c r="I14" s="46">
        <f>Opex!K121</f>
        <v>2160.1682791294652</v>
      </c>
      <c r="J14" s="46">
        <f>Opex!L121</f>
        <v>7484.3299427154088</v>
      </c>
      <c r="K14" s="46">
        <f>Opex!M121</f>
        <v>4990.9326075642084</v>
      </c>
      <c r="L14" s="46">
        <f>Opex!N121</f>
        <v>67292.071282502759</v>
      </c>
      <c r="M14" s="46">
        <f>Opex!O121</f>
        <v>8510.6887582750405</v>
      </c>
      <c r="N14" s="46">
        <f>Opex!P121</f>
        <v>11471.952806665466</v>
      </c>
      <c r="O14" s="77">
        <v>26634.800824492308</v>
      </c>
      <c r="P14" s="77">
        <v>105512.33161010731</v>
      </c>
      <c r="Q14" s="77">
        <v>29685.821539852124</v>
      </c>
    </row>
    <row r="15" spans="1:17">
      <c r="A15" s="34">
        <f>Opex!B122</f>
        <v>2012</v>
      </c>
      <c r="B15" s="46">
        <f>Opex!D122</f>
        <v>10971.408348292531</v>
      </c>
      <c r="C15" s="46">
        <f>Opex!E122</f>
        <v>20597.478172211682</v>
      </c>
      <c r="D15" s="77">
        <v>2745.0028593141055</v>
      </c>
      <c r="E15" s="46">
        <f>Opex!G122</f>
        <v>6293.2100207806789</v>
      </c>
      <c r="F15" s="46">
        <f>Opex!H122</f>
        <v>6457.5707116271751</v>
      </c>
      <c r="G15" s="46">
        <f>Opex!I122</f>
        <v>4596.6228668505701</v>
      </c>
      <c r="H15" s="46">
        <f>Opex!J122</f>
        <v>6972.2674995273801</v>
      </c>
      <c r="I15" s="46">
        <f>Opex!K122</f>
        <v>2258.5534185409369</v>
      </c>
      <c r="J15" s="46">
        <f>Opex!L122</f>
        <v>7734.4514747602188</v>
      </c>
      <c r="K15" s="46">
        <f>Opex!M122</f>
        <v>5149.4058387456189</v>
      </c>
      <c r="L15" s="46">
        <f>Opex!N122</f>
        <v>69484.923650591532</v>
      </c>
      <c r="M15" s="46">
        <f>Opex!O122</f>
        <v>8766.1873986952887</v>
      </c>
      <c r="N15" s="46">
        <f>Opex!P122</f>
        <v>11847.434938917511</v>
      </c>
      <c r="O15" s="77">
        <v>27506.707306543209</v>
      </c>
      <c r="P15" s="77">
        <v>109789.38825216993</v>
      </c>
      <c r="Q15" s="77">
        <v>30967.026860982642</v>
      </c>
    </row>
    <row r="16" spans="1:17">
      <c r="A16" s="34">
        <f>Opex!B123</f>
        <v>2013</v>
      </c>
      <c r="B16" s="46">
        <f>Opex!D123</f>
        <v>11354.262142038775</v>
      </c>
      <c r="C16" s="46">
        <f>Opex!E123</f>
        <v>21328.462699784573</v>
      </c>
      <c r="D16" s="77">
        <v>2853.8675330171586</v>
      </c>
      <c r="E16" s="46">
        <f>Opex!G123</f>
        <v>6443.4531760480322</v>
      </c>
      <c r="F16" s="46">
        <f>Opex!H123</f>
        <v>6694.9344069643321</v>
      </c>
      <c r="G16" s="46">
        <f>Opex!I123</f>
        <v>4695.3299964435855</v>
      </c>
      <c r="H16" s="46">
        <f>Opex!J123</f>
        <v>7132.7051871942531</v>
      </c>
      <c r="I16" s="46">
        <f>Opex!K123</f>
        <v>2333.9574369645511</v>
      </c>
      <c r="J16" s="46">
        <f>Opex!L123</f>
        <v>7972.9790268414881</v>
      </c>
      <c r="K16" s="46">
        <f>Opex!M123</f>
        <v>5283.6425668126813</v>
      </c>
      <c r="L16" s="46">
        <f>Opex!N123</f>
        <v>71429.297485812538</v>
      </c>
      <c r="M16" s="46">
        <f>Opex!O123</f>
        <v>9008.28553059773</v>
      </c>
      <c r="N16" s="46">
        <f>Opex!P123</f>
        <v>12187.309976863842</v>
      </c>
      <c r="O16" s="77">
        <v>28755.695541235458</v>
      </c>
      <c r="P16" s="77">
        <v>113635.01445818858</v>
      </c>
      <c r="Q16" s="77">
        <v>31948.439870582388</v>
      </c>
    </row>
    <row r="17" spans="1:17">
      <c r="A17" s="34">
        <f>Opex!B124</f>
        <v>2014</v>
      </c>
      <c r="B17" s="46">
        <f>Opex!D124</f>
        <v>11767.370148651833</v>
      </c>
      <c r="C17" s="46">
        <f>Opex!E124</f>
        <v>22111.51585626309</v>
      </c>
      <c r="D17" s="77">
        <v>2955.4071073712107</v>
      </c>
      <c r="E17" s="46">
        <f>Opex!G124</f>
        <v>6605.9117602858123</v>
      </c>
      <c r="F17" s="46">
        <f>Opex!H124</f>
        <v>6913.6151109891634</v>
      </c>
      <c r="G17" s="46">
        <f>Opex!I124</f>
        <v>4791.962000113981</v>
      </c>
      <c r="H17" s="46">
        <f>Opex!J124</f>
        <v>7293.537184293551</v>
      </c>
      <c r="I17" s="46">
        <f>Opex!K124</f>
        <v>2421.060389412693</v>
      </c>
      <c r="J17" s="46">
        <f>Opex!L124</f>
        <v>8214.4114583558749</v>
      </c>
      <c r="K17" s="46">
        <f>Opex!M124</f>
        <v>5422.5419919285596</v>
      </c>
      <c r="L17" s="46">
        <f>Opex!N124</f>
        <v>73421.724292230138</v>
      </c>
      <c r="M17" s="46">
        <f>Opex!O124</f>
        <v>9264.4242256025245</v>
      </c>
      <c r="N17" s="46">
        <f>Opex!P124</f>
        <v>12551.230397802448</v>
      </c>
      <c r="O17" s="77">
        <v>29512.184230097246</v>
      </c>
      <c r="P17" s="77">
        <v>117376.25241540952</v>
      </c>
      <c r="Q17" s="77">
        <v>32974.433634800211</v>
      </c>
    </row>
    <row r="18" spans="1:17">
      <c r="A18" s="34">
        <f>Opex!B125</f>
        <v>2015</v>
      </c>
      <c r="B18" s="46">
        <f>Opex!D125</f>
        <v>12200.430558550508</v>
      </c>
      <c r="C18" s="46">
        <f>Opex!E125</f>
        <v>22928.015389831518</v>
      </c>
      <c r="D18" s="77">
        <v>3058.6629907932675</v>
      </c>
      <c r="E18" s="46">
        <f>Opex!G125</f>
        <v>6775.86972251306</v>
      </c>
      <c r="F18" s="46">
        <f>Opex!H125</f>
        <v>7152.6297332149634</v>
      </c>
      <c r="G18" s="46">
        <f>Opex!I125</f>
        <v>4887.4320341829361</v>
      </c>
      <c r="H18" s="46">
        <f>Opex!J125</f>
        <v>7461.6545452404434</v>
      </c>
      <c r="I18" s="46">
        <f>Opex!K125</f>
        <v>2494.5688105225036</v>
      </c>
      <c r="J18" s="46">
        <f>Opex!L125</f>
        <v>8461.7563853807715</v>
      </c>
      <c r="K18" s="46">
        <f>Opex!M125</f>
        <v>5560.0096270061176</v>
      </c>
      <c r="L18" s="46">
        <f>Opex!N125</f>
        <v>75572.898016814856</v>
      </c>
      <c r="M18" s="46">
        <f>Opex!O125</f>
        <v>9532.1902983299169</v>
      </c>
      <c r="N18" s="46">
        <f>Opex!P125</f>
        <v>12931.234335586736</v>
      </c>
      <c r="O18" s="77">
        <v>30180.818517551801</v>
      </c>
      <c r="P18" s="77">
        <v>121268.45135062622</v>
      </c>
      <c r="Q18" s="77">
        <v>34099.465461563428</v>
      </c>
    </row>
    <row r="19" spans="1:17">
      <c r="A19" s="34"/>
      <c r="B19" s="34"/>
      <c r="C19" s="34"/>
      <c r="D19" s="34"/>
      <c r="E19" s="34"/>
      <c r="F19" s="34"/>
      <c r="G19" s="34"/>
      <c r="H19" s="34"/>
    </row>
    <row r="20" spans="1:17" ht="18.75">
      <c r="A20" s="45" t="s">
        <v>51</v>
      </c>
    </row>
    <row r="21" spans="1:17" ht="30">
      <c r="B21" s="35" t="str">
        <f>Capex!D6</f>
        <v>Alpine Energy</v>
      </c>
      <c r="C21" s="35" t="str">
        <f>Capex!E6</f>
        <v>Aurora Energy</v>
      </c>
      <c r="D21" s="35" t="str">
        <f>Capex!F6</f>
        <v>Centralines</v>
      </c>
      <c r="E21" s="35" t="str">
        <f>Capex!G6</f>
        <v>Eastland Network</v>
      </c>
      <c r="F21" s="35" t="str">
        <f>Capex!H6</f>
        <v>Electricity Ashburton</v>
      </c>
      <c r="G21" s="35" t="str">
        <f>Capex!I6</f>
        <v>Electricity Invercargill</v>
      </c>
      <c r="H21" s="35" t="str">
        <f>Capex!J6</f>
        <v xml:space="preserve">Horizon Energy </v>
      </c>
      <c r="I21" s="35" t="str">
        <f>Capex!K6</f>
        <v>Nelson Electricity</v>
      </c>
      <c r="J21" s="35" t="str">
        <f>Capex!L6</f>
        <v>Network Tasman</v>
      </c>
      <c r="K21" s="35" t="str">
        <f>Capex!M6</f>
        <v xml:space="preserve">OtagoNet </v>
      </c>
      <c r="L21" s="35" t="str">
        <f>Capex!N6</f>
        <v>Powerco</v>
      </c>
      <c r="M21" s="35" t="str">
        <f>Capex!O6</f>
        <v>The Lines Company</v>
      </c>
      <c r="N21" s="35" t="str">
        <f>Capex!P6</f>
        <v>Top Energy</v>
      </c>
      <c r="O21" s="35" t="str">
        <f>Capex!Q6</f>
        <v>Unison</v>
      </c>
      <c r="P21" s="35" t="str">
        <f>Capex!R6</f>
        <v>Vector</v>
      </c>
      <c r="Q21" s="35" t="str">
        <f>Capex!S6</f>
        <v>Wellington Electricity</v>
      </c>
    </row>
    <row r="22" spans="1:17" s="34" customFormat="1">
      <c r="A22" s="34">
        <v>2010</v>
      </c>
      <c r="B22" s="46">
        <f>Capex!D69</f>
        <v>11863.404999999999</v>
      </c>
      <c r="C22" s="46">
        <f>Capex!E69</f>
        <v>21698</v>
      </c>
      <c r="D22" s="46">
        <f>Capex!F69</f>
        <v>5196.4477699999998</v>
      </c>
      <c r="E22" s="46">
        <f>Capex!G69</f>
        <v>5000</v>
      </c>
      <c r="F22" s="46">
        <f>Capex!H69</f>
        <v>13673</v>
      </c>
      <c r="G22" s="46">
        <f>Capex!I69</f>
        <v>2778</v>
      </c>
      <c r="H22" s="46">
        <f>Capex!J69</f>
        <v>3547.2054899999953</v>
      </c>
      <c r="I22" s="46">
        <f>Capex!K69</f>
        <v>1524.37</v>
      </c>
      <c r="J22" s="46">
        <f>Capex!L69</f>
        <v>4090.9649899999999</v>
      </c>
      <c r="K22" s="46">
        <f>Capex!M69</f>
        <v>6426</v>
      </c>
      <c r="L22" s="46">
        <f>Capex!N69</f>
        <v>82580.928381200007</v>
      </c>
      <c r="M22" s="46">
        <f>Capex!O69</f>
        <v>7234</v>
      </c>
      <c r="N22" s="46">
        <f>Capex!P69</f>
        <v>8110</v>
      </c>
      <c r="O22" s="46">
        <f>Capex!Q69</f>
        <v>36417.770770000003</v>
      </c>
      <c r="P22" s="46">
        <f>Capex!R69</f>
        <v>115662</v>
      </c>
      <c r="Q22" s="46">
        <f>Capex!S69</f>
        <v>37021.900809999999</v>
      </c>
    </row>
    <row r="23" spans="1:17">
      <c r="A23" s="34">
        <v>2011</v>
      </c>
      <c r="B23" s="46">
        <f>Capex!D70</f>
        <v>24124.947971751648</v>
      </c>
      <c r="C23" s="46">
        <f>Capex!E70</f>
        <v>23991.643730886852</v>
      </c>
      <c r="D23" s="46">
        <f>Capex!F70</f>
        <v>6117.2002286057868</v>
      </c>
      <c r="E23" s="46">
        <f>Capex!G70</f>
        <v>5506.8481688049496</v>
      </c>
      <c r="F23" s="46">
        <f>Capex!H70</f>
        <v>13327.149412911116</v>
      </c>
      <c r="G23" s="46">
        <f>Capex!I70</f>
        <v>4116.0584580038158</v>
      </c>
      <c r="H23" s="46">
        <f>Capex!J70</f>
        <v>6384.8714333097014</v>
      </c>
      <c r="I23" s="46">
        <f>Capex!K70</f>
        <v>6215.9612810442241</v>
      </c>
      <c r="J23" s="46">
        <f>Capex!L70</f>
        <v>8697.5539292101366</v>
      </c>
      <c r="K23" s="46">
        <f>Capex!M70</f>
        <v>10627.027745571009</v>
      </c>
      <c r="L23" s="46">
        <f>Capex!N70</f>
        <v>87020.03029576737</v>
      </c>
      <c r="M23" s="46">
        <f>Capex!O70</f>
        <v>8473.0157223198967</v>
      </c>
      <c r="N23" s="46">
        <f>Capex!P70</f>
        <v>15549.171556820065</v>
      </c>
      <c r="O23" s="46">
        <f>Capex!Q70</f>
        <v>43246.822270499397</v>
      </c>
      <c r="P23" s="46">
        <f>Capex!R70</f>
        <v>138674.79633970806</v>
      </c>
      <c r="Q23" s="46">
        <f>Capex!S70</f>
        <v>31216.187224129906</v>
      </c>
    </row>
    <row r="24" spans="1:17">
      <c r="A24" s="34">
        <v>2012</v>
      </c>
      <c r="B24" s="46">
        <f>Capex!D71</f>
        <v>22265.089313342458</v>
      </c>
      <c r="C24" s="46">
        <f>Capex!E71</f>
        <v>26258.990825688074</v>
      </c>
      <c r="D24" s="46">
        <f>Capex!F71</f>
        <v>3469.8176344048338</v>
      </c>
      <c r="E24" s="46">
        <f>Capex!G71</f>
        <v>5913.3770206574563</v>
      </c>
      <c r="F24" s="46">
        <f>Capex!H71</f>
        <v>16967.952970960723</v>
      </c>
      <c r="G24" s="46">
        <f>Capex!I71</f>
        <v>3648.6360515759643</v>
      </c>
      <c r="H24" s="46">
        <f>Capex!J71</f>
        <v>6560.6285890806821</v>
      </c>
      <c r="I24" s="46">
        <f>Capex!K71</f>
        <v>6391.0160258243131</v>
      </c>
      <c r="J24" s="46">
        <f>Capex!L71</f>
        <v>7656.8983850775576</v>
      </c>
      <c r="K24" s="46">
        <f>Capex!M71</f>
        <v>10666.110240379299</v>
      </c>
      <c r="L24" s="46">
        <f>Capex!N71</f>
        <v>91054.977026101071</v>
      </c>
      <c r="M24" s="46">
        <f>Capex!O71</f>
        <v>8052.654852466866</v>
      </c>
      <c r="N24" s="46">
        <f>Capex!P71</f>
        <v>17591.777688912756</v>
      </c>
      <c r="O24" s="46">
        <f>Capex!Q71</f>
        <v>51812.004939191007</v>
      </c>
      <c r="P24" s="46">
        <f>Capex!R71</f>
        <v>151242.20518934392</v>
      </c>
      <c r="Q24" s="46">
        <f>Capex!S71</f>
        <v>34529.031148324226</v>
      </c>
    </row>
    <row r="25" spans="1:17">
      <c r="A25" s="34">
        <v>2013</v>
      </c>
      <c r="B25" s="46">
        <f>Capex!D72</f>
        <v>29491.695070671394</v>
      </c>
      <c r="C25" s="46">
        <f>Capex!E72</f>
        <v>22977.831038428056</v>
      </c>
      <c r="D25" s="46">
        <f>Capex!F72</f>
        <v>4280.9032606982018</v>
      </c>
      <c r="E25" s="46">
        <f>Capex!G72</f>
        <v>5932.4281807107036</v>
      </c>
      <c r="F25" s="46">
        <f>Capex!H72</f>
        <v>10488.661082394203</v>
      </c>
      <c r="G25" s="46">
        <f>Capex!I72</f>
        <v>3585.7749891919098</v>
      </c>
      <c r="H25" s="46">
        <f>Capex!J72</f>
        <v>6145.0630001375293</v>
      </c>
      <c r="I25" s="46">
        <f>Capex!K72</f>
        <v>1914.5304280239588</v>
      </c>
      <c r="J25" s="46">
        <f>Capex!L72</f>
        <v>6421.5812734771134</v>
      </c>
      <c r="K25" s="46">
        <f>Capex!M72</f>
        <v>11176.57898605604</v>
      </c>
      <c r="L25" s="46">
        <f>Capex!N72</f>
        <v>95752.81949977162</v>
      </c>
      <c r="M25" s="46">
        <f>Capex!O72</f>
        <v>8513.5401968799943</v>
      </c>
      <c r="N25" s="46">
        <f>Capex!P72</f>
        <v>16866.933448347052</v>
      </c>
      <c r="O25" s="46">
        <f>Capex!Q72</f>
        <v>47773.372816136514</v>
      </c>
      <c r="P25" s="46">
        <f>Capex!R72</f>
        <v>161846.54647854812</v>
      </c>
      <c r="Q25" s="46">
        <f>Capex!S72</f>
        <v>37586.697974027076</v>
      </c>
    </row>
    <row r="26" spans="1:17">
      <c r="A26" s="34">
        <v>2014</v>
      </c>
      <c r="B26" s="46">
        <f>Capex!D73</f>
        <v>20332.084526793067</v>
      </c>
      <c r="C26" s="46">
        <f>Capex!E73</f>
        <v>27042.31697382373</v>
      </c>
      <c r="D26" s="46">
        <f>Capex!F73</f>
        <v>3689.0718661015353</v>
      </c>
      <c r="E26" s="46">
        <f>Capex!G73</f>
        <v>6010.7389768051007</v>
      </c>
      <c r="F26" s="46">
        <f>Capex!H73</f>
        <v>12063.521604394962</v>
      </c>
      <c r="G26" s="46">
        <f>Capex!I73</f>
        <v>3236.9733497915777</v>
      </c>
      <c r="H26" s="46">
        <f>Capex!J73</f>
        <v>4895.2837713115132</v>
      </c>
      <c r="I26" s="46">
        <f>Capex!K73</f>
        <v>1569.2003166638272</v>
      </c>
      <c r="J26" s="46">
        <f>Capex!L73</f>
        <v>5671.6501682890885</v>
      </c>
      <c r="K26" s="46">
        <f>Capex!M73</f>
        <v>11160.321156208976</v>
      </c>
      <c r="L26" s="46">
        <f>Capex!N73</f>
        <v>99022.318872687902</v>
      </c>
      <c r="M26" s="46">
        <f>Capex!O73</f>
        <v>9125.2203049891577</v>
      </c>
      <c r="N26" s="46">
        <f>Capex!P73</f>
        <v>16715.530513329184</v>
      </c>
      <c r="O26" s="46">
        <f>Capex!Q73</f>
        <v>50631.445402853024</v>
      </c>
      <c r="P26" s="46">
        <f>Capex!R73</f>
        <v>172010.8716772123</v>
      </c>
      <c r="Q26" s="46">
        <f>Capex!S73</f>
        <v>38350.239745007617</v>
      </c>
    </row>
    <row r="27" spans="1:17">
      <c r="A27" s="34">
        <v>2015</v>
      </c>
      <c r="B27" s="46">
        <f>Capex!D74</f>
        <v>13714.399790851603</v>
      </c>
      <c r="C27" s="46">
        <f>Capex!E74</f>
        <v>26150.190820407312</v>
      </c>
      <c r="D27" s="46">
        <f>Capex!F74</f>
        <v>3950.0400752774258</v>
      </c>
      <c r="E27" s="46">
        <f>Capex!G74</f>
        <v>6175.1246828702624</v>
      </c>
      <c r="F27" s="46">
        <f>Capex!H74</f>
        <v>13597.616788268731</v>
      </c>
      <c r="G27" s="46">
        <f>Capex!I74</f>
        <v>3267.9316243877565</v>
      </c>
      <c r="H27" s="46">
        <f>Capex!J74</f>
        <v>5183.0494299828479</v>
      </c>
      <c r="I27" s="46">
        <f>Capex!K74</f>
        <v>1744.1084295222749</v>
      </c>
      <c r="J27" s="46">
        <f>Capex!L74</f>
        <v>6461.05576373642</v>
      </c>
      <c r="K27" s="46">
        <f>Capex!M74</f>
        <v>11064.037947122311</v>
      </c>
      <c r="L27" s="46">
        <f>Capex!N74</f>
        <v>103032.40056234208</v>
      </c>
      <c r="M27" s="46">
        <f>Capex!O74</f>
        <v>8572.690046828222</v>
      </c>
      <c r="N27" s="46">
        <f>Capex!P74</f>
        <v>17589.629697104338</v>
      </c>
      <c r="O27" s="46">
        <f>Capex!Q74</f>
        <v>33676.24857230232</v>
      </c>
      <c r="P27" s="46">
        <f>Capex!R74</f>
        <v>165810.17258392999</v>
      </c>
      <c r="Q27" s="46">
        <f>Capex!S74</f>
        <v>40275.621476060871</v>
      </c>
    </row>
    <row r="28" spans="1:17">
      <c r="A28" s="34"/>
      <c r="B28" s="34"/>
      <c r="C28" s="34"/>
      <c r="D28" s="34"/>
      <c r="E28" s="34"/>
      <c r="F28" s="34"/>
      <c r="G28" s="34"/>
      <c r="H28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66"/>
  <sheetViews>
    <sheetView zoomScale="85" zoomScaleNormal="85" workbookViewId="0">
      <selection activeCell="M29" sqref="M29"/>
    </sheetView>
  </sheetViews>
  <sheetFormatPr defaultRowHeight="15"/>
  <cols>
    <col min="1" max="1" width="11" customWidth="1"/>
    <col min="2" max="2" width="22.5703125" customWidth="1"/>
    <col min="3" max="3" width="5.42578125" customWidth="1"/>
    <col min="4" max="19" width="11.7109375" customWidth="1"/>
  </cols>
  <sheetData>
    <row r="1" spans="1:19" ht="23.25">
      <c r="A1" s="6" t="s">
        <v>121</v>
      </c>
    </row>
    <row r="2" spans="1:19" s="8" customFormat="1" ht="13.5" customHeight="1">
      <c r="A2" s="6"/>
    </row>
    <row r="4" spans="1:19" s="8" customFormat="1" ht="30">
      <c r="D4" s="10" t="s">
        <v>12</v>
      </c>
      <c r="E4" s="10" t="s">
        <v>14</v>
      </c>
      <c r="F4" s="10" t="s">
        <v>7</v>
      </c>
      <c r="G4" s="10" t="s">
        <v>6</v>
      </c>
      <c r="H4" s="10" t="s">
        <v>11</v>
      </c>
      <c r="I4" s="10" t="s">
        <v>15</v>
      </c>
      <c r="J4" s="10" t="s">
        <v>3</v>
      </c>
      <c r="K4" s="10" t="s">
        <v>10</v>
      </c>
      <c r="L4" s="10" t="s">
        <v>8</v>
      </c>
      <c r="M4" s="10" t="s">
        <v>13</v>
      </c>
      <c r="N4" s="10" t="s">
        <v>2</v>
      </c>
      <c r="O4" s="10" t="s">
        <v>5</v>
      </c>
      <c r="P4" s="10" t="s">
        <v>0</v>
      </c>
      <c r="Q4" s="10" t="s">
        <v>4</v>
      </c>
      <c r="R4" s="10" t="s">
        <v>1</v>
      </c>
      <c r="S4" s="10" t="s">
        <v>9</v>
      </c>
    </row>
    <row r="5" spans="1:19" s="8" customFormat="1" ht="15.75">
      <c r="A5" s="14" t="s">
        <v>55</v>
      </c>
      <c r="B5" s="48" t="s">
        <v>122</v>
      </c>
    </row>
    <row r="6" spans="1:19" s="8" customFormat="1" ht="15.75">
      <c r="A6" s="14"/>
      <c r="B6" s="49" t="s">
        <v>19</v>
      </c>
    </row>
    <row r="7" spans="1:19" s="8" customFormat="1">
      <c r="B7" s="50" t="s">
        <v>21</v>
      </c>
      <c r="C7" s="73">
        <f>'[2]CP rev - Input'!C7</f>
        <v>0.52</v>
      </c>
      <c r="D7" s="62"/>
    </row>
    <row r="8" spans="1:19" s="8" customFormat="1">
      <c r="B8" s="50"/>
    </row>
    <row r="9" spans="1:19" s="8" customFormat="1" ht="15.75">
      <c r="A9" s="14" t="s">
        <v>56</v>
      </c>
      <c r="B9" s="48" t="s">
        <v>25</v>
      </c>
    </row>
    <row r="10" spans="1:19" s="8" customFormat="1">
      <c r="B10" s="49" t="s">
        <v>19</v>
      </c>
      <c r="F10" s="2"/>
    </row>
    <row r="11" spans="1:19" s="8" customFormat="1">
      <c r="B11" s="50">
        <v>2011</v>
      </c>
      <c r="D11" s="15">
        <f>'[2]CP rev - Input'!D11</f>
        <v>-1.919681714883037E-2</v>
      </c>
      <c r="E11" s="15">
        <f>'[2]CP rev - Input'!E11</f>
        <v>8.5931815253427413E-2</v>
      </c>
      <c r="F11" s="15">
        <f>'[2]CP rev - Input'!F11</f>
        <v>2.9054740374799382E-2</v>
      </c>
      <c r="G11" s="15">
        <f>'[2]CP rev - Input'!G11</f>
        <v>2.9054740374799382E-2</v>
      </c>
      <c r="H11" s="15">
        <f>'[2]CP rev - Input'!H11</f>
        <v>-1.919681714883037E-2</v>
      </c>
      <c r="I11" s="15">
        <f>'[2]CP rev - Input'!I11</f>
        <v>-4.3210450882477873E-2</v>
      </c>
      <c r="J11" s="15">
        <f>'[2]CP rev - Input'!J11</f>
        <v>1.5306765357844254E-2</v>
      </c>
      <c r="K11" s="15">
        <f>'[2]CP rev - Input'!K11</f>
        <v>2.335227343132007E-2</v>
      </c>
      <c r="L11" s="15">
        <f>'[2]CP rev - Input'!L11</f>
        <v>2.335227343132007E-2</v>
      </c>
      <c r="M11" s="15">
        <f>'[2]CP rev - Input'!M11</f>
        <v>8.5931815253427413E-2</v>
      </c>
      <c r="N11" s="15">
        <f>'[2]CP rev - Input'!N11</f>
        <v>7.1648169726085597E-3</v>
      </c>
      <c r="O11" s="15">
        <f>'[2]CP rev - Input'!O11</f>
        <v>1.8983320768934164E-2</v>
      </c>
      <c r="P11" s="15">
        <f>'[2]CP rev - Input'!P11</f>
        <v>-2.2618484330360733E-2</v>
      </c>
      <c r="Q11" s="15">
        <f>'[2]CP rev - Input'!Q11</f>
        <v>2.478572684325597E-2</v>
      </c>
      <c r="R11" s="15">
        <f>'[2]CP rev - Input'!R11</f>
        <v>4.1659840472431986E-2</v>
      </c>
      <c r="S11" s="15">
        <f>'[2]CP rev - Input'!S11</f>
        <v>-1.921034182810033E-2</v>
      </c>
    </row>
    <row r="12" spans="1:19" s="8" customFormat="1">
      <c r="B12" s="50">
        <v>2012</v>
      </c>
      <c r="D12" s="15">
        <f>'[2]CP rev - Input'!D12</f>
        <v>7.6234825194089861E-2</v>
      </c>
      <c r="E12" s="15">
        <f>'[2]CP rev - Input'!E12</f>
        <v>-0.18110365566535827</v>
      </c>
      <c r="F12" s="15">
        <f>'[2]CP rev - Input'!F12</f>
        <v>-7.4216704452017002E-2</v>
      </c>
      <c r="G12" s="15">
        <f>'[2]CP rev - Input'!G12</f>
        <v>-7.4216704452017002E-2</v>
      </c>
      <c r="H12" s="15">
        <f>'[2]CP rev - Input'!H12</f>
        <v>7.6234825194089861E-2</v>
      </c>
      <c r="I12" s="15">
        <f>'[2]CP rev - Input'!I12</f>
        <v>-3.0196286487413904E-3</v>
      </c>
      <c r="J12" s="15">
        <f>'[2]CP rev - Input'!J12</f>
        <v>-4.5996272275680816E-2</v>
      </c>
      <c r="K12" s="15">
        <f>'[2]CP rev - Input'!K12</f>
        <v>-2.6137134868424727E-2</v>
      </c>
      <c r="L12" s="15">
        <f>'[2]CP rev - Input'!L12</f>
        <v>-2.6137134868424727E-2</v>
      </c>
      <c r="M12" s="15">
        <f>'[2]CP rev - Input'!M12</f>
        <v>-0.18110365566535827</v>
      </c>
      <c r="N12" s="15">
        <f>'[2]CP rev - Input'!N12</f>
        <v>-1.9508946123281842E-2</v>
      </c>
      <c r="O12" s="15">
        <f>'[2]CP rev - Input'!O12</f>
        <v>-3.8039846998326785E-2</v>
      </c>
      <c r="P12" s="15">
        <f>'[2]CP rev - Input'!P12</f>
        <v>-6.5263104323904919E-3</v>
      </c>
      <c r="Q12" s="15">
        <f>'[2]CP rev - Input'!Q12</f>
        <v>-6.4591593243604126E-2</v>
      </c>
      <c r="R12" s="15">
        <f>'[2]CP rev - Input'!R12</f>
        <v>3.8493266416740113E-2</v>
      </c>
      <c r="S12" s="15">
        <f>'[2]CP rev - Input'!S12</f>
        <v>4.7041423115289582E-2</v>
      </c>
    </row>
    <row r="13" spans="1:19" s="8" customFormat="1">
      <c r="A13" s="19"/>
      <c r="B13" s="50">
        <v>2013</v>
      </c>
      <c r="D13" s="15">
        <f>'[2]CP rev - Input'!D13</f>
        <v>2.4025084534900598E-2</v>
      </c>
      <c r="E13" s="15">
        <f>'[2]CP rev - Input'!E13</f>
        <v>-7.4693083070846988E-3</v>
      </c>
      <c r="F13" s="15">
        <f>'[2]CP rev - Input'!F13</f>
        <v>9.7104972262493927E-3</v>
      </c>
      <c r="G13" s="15">
        <f>'[2]CP rev - Input'!G13</f>
        <v>9.7104972262493927E-3</v>
      </c>
      <c r="H13" s="15">
        <f>'[2]CP rev - Input'!H13</f>
        <v>2.4025084534900598E-2</v>
      </c>
      <c r="I13" s="15">
        <f>'[2]CP rev - Input'!I13</f>
        <v>6.0650817899665643E-3</v>
      </c>
      <c r="J13" s="15">
        <f>'[2]CP rev - Input'!J13</f>
        <v>1.6136184169792456E-2</v>
      </c>
      <c r="K13" s="15">
        <f>'[2]CP rev - Input'!K13</f>
        <v>3.4158842746757623E-2</v>
      </c>
      <c r="L13" s="15">
        <f>'[2]CP rev - Input'!L13</f>
        <v>3.4158842746757623E-2</v>
      </c>
      <c r="M13" s="15">
        <f>'[2]CP rev - Input'!M13</f>
        <v>-7.4693083070846988E-3</v>
      </c>
      <c r="N13" s="15">
        <f>'[2]CP rev - Input'!N13</f>
        <v>2.1082017557450778E-2</v>
      </c>
      <c r="O13" s="15">
        <f>'[2]CP rev - Input'!O13</f>
        <v>3.272355860904317E-2</v>
      </c>
      <c r="P13" s="15">
        <f>'[2]CP rev - Input'!P13</f>
        <v>3.0455226656814993E-2</v>
      </c>
      <c r="Q13" s="15">
        <f>'[2]CP rev - Input'!Q13</f>
        <v>1.2858190803831583E-2</v>
      </c>
      <c r="R13" s="15">
        <f>'[2]CP rev - Input'!R13</f>
        <v>3.0288257288539011E-2</v>
      </c>
      <c r="S13" s="15">
        <f>'[2]CP rev - Input'!S13</f>
        <v>1.4947151209069753E-2</v>
      </c>
    </row>
    <row r="14" spans="1:19" s="8" customFormat="1">
      <c r="B14" s="50">
        <v>2014</v>
      </c>
      <c r="D14" s="15">
        <f>'[2]CP rev - Input'!D14</f>
        <v>2.8636793587902165E-2</v>
      </c>
      <c r="E14" s="15">
        <f>'[2]CP rev - Input'!E14</f>
        <v>-1.9526202323337793E-3</v>
      </c>
      <c r="F14" s="15">
        <f>'[2]CP rev - Input'!F14</f>
        <v>8.8170781336869286E-3</v>
      </c>
      <c r="G14" s="15">
        <f>'[2]CP rev - Input'!G14</f>
        <v>8.8170781336869286E-3</v>
      </c>
      <c r="H14" s="15">
        <f>'[2]CP rev - Input'!H14</f>
        <v>2.8636793587902165E-2</v>
      </c>
      <c r="I14" s="15">
        <f>'[2]CP rev - Input'!I14</f>
        <v>5.3679961399444309E-3</v>
      </c>
      <c r="J14" s="15">
        <f>'[2]CP rev - Input'!J14</f>
        <v>1.7688682272875011E-2</v>
      </c>
      <c r="K14" s="15">
        <f>'[2]CP rev - Input'!K14</f>
        <v>1.2827490215787218E-2</v>
      </c>
      <c r="L14" s="15">
        <f>'[2]CP rev - Input'!L14</f>
        <v>1.2827490215787218E-2</v>
      </c>
      <c r="M14" s="15">
        <f>'[2]CP rev - Input'!M14</f>
        <v>-1.9526202323337793E-3</v>
      </c>
      <c r="N14" s="15">
        <f>'[2]CP rev - Input'!N14</f>
        <v>1.3200858766629289E-2</v>
      </c>
      <c r="O14" s="15">
        <f>'[2]CP rev - Input'!O14</f>
        <v>1.3713755129304044E-2</v>
      </c>
      <c r="P14" s="15">
        <f>'[2]CP rev - Input'!P14</f>
        <v>1.364071904000963E-2</v>
      </c>
      <c r="Q14" s="15">
        <f>'[2]CP rev - Input'!Q14</f>
        <v>1.1779121446656278E-2</v>
      </c>
      <c r="R14" s="15">
        <f>'[2]CP rev - Input'!R14</f>
        <v>2.5469653124036595E-2</v>
      </c>
      <c r="S14" s="15">
        <f>'[2]CP rev - Input'!S14</f>
        <v>1.5851176112771315E-2</v>
      </c>
    </row>
    <row r="15" spans="1:19" s="8" customFormat="1">
      <c r="B15" s="50">
        <v>2015</v>
      </c>
      <c r="D15" s="15">
        <f>'[2]CP rev - Input'!D15</f>
        <v>3.014602126615018E-2</v>
      </c>
      <c r="E15" s="15">
        <f>'[2]CP rev - Input'!E15</f>
        <v>-8.5589169218414085E-5</v>
      </c>
      <c r="F15" s="15">
        <f>'[2]CP rev - Input'!F15</f>
        <v>1.1916956597176842E-2</v>
      </c>
      <c r="G15" s="15">
        <f>'[2]CP rev - Input'!G15</f>
        <v>1.1916956597176842E-2</v>
      </c>
      <c r="H15" s="15">
        <f>'[2]CP rev - Input'!H15</f>
        <v>3.014602126615018E-2</v>
      </c>
      <c r="I15" s="15">
        <f>'[2]CP rev - Input'!I15</f>
        <v>8.9829932820479907E-3</v>
      </c>
      <c r="J15" s="15">
        <f>'[2]CP rev - Input'!J15</f>
        <v>2.0256875843831512E-2</v>
      </c>
      <c r="K15" s="15">
        <f>'[2]CP rev - Input'!K15</f>
        <v>1.5831366916552847E-2</v>
      </c>
      <c r="L15" s="15">
        <f>'[2]CP rev - Input'!L15</f>
        <v>1.5831366916552847E-2</v>
      </c>
      <c r="M15" s="15">
        <f>'[2]CP rev - Input'!M15</f>
        <v>-8.5589169218414085E-5</v>
      </c>
      <c r="N15" s="15">
        <f>'[2]CP rev - Input'!N15</f>
        <v>1.5927031106922781E-2</v>
      </c>
      <c r="O15" s="15">
        <f>'[2]CP rev - Input'!O15</f>
        <v>1.668742515350664E-2</v>
      </c>
      <c r="P15" s="15">
        <f>'[2]CP rev - Input'!P15</f>
        <v>1.6473418542098495E-2</v>
      </c>
      <c r="Q15" s="15">
        <f>'[2]CP rev - Input'!Q15</f>
        <v>1.4718711274332672E-2</v>
      </c>
      <c r="R15" s="15">
        <f>'[2]CP rev - Input'!R15</f>
        <v>2.7288525771683947E-2</v>
      </c>
      <c r="S15" s="15">
        <f>'[2]CP rev - Input'!S15</f>
        <v>1.8237464021181093E-2</v>
      </c>
    </row>
    <row r="16" spans="1:19" s="8" customFormat="1">
      <c r="B16" s="50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s="8" customFormat="1" ht="15.75">
      <c r="A17" s="14" t="s">
        <v>54</v>
      </c>
      <c r="B17" s="48" t="s">
        <v>125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s="8" customFormat="1">
      <c r="B18" s="49" t="s">
        <v>19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8" customFormat="1">
      <c r="B19" s="50" t="s">
        <v>20</v>
      </c>
      <c r="D19" s="3">
        <f>'[2]CP rev - Input'!D19</f>
        <v>0.7475189638113513</v>
      </c>
      <c r="E19" s="3">
        <f>'[2]CP rev - Input'!E19</f>
        <v>0.57909740406373378</v>
      </c>
      <c r="F19" s="3">
        <f>'[2]CP rev - Input'!F19</f>
        <v>0.56465727328907844</v>
      </c>
      <c r="G19" s="3">
        <f>'[2]CP rev - Input'!G19</f>
        <v>0.54417108848564155</v>
      </c>
      <c r="H19" s="3">
        <f>'[2]CP rev - Input'!H19</f>
        <v>0.26549504882607522</v>
      </c>
      <c r="I19" s="3">
        <f>'[2]CP rev - Input'!I19</f>
        <v>0.86219010077290714</v>
      </c>
      <c r="J19" s="3">
        <f>'[2]CP rev - Input'!J19</f>
        <v>0.5057714015220478</v>
      </c>
      <c r="K19" s="3">
        <f>'[2]CP rev - Input'!K19</f>
        <v>0.46135314567962316</v>
      </c>
      <c r="L19" s="3">
        <f>'[2]CP rev - Input'!L19</f>
        <v>0.48424567014896669</v>
      </c>
      <c r="M19" s="3">
        <f>'[2]CP rev - Input'!M19</f>
        <v>0.79005923177673665</v>
      </c>
      <c r="N19" s="3">
        <f>'[2]CP rev - Input'!N19</f>
        <v>0.76277815699740747</v>
      </c>
      <c r="O19" s="3">
        <f>'[2]CP rev - Input'!O19</f>
        <v>0.68877434508857205</v>
      </c>
      <c r="P19" s="3">
        <f>'[2]CP rev - Input'!P19</f>
        <v>0.8716267237567864</v>
      </c>
      <c r="Q19" s="3">
        <f>'[2]CP rev - Input'!Q19</f>
        <v>0.56627443769668173</v>
      </c>
      <c r="R19" s="3">
        <f>'[2]CP rev - Input'!R19</f>
        <v>0.57728901244295128</v>
      </c>
      <c r="S19" s="3">
        <f>'[2]CP rev - Input'!S19</f>
        <v>0.74868177694016724</v>
      </c>
    </row>
    <row r="20" spans="1:19" s="8" customFormat="1">
      <c r="B20" s="5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8" customFormat="1" ht="15.75">
      <c r="A21" s="14" t="s">
        <v>18</v>
      </c>
      <c r="B21" s="48" t="s">
        <v>119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s="8" customFormat="1">
      <c r="B22" s="49" t="s">
        <v>19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s="8" customFormat="1">
      <c r="A23"/>
      <c r="B23" s="50" t="s">
        <v>20</v>
      </c>
      <c r="C23"/>
      <c r="D23" s="7">
        <f>'[2]CP rev - Input'!D23</f>
        <v>7.8197294713411303E-4</v>
      </c>
      <c r="E23" s="7">
        <f>'[2]CP rev - Input'!E23</f>
        <v>6.9438679035536133E-3</v>
      </c>
      <c r="F23" s="7">
        <f>'[2]CP rev - Input'!F23</f>
        <v>-7.4460246409413511E-4</v>
      </c>
      <c r="G23" s="7">
        <f>'[2]CP rev - Input'!G23</f>
        <v>-3.6162441782616739E-5</v>
      </c>
      <c r="H23" s="7">
        <f>'[2]CP rev - Input'!H23</f>
        <v>6.5795150976679651E-3</v>
      </c>
      <c r="I23" s="7">
        <f>'[2]CP rev - Input'!I23</f>
        <v>0</v>
      </c>
      <c r="J23" s="7">
        <f>'[2]CP rev - Input'!J23</f>
        <v>-2.2966901313630217E-3</v>
      </c>
      <c r="K23" s="7">
        <f>'[2]CP rev - Input'!K23</f>
        <v>5.6013845221967173E-3</v>
      </c>
      <c r="L23" s="7">
        <f>'[2]CP rev - Input'!L23</f>
        <v>6.9994482914130796E-3</v>
      </c>
      <c r="M23" s="7">
        <f>'[2]CP rev - Input'!M23</f>
        <v>-5.528993663979076E-4</v>
      </c>
      <c r="N23" s="7">
        <f>'[2]CP rev - Input'!N23</f>
        <v>5.3898943559136381E-3</v>
      </c>
      <c r="O23" s="7">
        <f>'[2]CP rev - Input'!O23</f>
        <v>-2.7544801920860174E-3</v>
      </c>
      <c r="P23" s="7">
        <f>'[2]CP rev - Input'!P23</f>
        <v>3.0324006964497219E-3</v>
      </c>
      <c r="Q23" s="7">
        <f>'[2]CP rev - Input'!Q23</f>
        <v>2.9220086063614925E-3</v>
      </c>
      <c r="R23" s="7">
        <f>'[2]CP rev - Input'!R23</f>
        <v>1.5193152870053961E-2</v>
      </c>
      <c r="S23" s="7">
        <f>'[2]CP rev - Input'!S23</f>
        <v>6.9836423041458318E-3</v>
      </c>
    </row>
    <row r="24" spans="1:19" s="8" customFormat="1">
      <c r="B24" s="50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s="8" customFormat="1" ht="15.75">
      <c r="A25" s="14" t="s">
        <v>22</v>
      </c>
      <c r="B25" s="48" t="s">
        <v>39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8" customFormat="1" ht="15.75">
      <c r="A26" s="14"/>
      <c r="B26" s="49" t="s">
        <v>19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s="8" customFormat="1">
      <c r="B27" s="50" t="s">
        <v>21</v>
      </c>
      <c r="D27" s="16">
        <f>'[2]CP rev - Input'!D27</f>
        <v>0.56407403068993789</v>
      </c>
      <c r="E27" s="16">
        <f>'[2]CP rev - Input'!E27</f>
        <v>0.84340762921607526</v>
      </c>
      <c r="F27" s="16">
        <f>'[2]CP rev - Input'!F27</f>
        <v>0.71612212366039241</v>
      </c>
      <c r="G27" s="16">
        <f>'[2]CP rev - Input'!G27</f>
        <v>0.9357599150010103</v>
      </c>
      <c r="H27" s="16">
        <f>'[2]CP rev - Input'!H27</f>
        <v>0.84341085668156635</v>
      </c>
      <c r="I27" s="16">
        <f>'[2]CP rev - Input'!I27</f>
        <v>0.68354886332515041</v>
      </c>
      <c r="J27" s="16">
        <f>'[2]CP rev - Input'!J27</f>
        <v>0.64334053275737946</v>
      </c>
      <c r="K27" s="16">
        <f>'[2]CP rev - Input'!K27</f>
        <v>0.84810680331242949</v>
      </c>
      <c r="L27" s="16">
        <f>'[2]CP rev - Input'!L27</f>
        <v>0.79645751954189881</v>
      </c>
      <c r="M27" s="16">
        <f>'[2]CP rev - Input'!M27</f>
        <v>0.58044765233129125</v>
      </c>
      <c r="N27" s="16">
        <f>'[2]CP rev - Input'!N27</f>
        <v>0.64106280780509661</v>
      </c>
      <c r="O27" s="16">
        <f>'[2]CP rev - Input'!O27</f>
        <v>0</v>
      </c>
      <c r="P27" s="16">
        <f>'[2]CP rev - Input'!P27</f>
        <v>0.91885502406345843</v>
      </c>
      <c r="Q27" s="16">
        <f>'[2]CP rev - Input'!Q27</f>
        <v>0.69229415113656878</v>
      </c>
      <c r="R27" s="16">
        <f>'[2]CP rev - Input'!R27</f>
        <v>0.91962917659177235</v>
      </c>
      <c r="S27" s="16">
        <f>'[2]CP rev - Input'!S27</f>
        <v>0.83498717063689043</v>
      </c>
    </row>
    <row r="28" spans="1:19" s="8" customFormat="1">
      <c r="B28" s="50"/>
    </row>
    <row r="29" spans="1:19" s="8" customFormat="1" ht="15.75">
      <c r="A29" s="14" t="s">
        <v>53</v>
      </c>
      <c r="B29" s="48" t="s">
        <v>52</v>
      </c>
    </row>
    <row r="30" spans="1:19" s="8" customFormat="1" ht="15.75">
      <c r="A30" s="14"/>
      <c r="B30" s="49" t="s">
        <v>19</v>
      </c>
    </row>
    <row r="31" spans="1:19" s="8" customFormat="1">
      <c r="B31" s="50" t="s">
        <v>21</v>
      </c>
      <c r="C31" s="4">
        <f>'[2]CP rev - Input'!$C$31</f>
        <v>0</v>
      </c>
    </row>
    <row r="32" spans="1:19" s="8" customFormat="1">
      <c r="B32" s="50"/>
    </row>
    <row r="33" spans="1:19" s="8" customFormat="1" ht="15.75">
      <c r="A33" s="14" t="s">
        <v>24</v>
      </c>
      <c r="B33" s="48" t="s">
        <v>123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8" customFormat="1">
      <c r="B34" s="49" t="s">
        <v>124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8" customFormat="1">
      <c r="B35" s="50" t="s">
        <v>20</v>
      </c>
      <c r="D35" s="33">
        <f t="shared" ref="D35:S35" si="0">1-D19</f>
        <v>0.2524810361886487</v>
      </c>
      <c r="E35" s="33">
        <f t="shared" si="0"/>
        <v>0.42090259593626622</v>
      </c>
      <c r="F35" s="33">
        <f t="shared" si="0"/>
        <v>0.43534272671092156</v>
      </c>
      <c r="G35" s="33">
        <f t="shared" si="0"/>
        <v>0.45582891151435845</v>
      </c>
      <c r="H35" s="33">
        <f t="shared" si="0"/>
        <v>0.73450495117392478</v>
      </c>
      <c r="I35" s="33">
        <f t="shared" si="0"/>
        <v>0.13780989922709286</v>
      </c>
      <c r="J35" s="33">
        <f t="shared" si="0"/>
        <v>0.4942285984779522</v>
      </c>
      <c r="K35" s="33">
        <f t="shared" si="0"/>
        <v>0.53864685432037684</v>
      </c>
      <c r="L35" s="33">
        <f t="shared" si="0"/>
        <v>0.51575432985103331</v>
      </c>
      <c r="M35" s="33">
        <f t="shared" si="0"/>
        <v>0.20994076822326335</v>
      </c>
      <c r="N35" s="33">
        <f t="shared" si="0"/>
        <v>0.23722184300259253</v>
      </c>
      <c r="O35" s="33">
        <f t="shared" si="0"/>
        <v>0.31122565491142795</v>
      </c>
      <c r="P35" s="33">
        <f t="shared" si="0"/>
        <v>0.1283732762432136</v>
      </c>
      <c r="Q35" s="33">
        <f t="shared" si="0"/>
        <v>0.43372556230331827</v>
      </c>
      <c r="R35" s="33">
        <f t="shared" si="0"/>
        <v>0.42271098755704872</v>
      </c>
      <c r="S35" s="33">
        <f t="shared" si="0"/>
        <v>0.25131822305983276</v>
      </c>
    </row>
    <row r="36" spans="1:19" s="8" customFormat="1">
      <c r="B36" s="50"/>
    </row>
    <row r="37" spans="1:19" s="8" customFormat="1" ht="15.75">
      <c r="A37" s="14" t="s">
        <v>23</v>
      </c>
      <c r="B37" s="48" t="s">
        <v>126</v>
      </c>
      <c r="D37" s="13"/>
      <c r="G37" s="2"/>
    </row>
    <row r="38" spans="1:19" s="8" customFormat="1">
      <c r="B38" s="50" t="s">
        <v>57</v>
      </c>
    </row>
    <row r="39" spans="1:19" s="8" customFormat="1">
      <c r="B39" s="50">
        <v>2011</v>
      </c>
      <c r="D39" s="18">
        <f t="shared" ref="D39:S39" si="1">D11*$C$7</f>
        <v>-9.9823449173917934E-3</v>
      </c>
      <c r="E39" s="18">
        <f t="shared" si="1"/>
        <v>4.4684543931782256E-2</v>
      </c>
      <c r="F39" s="18">
        <f t="shared" si="1"/>
        <v>1.5108464994895678E-2</v>
      </c>
      <c r="G39" s="18">
        <f t="shared" si="1"/>
        <v>1.5108464994895678E-2</v>
      </c>
      <c r="H39" s="18">
        <f t="shared" si="1"/>
        <v>-9.9823449173917934E-3</v>
      </c>
      <c r="I39" s="18">
        <f t="shared" si="1"/>
        <v>-2.2469434458888493E-2</v>
      </c>
      <c r="J39" s="18">
        <f t="shared" si="1"/>
        <v>7.9595179860790129E-3</v>
      </c>
      <c r="K39" s="18">
        <f t="shared" si="1"/>
        <v>1.2143182184286437E-2</v>
      </c>
      <c r="L39" s="18">
        <f t="shared" si="1"/>
        <v>1.2143182184286437E-2</v>
      </c>
      <c r="M39" s="18">
        <f t="shared" si="1"/>
        <v>4.4684543931782256E-2</v>
      </c>
      <c r="N39" s="18">
        <f t="shared" si="1"/>
        <v>3.7257048257564513E-3</v>
      </c>
      <c r="O39" s="18">
        <f t="shared" si="1"/>
        <v>9.8713267998457657E-3</v>
      </c>
      <c r="P39" s="18">
        <f t="shared" si="1"/>
        <v>-1.1761611851787581E-2</v>
      </c>
      <c r="Q39" s="18">
        <f t="shared" si="1"/>
        <v>1.2888577958493104E-2</v>
      </c>
      <c r="R39" s="18">
        <f t="shared" si="1"/>
        <v>2.1663117045664634E-2</v>
      </c>
      <c r="S39" s="18">
        <f t="shared" si="1"/>
        <v>-9.989377750612172E-3</v>
      </c>
    </row>
    <row r="40" spans="1:19" s="8" customFormat="1">
      <c r="B40" s="50">
        <v>2012</v>
      </c>
      <c r="D40" s="18">
        <f>D12*$C$7</f>
        <v>3.9642109100926727E-2</v>
      </c>
      <c r="E40" s="18">
        <f t="shared" ref="E40:S40" si="2">E12*$C$7</f>
        <v>-9.4173900945986308E-2</v>
      </c>
      <c r="F40" s="18">
        <f t="shared" si="2"/>
        <v>-3.8592686315048842E-2</v>
      </c>
      <c r="G40" s="18">
        <f t="shared" si="2"/>
        <v>-3.8592686315048842E-2</v>
      </c>
      <c r="H40" s="18">
        <f t="shared" si="2"/>
        <v>3.9642109100926727E-2</v>
      </c>
      <c r="I40" s="18">
        <f t="shared" si="2"/>
        <v>-1.570206897345523E-3</v>
      </c>
      <c r="J40" s="18">
        <f t="shared" si="2"/>
        <v>-2.3918061583354026E-2</v>
      </c>
      <c r="K40" s="18">
        <f t="shared" si="2"/>
        <v>-1.3591310131580858E-2</v>
      </c>
      <c r="L40" s="18">
        <f t="shared" si="2"/>
        <v>-1.3591310131580858E-2</v>
      </c>
      <c r="M40" s="18">
        <f t="shared" si="2"/>
        <v>-9.4173900945986308E-2</v>
      </c>
      <c r="N40" s="18">
        <f t="shared" si="2"/>
        <v>-1.0144651984106558E-2</v>
      </c>
      <c r="O40" s="18">
        <f t="shared" si="2"/>
        <v>-1.9780720439129929E-2</v>
      </c>
      <c r="P40" s="18">
        <f t="shared" si="2"/>
        <v>-3.3936814248430561E-3</v>
      </c>
      <c r="Q40" s="18">
        <f t="shared" si="2"/>
        <v>-3.3587628486674147E-2</v>
      </c>
      <c r="R40" s="18">
        <f t="shared" si="2"/>
        <v>2.0016498536704858E-2</v>
      </c>
      <c r="S40" s="18">
        <f t="shared" si="2"/>
        <v>2.4461540019950583E-2</v>
      </c>
    </row>
    <row r="41" spans="1:19" s="8" customFormat="1">
      <c r="B41" s="50">
        <v>2013</v>
      </c>
      <c r="D41" s="18">
        <f>D13*$C$7</f>
        <v>1.2493043958148311E-2</v>
      </c>
      <c r="E41" s="18">
        <f t="shared" ref="E41:S41" si="3">E13*$C$7</f>
        <v>-3.8840403196840436E-3</v>
      </c>
      <c r="F41" s="18">
        <f t="shared" si="3"/>
        <v>5.049458557649684E-3</v>
      </c>
      <c r="G41" s="18">
        <f t="shared" si="3"/>
        <v>5.049458557649684E-3</v>
      </c>
      <c r="H41" s="18">
        <f t="shared" si="3"/>
        <v>1.2493043958148311E-2</v>
      </c>
      <c r="I41" s="18">
        <f t="shared" si="3"/>
        <v>3.1538425307826136E-3</v>
      </c>
      <c r="J41" s="18">
        <f t="shared" si="3"/>
        <v>8.3908157682920769E-3</v>
      </c>
      <c r="K41" s="18">
        <f t="shared" si="3"/>
        <v>1.7762598228313966E-2</v>
      </c>
      <c r="L41" s="18">
        <f t="shared" si="3"/>
        <v>1.7762598228313966E-2</v>
      </c>
      <c r="M41" s="18">
        <f t="shared" si="3"/>
        <v>-3.8840403196840436E-3</v>
      </c>
      <c r="N41" s="18">
        <f t="shared" si="3"/>
        <v>1.0962649129874404E-2</v>
      </c>
      <c r="O41" s="18">
        <f t="shared" si="3"/>
        <v>1.7016250476702448E-2</v>
      </c>
      <c r="P41" s="18">
        <f t="shared" si="3"/>
        <v>1.5836717861543798E-2</v>
      </c>
      <c r="Q41" s="18">
        <f t="shared" si="3"/>
        <v>6.6862592179924235E-3</v>
      </c>
      <c r="R41" s="18">
        <f t="shared" si="3"/>
        <v>1.5749893790040288E-2</v>
      </c>
      <c r="S41" s="18">
        <f t="shared" si="3"/>
        <v>7.7725186287162717E-3</v>
      </c>
    </row>
    <row r="42" spans="1:19" s="8" customFormat="1">
      <c r="B42" s="50">
        <v>2014</v>
      </c>
      <c r="D42" s="18">
        <f>D14*$C$7</f>
        <v>1.4891132665709126E-2</v>
      </c>
      <c r="E42" s="18">
        <f t="shared" ref="E42:S42" si="4">E14*$C$7</f>
        <v>-1.0153625208135654E-3</v>
      </c>
      <c r="F42" s="18">
        <f t="shared" si="4"/>
        <v>4.5848806295172026E-3</v>
      </c>
      <c r="G42" s="18">
        <f t="shared" si="4"/>
        <v>4.5848806295172026E-3</v>
      </c>
      <c r="H42" s="18">
        <f t="shared" si="4"/>
        <v>1.4891132665709126E-2</v>
      </c>
      <c r="I42" s="18">
        <f t="shared" si="4"/>
        <v>2.791357992771104E-3</v>
      </c>
      <c r="J42" s="18">
        <f t="shared" si="4"/>
        <v>9.1981147818950056E-3</v>
      </c>
      <c r="K42" s="18">
        <f t="shared" si="4"/>
        <v>6.6702949122093534E-3</v>
      </c>
      <c r="L42" s="18">
        <f t="shared" si="4"/>
        <v>6.6702949122093534E-3</v>
      </c>
      <c r="M42" s="18">
        <f t="shared" si="4"/>
        <v>-1.0153625208135654E-3</v>
      </c>
      <c r="N42" s="18">
        <f t="shared" si="4"/>
        <v>6.8644465586472306E-3</v>
      </c>
      <c r="O42" s="18">
        <f t="shared" si="4"/>
        <v>7.1311526672381033E-3</v>
      </c>
      <c r="P42" s="18">
        <f t="shared" si="4"/>
        <v>7.0931739008050082E-3</v>
      </c>
      <c r="Q42" s="18">
        <f t="shared" si="4"/>
        <v>6.1251431522612648E-3</v>
      </c>
      <c r="R42" s="18">
        <f t="shared" si="4"/>
        <v>1.324421962449903E-2</v>
      </c>
      <c r="S42" s="18">
        <f t="shared" si="4"/>
        <v>8.2426115786410833E-3</v>
      </c>
    </row>
    <row r="43" spans="1:19" s="8" customFormat="1">
      <c r="B43" s="50">
        <v>2015</v>
      </c>
      <c r="D43" s="18">
        <f>D15*$C$7</f>
        <v>1.5675931058398096E-2</v>
      </c>
      <c r="E43" s="18">
        <f t="shared" ref="E43:S43" si="5">E15*$C$7</f>
        <v>-4.4506367993575327E-5</v>
      </c>
      <c r="F43" s="18">
        <f t="shared" si="5"/>
        <v>6.1968174305319585E-3</v>
      </c>
      <c r="G43" s="18">
        <f t="shared" si="5"/>
        <v>6.1968174305319585E-3</v>
      </c>
      <c r="H43" s="18">
        <f t="shared" si="5"/>
        <v>1.5675931058398096E-2</v>
      </c>
      <c r="I43" s="18">
        <f t="shared" si="5"/>
        <v>4.6711565066649557E-3</v>
      </c>
      <c r="J43" s="18">
        <f t="shared" si="5"/>
        <v>1.0533575438792386E-2</v>
      </c>
      <c r="K43" s="18">
        <f t="shared" si="5"/>
        <v>8.232310796607481E-3</v>
      </c>
      <c r="L43" s="18">
        <f t="shared" si="5"/>
        <v>8.232310796607481E-3</v>
      </c>
      <c r="M43" s="18">
        <f t="shared" si="5"/>
        <v>-4.4506367993575327E-5</v>
      </c>
      <c r="N43" s="18">
        <f t="shared" si="5"/>
        <v>8.2820561755998466E-3</v>
      </c>
      <c r="O43" s="18">
        <f t="shared" si="5"/>
        <v>8.6774610798234526E-3</v>
      </c>
      <c r="P43" s="18">
        <f t="shared" si="5"/>
        <v>8.5661776418912167E-3</v>
      </c>
      <c r="Q43" s="18">
        <f t="shared" si="5"/>
        <v>7.6537298626529896E-3</v>
      </c>
      <c r="R43" s="18">
        <f t="shared" si="5"/>
        <v>1.4190033401275653E-2</v>
      </c>
      <c r="S43" s="18">
        <f t="shared" si="5"/>
        <v>9.4834812910141696E-3</v>
      </c>
    </row>
    <row r="44" spans="1:19" s="8" customFormat="1">
      <c r="B44" s="5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8" customFormat="1" ht="15.75">
      <c r="A45" s="14" t="s">
        <v>17</v>
      </c>
      <c r="B45" s="48" t="s">
        <v>41</v>
      </c>
      <c r="D45" s="13"/>
      <c r="E45" s="13"/>
      <c r="F45" s="13"/>
      <c r="G45" s="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>
      <c r="B46" s="50" t="s">
        <v>58</v>
      </c>
    </row>
    <row r="47" spans="1:19">
      <c r="B47" s="50" t="s">
        <v>31</v>
      </c>
      <c r="D47" s="1">
        <f>D$23+$C$31*D$27</f>
        <v>7.8197294713411303E-4</v>
      </c>
      <c r="E47" s="1">
        <f t="shared" ref="E47:S47" si="6">E$23+$C$31*E$27</f>
        <v>6.9438679035536133E-3</v>
      </c>
      <c r="F47" s="1">
        <f t="shared" si="6"/>
        <v>-7.4460246409413511E-4</v>
      </c>
      <c r="G47" s="1">
        <f t="shared" si="6"/>
        <v>-3.6162441782616739E-5</v>
      </c>
      <c r="H47" s="1">
        <f t="shared" si="6"/>
        <v>6.5795150976679651E-3</v>
      </c>
      <c r="I47" s="1">
        <f t="shared" si="6"/>
        <v>0</v>
      </c>
      <c r="J47" s="1">
        <f t="shared" si="6"/>
        <v>-2.2966901313630217E-3</v>
      </c>
      <c r="K47" s="1">
        <f t="shared" si="6"/>
        <v>5.6013845221967173E-3</v>
      </c>
      <c r="L47" s="1">
        <f t="shared" si="6"/>
        <v>6.9994482914130796E-3</v>
      </c>
      <c r="M47" s="1">
        <f t="shared" si="6"/>
        <v>-5.528993663979076E-4</v>
      </c>
      <c r="N47" s="1">
        <f t="shared" si="6"/>
        <v>5.3898943559136381E-3</v>
      </c>
      <c r="O47" s="1">
        <f t="shared" si="6"/>
        <v>-2.7544801920860174E-3</v>
      </c>
      <c r="P47" s="1">
        <f t="shared" si="6"/>
        <v>3.0324006964497219E-3</v>
      </c>
      <c r="Q47" s="1">
        <f t="shared" si="6"/>
        <v>2.9220086063614925E-3</v>
      </c>
      <c r="R47" s="1">
        <f t="shared" si="6"/>
        <v>1.5193152870053961E-2</v>
      </c>
      <c r="S47" s="1">
        <f t="shared" si="6"/>
        <v>6.9836423041458318E-3</v>
      </c>
    </row>
    <row r="48" spans="1:19" s="8" customFormat="1">
      <c r="B48" s="5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8" customFormat="1" ht="15.75">
      <c r="A49" s="14" t="s">
        <v>16</v>
      </c>
      <c r="B49" s="48" t="s">
        <v>40</v>
      </c>
      <c r="G49" s="2"/>
    </row>
    <row r="50" spans="1:19">
      <c r="B50" s="50" t="s">
        <v>59</v>
      </c>
    </row>
    <row r="51" spans="1:19">
      <c r="B51" s="50">
        <v>2011</v>
      </c>
      <c r="D51" s="19">
        <f t="shared" ref="D51:S51" si="7">D$47*D$19+D39*D$35</f>
        <v>-1.9358131811653702E-3</v>
      </c>
      <c r="E51" s="19">
        <f t="shared" si="7"/>
        <v>2.2829016416224663E-2</v>
      </c>
      <c r="F51" s="19">
        <f t="shared" si="7"/>
        <v>6.1569151502346708E-3</v>
      </c>
      <c r="G51" s="19">
        <f t="shared" si="7"/>
        <v>6.867196597968939E-3</v>
      </c>
      <c r="H51" s="19">
        <f t="shared" si="7"/>
        <v>-5.5852530840428804E-3</v>
      </c>
      <c r="I51" s="19">
        <f t="shared" si="7"/>
        <v>-3.0965104984691911E-3</v>
      </c>
      <c r="J51" s="19">
        <f t="shared" si="7"/>
        <v>2.7722212322185513E-3</v>
      </c>
      <c r="K51" s="19">
        <f t="shared" si="7"/>
        <v>9.1251032544817402E-3</v>
      </c>
      <c r="L51" s="19">
        <f t="shared" si="7"/>
        <v>9.6523513182640262E-3</v>
      </c>
      <c r="M51" s="19">
        <f t="shared" si="7"/>
        <v>8.9442842320783516E-3</v>
      </c>
      <c r="N51" s="19">
        <f t="shared" si="7"/>
        <v>4.9951122484641324E-3</v>
      </c>
      <c r="O51" s="19">
        <f t="shared" si="7"/>
        <v>1.1749948577632382E-3</v>
      </c>
      <c r="P51" s="19">
        <f t="shared" si="7"/>
        <v>1.1332448368492863E-3</v>
      </c>
      <c r="Q51" s="19">
        <f t="shared" si="7"/>
        <v>7.2447645028497947E-3</v>
      </c>
      <c r="R51" s="19">
        <f t="shared" si="7"/>
        <v>1.7928077816185075E-2</v>
      </c>
      <c r="S51" s="19">
        <f t="shared" si="7"/>
        <v>2.7180130640251446E-3</v>
      </c>
    </row>
    <row r="52" spans="1:19">
      <c r="B52" s="50">
        <v>2012</v>
      </c>
      <c r="D52" s="19">
        <f t="shared" ref="D52:S52" si="8">D$47*D$19+D40*D$35</f>
        <v>1.0593420389675642E-2</v>
      </c>
      <c r="E52" s="19">
        <f t="shared" si="8"/>
        <v>-3.5616863500501056E-2</v>
      </c>
      <c r="F52" s="19">
        <f t="shared" si="8"/>
        <v>-1.7221490488552354E-2</v>
      </c>
      <c r="G52" s="19">
        <f t="shared" si="8"/>
        <v>-1.7611340750710937E-2</v>
      </c>
      <c r="H52" s="19">
        <f t="shared" si="8"/>
        <v>3.0864154091714838E-2</v>
      </c>
      <c r="I52" s="19">
        <f t="shared" si="8"/>
        <v>-2.1639005428887267E-4</v>
      </c>
      <c r="J52" s="19">
        <f t="shared" si="8"/>
        <v>-1.2982590241251743E-2</v>
      </c>
      <c r="K52" s="19">
        <f t="shared" si="8"/>
        <v>-4.736700078992088E-3</v>
      </c>
      <c r="L52" s="19">
        <f t="shared" si="8"/>
        <v>-3.620324520162678E-3</v>
      </c>
      <c r="M52" s="19">
        <f t="shared" si="8"/>
        <v>-2.0207764359848047E-2</v>
      </c>
      <c r="N52" s="19">
        <f t="shared" si="8"/>
        <v>1.7047606429248692E-3</v>
      </c>
      <c r="O52" s="19">
        <f t="shared" si="8"/>
        <v>-8.0534829636515707E-3</v>
      </c>
      <c r="P52" s="19">
        <f t="shared" si="8"/>
        <v>2.2074634811314283E-3</v>
      </c>
      <c r="Q52" s="19">
        <f t="shared" si="8"/>
        <v>-1.2913154271305476E-2</v>
      </c>
      <c r="R52" s="19">
        <f t="shared" si="8"/>
        <v>1.7232034080132973E-2</v>
      </c>
      <c r="S52" s="19">
        <f t="shared" si="8"/>
        <v>1.1376156500903392E-2</v>
      </c>
    </row>
    <row r="53" spans="1:19">
      <c r="B53" s="50">
        <v>2013</v>
      </c>
      <c r="D53" s="19">
        <f t="shared" ref="D53:S53" si="9">D$47*D$19+D41*D$35</f>
        <v>3.7387962908738233E-3</v>
      </c>
      <c r="E53" s="19">
        <f t="shared" si="9"/>
        <v>2.3863732238332399E-3</v>
      </c>
      <c r="F53" s="19">
        <f t="shared" si="9"/>
        <v>1.7777998598412872E-3</v>
      </c>
      <c r="G53" s="19">
        <f t="shared" si="9"/>
        <v>2.2820106427631727E-3</v>
      </c>
      <c r="H53" s="19">
        <f t="shared" si="9"/>
        <v>1.0923031324600676E-2</v>
      </c>
      <c r="I53" s="19">
        <f t="shared" si="9"/>
        <v>4.3463072134527147E-4</v>
      </c>
      <c r="J53" s="19">
        <f t="shared" si="9"/>
        <v>2.9853809306483628E-3</v>
      </c>
      <c r="K53" s="19">
        <f t="shared" si="9"/>
        <v>1.2151984029714624E-2</v>
      </c>
      <c r="L53" s="19">
        <f t="shared" si="9"/>
        <v>1.2550589474205589E-2</v>
      </c>
      <c r="M53" s="19">
        <f t="shared" si="9"/>
        <v>-1.2522416571907728E-3</v>
      </c>
      <c r="N53" s="19">
        <f t="shared" si="9"/>
        <v>6.7118735139941078E-3</v>
      </c>
      <c r="O53" s="19">
        <f t="shared" si="9"/>
        <v>3.3986784083851265E-3</v>
      </c>
      <c r="P53" s="19">
        <f t="shared" si="9"/>
        <v>4.6761328409900653E-3</v>
      </c>
      <c r="Q53" s="19">
        <f t="shared" si="9"/>
        <v>4.5546603195417276E-3</v>
      </c>
      <c r="R53" s="19">
        <f t="shared" si="9"/>
        <v>1.5428493374154801E-2</v>
      </c>
      <c r="S53" s="19">
        <f t="shared" si="9"/>
        <v>7.181901300250846E-3</v>
      </c>
    </row>
    <row r="54" spans="1:19">
      <c r="B54" s="50">
        <v>2014</v>
      </c>
      <c r="D54" s="19">
        <f t="shared" ref="D54:S54" si="10">D$47*D$19+D42*D$35</f>
        <v>4.3442682126310752E-3</v>
      </c>
      <c r="E54" s="19">
        <f t="shared" si="10"/>
        <v>3.5938071562825582E-3</v>
      </c>
      <c r="F54" s="19">
        <f t="shared" si="10"/>
        <v>1.5755492378383821E-3</v>
      </c>
      <c r="G54" s="19">
        <f t="shared" si="10"/>
        <v>2.0702425914689475E-3</v>
      </c>
      <c r="H54" s="19">
        <f t="shared" si="10"/>
        <v>1.2684439353658374E-2</v>
      </c>
      <c r="I54" s="19">
        <f t="shared" si="10"/>
        <v>3.8467676369052605E-4</v>
      </c>
      <c r="J54" s="19">
        <f t="shared" si="10"/>
        <v>3.3843711906939721E-3</v>
      </c>
      <c r="K54" s="19">
        <f t="shared" si="10"/>
        <v>6.1771497413273908E-3</v>
      </c>
      <c r="L54" s="19">
        <f t="shared" si="10"/>
        <v>6.8296860109036588E-3</v>
      </c>
      <c r="M54" s="19">
        <f t="shared" si="10"/>
        <v>-6.4998923631088439E-4</v>
      </c>
      <c r="N54" s="19">
        <f t="shared" si="10"/>
        <v>5.7396903470496334E-3</v>
      </c>
      <c r="O54" s="19">
        <f t="shared" si="10"/>
        <v>3.221823687710641E-4</v>
      </c>
      <c r="P54" s="19">
        <f t="shared" si="10"/>
        <v>3.5536954567734627E-3</v>
      </c>
      <c r="Q54" s="19">
        <f t="shared" si="10"/>
        <v>4.3112899384150551E-3</v>
      </c>
      <c r="R54" s="19">
        <f t="shared" si="10"/>
        <v>1.4369317373142673E-2</v>
      </c>
      <c r="S54" s="19">
        <f t="shared" si="10"/>
        <v>7.3000442250989051E-3</v>
      </c>
    </row>
    <row r="55" spans="1:19">
      <c r="B55" s="50">
        <v>2015</v>
      </c>
      <c r="D55" s="19">
        <f t="shared" ref="D55:S55" si="11">D$47*D$19+D43*D$35</f>
        <v>4.5424149240163728E-3</v>
      </c>
      <c r="E55" s="19">
        <f t="shared" si="11"/>
        <v>4.0024430312851885E-3</v>
      </c>
      <c r="F55" s="19">
        <f t="shared" si="11"/>
        <v>2.2772942000778263E-3</v>
      </c>
      <c r="G55" s="19">
        <f t="shared" si="11"/>
        <v>2.8050099889054408E-3</v>
      </c>
      <c r="H55" s="19">
        <f t="shared" si="11"/>
        <v>1.3260877658761759E-2</v>
      </c>
      <c r="I55" s="19">
        <f t="shared" si="11"/>
        <v>6.4373160745747661E-4</v>
      </c>
      <c r="J55" s="19">
        <f t="shared" si="11"/>
        <v>4.0443940394748103E-3</v>
      </c>
      <c r="K55" s="19">
        <f t="shared" si="11"/>
        <v>7.0185246838569033E-3</v>
      </c>
      <c r="L55" s="19">
        <f t="shared" si="11"/>
        <v>7.6353024665780844E-3</v>
      </c>
      <c r="M55" s="19">
        <f t="shared" si="11"/>
        <v>-4.4616694975357376E-4</v>
      </c>
      <c r="N55" s="19">
        <f t="shared" si="11"/>
        <v>6.0759783130413325E-3</v>
      </c>
      <c r="O55" s="19">
        <f t="shared" si="11"/>
        <v>8.0343321717298998E-4</v>
      </c>
      <c r="P55" s="19">
        <f t="shared" si="11"/>
        <v>3.7427897729352096E-3</v>
      </c>
      <c r="Q55" s="19">
        <f t="shared" si="11"/>
        <v>4.9742770689090851E-3</v>
      </c>
      <c r="R55" s="19">
        <f t="shared" si="11"/>
        <v>1.476912324876898E-2</v>
      </c>
      <c r="S55" s="19">
        <f t="shared" si="11"/>
        <v>7.6118973962612749E-3</v>
      </c>
    </row>
    <row r="56" spans="1:19">
      <c r="B56" s="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>
      <c r="B57" s="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>
      <c r="B58" s="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>
      <c r="B59" s="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>
      <c r="B60" s="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>
      <c r="B61" s="8"/>
    </row>
    <row r="62" spans="1:19">
      <c r="B62" s="8"/>
    </row>
    <row r="63" spans="1:19">
      <c r="B63" s="8"/>
    </row>
    <row r="64" spans="1:19">
      <c r="B64" s="8"/>
    </row>
    <row r="65" spans="2:2">
      <c r="B65" s="8"/>
    </row>
    <row r="66" spans="2:2">
      <c r="B66" s="8"/>
    </row>
  </sheetData>
  <pageMargins left="0.47244094488188981" right="0.15748031496062992" top="0.74803149606299213" bottom="0.74803149606299213" header="0.31496062992125984" footer="0.31496062992125984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I132"/>
  <sheetViews>
    <sheetView zoomScale="70" zoomScaleNormal="70" workbookViewId="0"/>
  </sheetViews>
  <sheetFormatPr defaultRowHeight="15"/>
  <cols>
    <col min="1" max="1" width="11" style="50" customWidth="1"/>
    <col min="2" max="2" width="23.28515625" style="8" customWidth="1"/>
    <col min="3" max="3" width="8.28515625" style="8" customWidth="1"/>
    <col min="4" max="20" width="11.7109375" style="8" customWidth="1"/>
    <col min="21" max="23" width="9.140625" style="8"/>
    <col min="24" max="24" width="9.140625" style="8" customWidth="1"/>
    <col min="25" max="16384" width="9.140625" style="8"/>
  </cols>
  <sheetData>
    <row r="1" spans="1:20" ht="23.25">
      <c r="A1" s="52" t="s">
        <v>26</v>
      </c>
    </row>
    <row r="2" spans="1:20" ht="13.5" customHeight="1">
      <c r="A2" s="52"/>
    </row>
    <row r="3" spans="1:20" ht="30">
      <c r="D3" s="10" t="s">
        <v>12</v>
      </c>
      <c r="E3" s="10" t="s">
        <v>14</v>
      </c>
      <c r="F3" s="10" t="s">
        <v>7</v>
      </c>
      <c r="G3" s="10" t="s">
        <v>6</v>
      </c>
      <c r="H3" s="10" t="s">
        <v>11</v>
      </c>
      <c r="I3" s="10" t="s">
        <v>15</v>
      </c>
      <c r="J3" s="10" t="s">
        <v>3</v>
      </c>
      <c r="K3" s="10" t="s">
        <v>10</v>
      </c>
      <c r="L3" s="10" t="s">
        <v>8</v>
      </c>
      <c r="M3" s="10" t="s">
        <v>13</v>
      </c>
      <c r="N3" s="10" t="s">
        <v>2</v>
      </c>
      <c r="O3" s="10" t="s">
        <v>5</v>
      </c>
      <c r="P3" s="10" t="s">
        <v>0</v>
      </c>
      <c r="Q3" s="10" t="s">
        <v>4</v>
      </c>
      <c r="R3" s="10" t="s">
        <v>1</v>
      </c>
      <c r="S3" s="10" t="s">
        <v>9</v>
      </c>
    </row>
    <row r="4" spans="1:20">
      <c r="A4" s="48" t="s">
        <v>63</v>
      </c>
      <c r="B4" s="9" t="s">
        <v>36</v>
      </c>
      <c r="M4" s="10"/>
      <c r="N4" s="10"/>
      <c r="O4" s="10"/>
      <c r="P4" s="10"/>
      <c r="Q4" s="10"/>
      <c r="R4" s="10"/>
      <c r="S4" s="10"/>
      <c r="T4" s="10"/>
    </row>
    <row r="5" spans="1:20" ht="15.75">
      <c r="A5" s="53"/>
      <c r="B5" s="12" t="s">
        <v>19</v>
      </c>
      <c r="D5" s="34"/>
      <c r="E5" s="34"/>
      <c r="F5" s="34"/>
      <c r="G5" s="34"/>
      <c r="H5" s="34"/>
      <c r="M5" s="10"/>
      <c r="N5" s="10"/>
      <c r="O5" s="10"/>
      <c r="P5" s="10"/>
      <c r="Q5" s="10"/>
      <c r="R5" s="10"/>
      <c r="S5" s="10"/>
      <c r="T5" s="10"/>
    </row>
    <row r="6" spans="1:20">
      <c r="B6" s="8">
        <v>2011</v>
      </c>
      <c r="C6" s="80"/>
      <c r="D6" s="29"/>
      <c r="E6" s="34"/>
      <c r="F6" s="34"/>
      <c r="G6" s="34"/>
      <c r="H6" s="34"/>
      <c r="I6" s="10"/>
      <c r="M6" s="10"/>
      <c r="N6" s="10"/>
      <c r="O6" s="10"/>
      <c r="P6" s="10"/>
      <c r="Q6" s="10"/>
      <c r="R6" s="10"/>
      <c r="S6" s="10"/>
      <c r="T6" s="10"/>
    </row>
    <row r="7" spans="1:20">
      <c r="B7" s="8">
        <f>B6+1</f>
        <v>2012</v>
      </c>
      <c r="C7" s="80"/>
      <c r="D7" s="29"/>
      <c r="E7" s="34"/>
      <c r="F7" s="34"/>
      <c r="G7" s="34"/>
      <c r="H7" s="34"/>
      <c r="I7" s="10"/>
      <c r="M7" s="10"/>
      <c r="N7" s="10"/>
      <c r="O7" s="10"/>
      <c r="P7" s="10"/>
      <c r="Q7" s="10"/>
      <c r="R7" s="10"/>
      <c r="S7" s="10"/>
      <c r="T7" s="10"/>
    </row>
    <row r="8" spans="1:20">
      <c r="B8" s="8">
        <f t="shared" ref="B8:B11" si="0">B7+1</f>
        <v>2013</v>
      </c>
      <c r="C8" s="80"/>
      <c r="D8" s="29"/>
      <c r="E8" s="34"/>
      <c r="F8" s="34"/>
      <c r="G8" s="34"/>
      <c r="H8" s="34"/>
      <c r="M8" s="10"/>
      <c r="N8" s="10"/>
      <c r="O8" s="10"/>
      <c r="P8" s="10"/>
      <c r="Q8" s="10"/>
      <c r="R8" s="10"/>
      <c r="S8" s="10"/>
      <c r="T8" s="10"/>
    </row>
    <row r="9" spans="1:20">
      <c r="B9" s="8">
        <f t="shared" si="0"/>
        <v>2014</v>
      </c>
      <c r="C9" s="80"/>
      <c r="D9" s="29"/>
      <c r="M9" s="10"/>
      <c r="N9" s="10"/>
      <c r="O9" s="10"/>
      <c r="P9" s="10"/>
      <c r="Q9" s="10"/>
      <c r="R9" s="10"/>
      <c r="S9" s="10"/>
      <c r="T9" s="10"/>
    </row>
    <row r="10" spans="1:20">
      <c r="B10" s="8">
        <f t="shared" si="0"/>
        <v>2015</v>
      </c>
      <c r="C10" s="80"/>
      <c r="D10" s="29"/>
      <c r="M10" s="10"/>
      <c r="N10" s="10"/>
      <c r="O10" s="10"/>
      <c r="P10" s="10"/>
      <c r="Q10" s="10"/>
      <c r="R10" s="10"/>
      <c r="S10" s="10"/>
      <c r="T10" s="10"/>
    </row>
    <row r="11" spans="1:20">
      <c r="B11" s="8">
        <f t="shared" si="0"/>
        <v>2016</v>
      </c>
      <c r="C11" s="80"/>
      <c r="D11" s="29"/>
      <c r="M11" s="10"/>
      <c r="N11" s="10"/>
      <c r="O11" s="10"/>
      <c r="P11" s="10"/>
      <c r="Q11" s="10"/>
      <c r="R11" s="10"/>
      <c r="S11" s="10"/>
      <c r="T11" s="10"/>
    </row>
    <row r="12" spans="1:20">
      <c r="D12" s="29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48" t="s">
        <v>64</v>
      </c>
      <c r="B13" s="9" t="s">
        <v>35</v>
      </c>
      <c r="D13" s="29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>
      <c r="A14" s="53"/>
      <c r="B14" s="12" t="s">
        <v>19</v>
      </c>
      <c r="D14" s="29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B15" s="8" t="s">
        <v>21</v>
      </c>
      <c r="C15" s="16">
        <f>'[2]Opex - Input'!C15</f>
        <v>0.6</v>
      </c>
      <c r="D15" s="29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D16" s="2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61">
      <c r="A17" s="48" t="s">
        <v>65</v>
      </c>
      <c r="B17" s="9" t="s">
        <v>34</v>
      </c>
      <c r="D17" s="7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ht="15.75">
      <c r="A18" s="53"/>
      <c r="B18" s="12" t="s">
        <v>19</v>
      </c>
      <c r="D18" s="72"/>
      <c r="E18" s="35"/>
      <c r="F18" s="35"/>
      <c r="G18" s="3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>
      <c r="B19" s="8">
        <v>2011</v>
      </c>
      <c r="C19" s="80"/>
      <c r="D19" s="72"/>
      <c r="E19" s="35"/>
      <c r="F19" s="35"/>
      <c r="G19" s="35"/>
      <c r="H19" s="10"/>
      <c r="I19" s="10"/>
      <c r="J19" s="10"/>
      <c r="K19" s="10"/>
      <c r="L19" s="10"/>
      <c r="N19" s="10"/>
      <c r="O19" s="10"/>
      <c r="P19" s="10"/>
      <c r="Q19" s="10"/>
      <c r="R19" s="10"/>
      <c r="S19" s="10"/>
      <c r="T19" s="10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>
      <c r="B20" s="8">
        <f>B19+1</f>
        <v>2012</v>
      </c>
      <c r="C20" s="80"/>
      <c r="D20" s="72"/>
      <c r="E20" s="35"/>
      <c r="F20" s="35"/>
      <c r="G20" s="35"/>
      <c r="H20" s="10"/>
      <c r="I20" s="10"/>
      <c r="J20" s="10"/>
      <c r="K20" s="10"/>
      <c r="L20" s="10"/>
      <c r="N20" s="10"/>
      <c r="O20" s="10"/>
      <c r="P20" s="10"/>
      <c r="Q20" s="10"/>
      <c r="R20" s="10"/>
      <c r="S20" s="10"/>
      <c r="T20" s="10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>
      <c r="B21" s="8">
        <f t="shared" ref="B21:B24" si="1">B20+1</f>
        <v>2013</v>
      </c>
      <c r="C21" s="80"/>
      <c r="D21" s="18"/>
      <c r="E21" s="35"/>
      <c r="F21" s="35"/>
      <c r="G21" s="35"/>
      <c r="H21" s="10"/>
      <c r="I21" s="10"/>
      <c r="J21" s="10"/>
      <c r="K21" s="10"/>
      <c r="L21" s="10"/>
      <c r="N21" s="10"/>
      <c r="O21" s="10"/>
      <c r="P21" s="10"/>
      <c r="Q21" s="10"/>
      <c r="R21" s="10"/>
      <c r="S21" s="10"/>
      <c r="T21" s="10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>
      <c r="B22" s="8">
        <f t="shared" si="1"/>
        <v>2014</v>
      </c>
      <c r="C22" s="80"/>
      <c r="D22" s="18"/>
      <c r="E22" s="10"/>
      <c r="F22" s="10"/>
      <c r="G22" s="10"/>
      <c r="H22" s="10"/>
      <c r="I22" s="10"/>
      <c r="J22" s="10"/>
      <c r="K22" s="10"/>
      <c r="L22" s="10"/>
      <c r="N22" s="10"/>
      <c r="O22" s="10"/>
      <c r="P22" s="10"/>
      <c r="Q22" s="10"/>
      <c r="R22" s="10"/>
      <c r="S22" s="10"/>
      <c r="T22" s="10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>
      <c r="B23" s="8">
        <f t="shared" si="1"/>
        <v>2015</v>
      </c>
      <c r="C23" s="80"/>
      <c r="D23" s="18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>
      <c r="B24" s="8">
        <f t="shared" si="1"/>
        <v>2016</v>
      </c>
      <c r="C24" s="80"/>
      <c r="D24" s="18"/>
      <c r="E24" s="10"/>
      <c r="F24" s="10"/>
      <c r="G24" s="10"/>
      <c r="H24" s="10"/>
      <c r="I24" s="10"/>
      <c r="J24" s="10"/>
      <c r="K24" s="10"/>
      <c r="L24" s="10"/>
      <c r="N24" s="10"/>
      <c r="O24" s="10"/>
      <c r="P24" s="10"/>
      <c r="Q24" s="10"/>
      <c r="R24" s="10"/>
      <c r="S24" s="10"/>
      <c r="T24" s="10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N25" s="10"/>
      <c r="O25" s="10"/>
      <c r="P25" s="10"/>
      <c r="Q25" s="10"/>
      <c r="R25" s="10"/>
      <c r="S25" s="10"/>
      <c r="T25" s="10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>
      <c r="A26" s="48" t="s">
        <v>61</v>
      </c>
      <c r="B26" s="9" t="s">
        <v>60</v>
      </c>
      <c r="D26" s="20"/>
      <c r="E26" s="20"/>
      <c r="F26" s="20"/>
      <c r="G26" s="20"/>
      <c r="H26" s="20"/>
      <c r="I26" s="20"/>
      <c r="J26" s="10"/>
      <c r="K26" s="10"/>
      <c r="L26" s="10"/>
      <c r="N26" s="10"/>
      <c r="O26" s="10"/>
      <c r="P26" s="10"/>
      <c r="Q26" s="10"/>
      <c r="R26" s="10"/>
      <c r="S26" s="10"/>
      <c r="T26" s="10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>
      <c r="B27" s="12" t="s">
        <v>19</v>
      </c>
      <c r="D27" s="20"/>
      <c r="E27" s="20"/>
      <c r="F27" s="20"/>
      <c r="G27" s="20"/>
      <c r="H27" s="20"/>
      <c r="I27" s="20"/>
      <c r="J27" s="10"/>
      <c r="K27" s="10"/>
      <c r="L27" s="10"/>
      <c r="N27" s="10"/>
      <c r="O27" s="10"/>
      <c r="P27" s="10"/>
      <c r="Q27" s="10"/>
      <c r="R27" s="10"/>
      <c r="S27" s="10"/>
      <c r="T27" s="6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>
      <c r="B28" s="24" t="s">
        <v>38</v>
      </c>
      <c r="D28" s="18"/>
      <c r="E28" s="37"/>
      <c r="F28" s="37"/>
      <c r="G28" s="37"/>
      <c r="H28" s="37"/>
      <c r="I28" s="18"/>
      <c r="J28" s="10"/>
      <c r="K28" s="10"/>
      <c r="L28" s="10"/>
      <c r="N28" s="10"/>
      <c r="O28" s="10"/>
      <c r="P28" s="10"/>
      <c r="Q28" s="10"/>
      <c r="R28" s="10"/>
      <c r="S28" s="10"/>
      <c r="T28" s="6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>
      <c r="B29" s="8">
        <v>2011</v>
      </c>
      <c r="D29" s="51">
        <f>'[2]Opex - Input'!D29</f>
        <v>42</v>
      </c>
      <c r="E29" s="51">
        <f>'[2]Opex - Input'!E29</f>
        <v>0</v>
      </c>
      <c r="F29" s="81"/>
      <c r="G29" s="51">
        <f>'[2]Opex - Input'!G29</f>
        <v>0</v>
      </c>
      <c r="H29" s="51">
        <f>'[2]Opex - Input'!H29</f>
        <v>0</v>
      </c>
      <c r="I29" s="51">
        <f>'[2]Opex - Input'!I29</f>
        <v>0</v>
      </c>
      <c r="J29" s="51">
        <f>'[2]Opex - Input'!J29</f>
        <v>10</v>
      </c>
      <c r="K29" s="51">
        <f>'[2]Opex - Input'!K29</f>
        <v>0</v>
      </c>
      <c r="L29" s="51">
        <f>'[2]Opex - Input'!L29</f>
        <v>0</v>
      </c>
      <c r="M29" s="51">
        <f>'[2]Opex - Input'!M29</f>
        <v>0</v>
      </c>
      <c r="N29" s="51">
        <f>'[2]Opex - Input'!N29</f>
        <v>0</v>
      </c>
      <c r="O29" s="51">
        <f>'[2]Opex - Input'!O29</f>
        <v>0</v>
      </c>
      <c r="P29" s="51">
        <f>'[2]Opex - Input'!P29</f>
        <v>0</v>
      </c>
      <c r="Q29" s="81"/>
      <c r="R29" s="81"/>
      <c r="S29" s="81"/>
      <c r="T29" s="64"/>
      <c r="U29" s="17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>
      <c r="B30" s="8">
        <f>B29+1</f>
        <v>2012</v>
      </c>
      <c r="D30" s="51">
        <f>'[2]Opex - Input'!D30</f>
        <v>13</v>
      </c>
      <c r="E30" s="51">
        <f>'[2]Opex - Input'!E30</f>
        <v>59</v>
      </c>
      <c r="F30" s="81"/>
      <c r="G30" s="51">
        <f>'[2]Opex - Input'!G30</f>
        <v>0</v>
      </c>
      <c r="H30" s="51">
        <f>'[2]Opex - Input'!H30</f>
        <v>0</v>
      </c>
      <c r="I30" s="51">
        <f>'[2]Opex - Input'!I30</f>
        <v>5</v>
      </c>
      <c r="J30" s="51">
        <f>'[2]Opex - Input'!J30</f>
        <v>51</v>
      </c>
      <c r="K30" s="51">
        <f>'[2]Opex - Input'!K30</f>
        <v>30</v>
      </c>
      <c r="L30" s="51">
        <f>'[2]Opex - Input'!L30</f>
        <v>20.030999999999999</v>
      </c>
      <c r="M30" s="51">
        <f>'[2]Opex - Input'!M30</f>
        <v>35</v>
      </c>
      <c r="N30" s="51">
        <f>'[2]Opex - Input'!N30</f>
        <v>94.995537046138011</v>
      </c>
      <c r="O30" s="51">
        <f>'[2]Opex - Input'!O30</f>
        <v>0</v>
      </c>
      <c r="P30" s="51">
        <f>'[2]Opex - Input'!P30</f>
        <v>0</v>
      </c>
      <c r="Q30" s="81"/>
      <c r="R30" s="81"/>
      <c r="S30" s="81"/>
      <c r="T30" s="64"/>
      <c r="U30" s="17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>
      <c r="B31" s="8">
        <f t="shared" ref="B31:B33" si="2">B30+1</f>
        <v>2013</v>
      </c>
      <c r="D31" s="51">
        <f>'[2]Opex - Input'!D31</f>
        <v>13</v>
      </c>
      <c r="E31" s="51">
        <f>'[2]Opex - Input'!E31</f>
        <v>72</v>
      </c>
      <c r="F31" s="81"/>
      <c r="G31" s="51">
        <f>'[2]Opex - Input'!G31</f>
        <v>0</v>
      </c>
      <c r="H31" s="51">
        <f>'[2]Opex - Input'!H31</f>
        <v>25</v>
      </c>
      <c r="I31" s="51">
        <f>'[2]Opex - Input'!I31</f>
        <v>20</v>
      </c>
      <c r="J31" s="51">
        <f>'[2]Opex - Input'!J31</f>
        <v>64</v>
      </c>
      <c r="K31" s="51">
        <f>'[2]Opex - Input'!K31</f>
        <v>38</v>
      </c>
      <c r="L31" s="51">
        <f>'[2]Opex - Input'!L31</f>
        <v>33.295000000000002</v>
      </c>
      <c r="M31" s="51">
        <f>'[2]Opex - Input'!M31</f>
        <v>48</v>
      </c>
      <c r="N31" s="51">
        <f>'[2]Opex - Input'!N31</f>
        <v>124.50109738345407</v>
      </c>
      <c r="O31" s="51">
        <f>'[2]Opex - Input'!O31</f>
        <v>0</v>
      </c>
      <c r="P31" s="51">
        <f>'[2]Opex - Input'!P31</f>
        <v>0</v>
      </c>
      <c r="Q31" s="81"/>
      <c r="R31" s="81"/>
      <c r="S31" s="81"/>
      <c r="T31" s="64"/>
      <c r="U31" s="17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>
      <c r="B32" s="8">
        <f t="shared" si="2"/>
        <v>2014</v>
      </c>
      <c r="D32" s="51">
        <f>'[2]Opex - Input'!D32</f>
        <v>13</v>
      </c>
      <c r="E32" s="51">
        <f>'[2]Opex - Input'!E32</f>
        <v>78</v>
      </c>
      <c r="F32" s="81"/>
      <c r="G32" s="51">
        <f>'[2]Opex - Input'!G32</f>
        <v>0</v>
      </c>
      <c r="H32" s="51">
        <f>'[2]Opex - Input'!H32</f>
        <v>13</v>
      </c>
      <c r="I32" s="51">
        <f>'[2]Opex - Input'!I32</f>
        <v>25</v>
      </c>
      <c r="J32" s="51">
        <f>'[2]Opex - Input'!J32</f>
        <v>64</v>
      </c>
      <c r="K32" s="51">
        <f>'[2]Opex - Input'!K32</f>
        <v>55</v>
      </c>
      <c r="L32" s="51">
        <f>'[2]Opex - Input'!L32</f>
        <v>40.234999999999999</v>
      </c>
      <c r="M32" s="51">
        <f>'[2]Opex - Input'!M32</f>
        <v>55</v>
      </c>
      <c r="N32" s="51">
        <f>'[2]Opex - Input'!N32</f>
        <v>63.625166486181577</v>
      </c>
      <c r="O32" s="51">
        <f>'[2]Opex - Input'!O32</f>
        <v>0</v>
      </c>
      <c r="P32" s="51">
        <f>'[2]Opex - Input'!P32</f>
        <v>0</v>
      </c>
      <c r="Q32" s="81"/>
      <c r="R32" s="81"/>
      <c r="S32" s="81"/>
      <c r="T32" s="64"/>
      <c r="U32" s="17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>
      <c r="B33" s="8">
        <f t="shared" si="2"/>
        <v>2015</v>
      </c>
      <c r="D33" s="51">
        <f>'[2]Opex - Input'!D33</f>
        <v>13</v>
      </c>
      <c r="E33" s="51">
        <f>'[2]Opex - Input'!E33</f>
        <v>79</v>
      </c>
      <c r="F33" s="81"/>
      <c r="G33" s="51">
        <f>'[2]Opex - Input'!G33</f>
        <v>0</v>
      </c>
      <c r="H33" s="51">
        <f>'[2]Opex - Input'!H33</f>
        <v>10</v>
      </c>
      <c r="I33" s="51">
        <f>'[2]Opex - Input'!I33</f>
        <v>25</v>
      </c>
      <c r="J33" s="51">
        <f>'[2]Opex - Input'!J33</f>
        <v>64</v>
      </c>
      <c r="K33" s="51">
        <f>'[2]Opex - Input'!K33</f>
        <v>55</v>
      </c>
      <c r="L33" s="51">
        <f>'[2]Opex - Input'!L33</f>
        <v>41.844999999999999</v>
      </c>
      <c r="M33" s="51">
        <f>'[2]Opex - Input'!M33</f>
        <v>55</v>
      </c>
      <c r="N33" s="51">
        <f>'[2]Opex - Input'!N33</f>
        <v>69.909133546545192</v>
      </c>
      <c r="O33" s="51">
        <f>'[2]Opex - Input'!O33</f>
        <v>0</v>
      </c>
      <c r="P33" s="51">
        <f>'[2]Opex - Input'!P33</f>
        <v>0</v>
      </c>
      <c r="Q33" s="81"/>
      <c r="R33" s="81"/>
      <c r="S33" s="81"/>
      <c r="T33" s="64"/>
      <c r="U33" s="17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s="34" customFormat="1">
      <c r="A34" s="50"/>
      <c r="T34" s="64"/>
      <c r="U34" s="36"/>
    </row>
    <row r="35" spans="1:61" s="34" customFormat="1">
      <c r="A35" s="50"/>
      <c r="U35" s="36"/>
    </row>
    <row r="36" spans="1:61" s="34" customFormat="1">
      <c r="A36" s="48" t="s">
        <v>66</v>
      </c>
      <c r="B36" s="9" t="s">
        <v>32</v>
      </c>
      <c r="C36" s="8"/>
      <c r="D36" s="37"/>
      <c r="U36" s="36"/>
    </row>
    <row r="37" spans="1:61" s="34" customFormat="1" ht="15.75">
      <c r="A37" s="53"/>
      <c r="B37" s="12" t="s">
        <v>19</v>
      </c>
      <c r="C37" s="8"/>
      <c r="D37" s="37"/>
      <c r="U37" s="36"/>
    </row>
    <row r="38" spans="1:61" s="34" customFormat="1">
      <c r="A38" s="50"/>
      <c r="B38" s="8" t="s">
        <v>21</v>
      </c>
      <c r="C38" s="16">
        <f>'[2]Opex - Input'!$C$38</f>
        <v>0</v>
      </c>
      <c r="D38" s="37"/>
      <c r="U38" s="36"/>
    </row>
    <row r="39" spans="1:61" s="34" customFormat="1">
      <c r="A39" s="50"/>
      <c r="B39" s="8"/>
      <c r="C39" s="8"/>
      <c r="D39" s="37"/>
      <c r="U39" s="36"/>
    </row>
    <row r="40" spans="1:61" s="34" customFormat="1">
      <c r="A40" s="48" t="s">
        <v>85</v>
      </c>
      <c r="B40" s="9" t="s">
        <v>68</v>
      </c>
      <c r="C40" s="8"/>
      <c r="D40" s="37"/>
      <c r="U40" s="36"/>
    </row>
    <row r="41" spans="1:61" s="34" customFormat="1" ht="15.75">
      <c r="A41" s="53"/>
      <c r="B41" s="12" t="s">
        <v>19</v>
      </c>
      <c r="C41" s="8"/>
      <c r="D41" s="18"/>
      <c r="U41" s="3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61" s="34" customFormat="1">
      <c r="A42" s="50"/>
      <c r="B42" s="8" t="s">
        <v>21</v>
      </c>
      <c r="C42" s="16">
        <f>'[2]Opex - Input'!C42</f>
        <v>0.59049429332762982</v>
      </c>
      <c r="D42" s="37"/>
      <c r="U42" s="3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61" s="34" customFormat="1">
      <c r="A43" s="50"/>
      <c r="B43" s="8"/>
      <c r="C43" s="8"/>
      <c r="D43" s="18"/>
      <c r="U43" s="3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61" s="34" customFormat="1">
      <c r="A44" s="48" t="s">
        <v>86</v>
      </c>
      <c r="B44" s="9" t="s">
        <v>87</v>
      </c>
      <c r="C44" s="8"/>
      <c r="D44" s="18"/>
      <c r="U44" s="3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61" s="34" customFormat="1">
      <c r="A45" s="50"/>
      <c r="B45" s="12" t="s">
        <v>19</v>
      </c>
      <c r="C45" s="8"/>
      <c r="D45" s="18"/>
      <c r="U45" s="3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61" s="34" customFormat="1">
      <c r="A46" s="50"/>
      <c r="B46" s="8" t="s">
        <v>47</v>
      </c>
      <c r="C46" s="16">
        <f>'[2]Opex - Input'!C46</f>
        <v>0.51100000000000001</v>
      </c>
      <c r="D46" s="29"/>
      <c r="U46" s="3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61" s="34" customFormat="1">
      <c r="A47" s="50"/>
      <c r="D47" s="29"/>
      <c r="U47" s="3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61" s="34" customFormat="1">
      <c r="A48" s="50"/>
      <c r="D48" s="29"/>
      <c r="U48" s="3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34" customFormat="1">
      <c r="A49" s="48" t="s">
        <v>89</v>
      </c>
      <c r="B49" s="9" t="s">
        <v>88</v>
      </c>
      <c r="D49" s="72"/>
      <c r="U49" s="3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34" customFormat="1">
      <c r="A50" s="50"/>
      <c r="B50" s="12" t="s">
        <v>19</v>
      </c>
      <c r="D50" s="72"/>
      <c r="U50" s="3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s="34" customFormat="1">
      <c r="A51" s="50"/>
      <c r="B51" s="8" t="s">
        <v>48</v>
      </c>
      <c r="C51" s="16">
        <f>'[2]Opex - Input'!C51</f>
        <v>0.309</v>
      </c>
      <c r="D51" s="29"/>
      <c r="U51" s="3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34" customFormat="1">
      <c r="A52" s="50"/>
      <c r="U52" s="3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s="34" customFormat="1">
      <c r="A53" s="50"/>
      <c r="U53" s="3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34" customFormat="1">
      <c r="A54" s="48" t="s">
        <v>77</v>
      </c>
      <c r="B54" s="9" t="s">
        <v>91</v>
      </c>
      <c r="C54" s="8"/>
      <c r="D54" s="18"/>
      <c r="U54" s="3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s="34" customFormat="1">
      <c r="A55" s="50"/>
      <c r="B55" s="12" t="s">
        <v>19</v>
      </c>
      <c r="C55" s="8"/>
      <c r="D55" s="18"/>
      <c r="Q55" s="62"/>
      <c r="R55" s="62"/>
      <c r="U55" s="3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34" customFormat="1">
      <c r="A56" s="50"/>
      <c r="B56" s="34" t="s">
        <v>47</v>
      </c>
      <c r="C56" s="8"/>
      <c r="D56" s="21">
        <f>'[2]Opex - Input'!D56</f>
        <v>1.6037514442755172E-2</v>
      </c>
      <c r="E56" s="39">
        <f>'[2]Opex - Input'!E56</f>
        <v>1.6425652632971618E-2</v>
      </c>
      <c r="F56" s="80"/>
      <c r="G56" s="39">
        <f>'[2]Opex - Input'!G56</f>
        <v>3.8816730264497795E-4</v>
      </c>
      <c r="H56" s="39">
        <f>'[2]Opex - Input'!H56</f>
        <v>1.1164956963084768E-2</v>
      </c>
      <c r="I56" s="39">
        <f>'[2]Opex - Input'!I56</f>
        <v>-7.3027378910554257E-3</v>
      </c>
      <c r="J56" s="39">
        <f>'[2]Opex - Input'!J56</f>
        <v>-3.5252341259285496E-3</v>
      </c>
      <c r="K56" s="39">
        <f>'[2]Opex - Input'!K56</f>
        <v>7.0130792329178978E-3</v>
      </c>
      <c r="L56" s="39">
        <f>'[2]Opex - Input'!L56</f>
        <v>5.3926128915747192E-3</v>
      </c>
      <c r="M56" s="39">
        <f>'[2]Opex - Input'!M56</f>
        <v>1.0780213305546212E-3</v>
      </c>
      <c r="N56" s="39">
        <f>'[2]Opex - Input'!N56</f>
        <v>4.6111030619289039E-3</v>
      </c>
      <c r="O56" s="39">
        <f>'[2]Opex - Input'!O56</f>
        <v>5.5184594287387527E-3</v>
      </c>
      <c r="P56" s="39">
        <f>'[2]Opex - Input'!P56</f>
        <v>6.7320090581302911E-3</v>
      </c>
      <c r="Q56" s="80"/>
      <c r="R56" s="80"/>
      <c r="S56" s="80"/>
      <c r="U56" s="3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s="34" customFormat="1">
      <c r="A57" s="50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U57" s="3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>
      <c r="A58" s="48" t="s">
        <v>79</v>
      </c>
      <c r="B58" s="9" t="s">
        <v>76</v>
      </c>
      <c r="D58" s="18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10"/>
    </row>
    <row r="59" spans="1:57">
      <c r="B59" s="12" t="s">
        <v>19</v>
      </c>
      <c r="D59" s="18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0"/>
    </row>
    <row r="60" spans="1:57">
      <c r="B60" s="8" t="s">
        <v>31</v>
      </c>
      <c r="C60" s="16">
        <f>'[2]Opex - Input'!C60</f>
        <v>0.94799999999999995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10"/>
    </row>
    <row r="61" spans="1:57"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10"/>
    </row>
    <row r="62" spans="1:57" s="34" customFormat="1">
      <c r="A62" s="48" t="s">
        <v>29</v>
      </c>
      <c r="B62" s="9" t="s">
        <v>30</v>
      </c>
      <c r="C62" s="8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35"/>
    </row>
    <row r="63" spans="1:57" s="34" customFormat="1">
      <c r="A63" s="50"/>
      <c r="B63" s="12" t="s">
        <v>19</v>
      </c>
      <c r="C63" s="8"/>
      <c r="D63" s="18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5"/>
    </row>
    <row r="64" spans="1:57" s="34" customFormat="1">
      <c r="A64" s="50"/>
      <c r="B64" s="34" t="s">
        <v>93</v>
      </c>
      <c r="C64" s="8"/>
      <c r="D64" s="47">
        <f>'[2]Opex - Input'!D64</f>
        <v>10160.846</v>
      </c>
      <c r="E64" s="47">
        <f>'[2]Opex - Input'!E64</f>
        <v>19106</v>
      </c>
      <c r="F64" s="74"/>
      <c r="G64" s="47">
        <f>'[2]Opex - Input'!G64</f>
        <v>5979</v>
      </c>
      <c r="H64" s="47">
        <f>'[2]Opex - Input'!H64</f>
        <v>6009</v>
      </c>
      <c r="I64" s="47">
        <f>'[2]Opex - Input'!I64</f>
        <v>4402</v>
      </c>
      <c r="J64" s="47">
        <f>'[2]Opex - Input'!J64</f>
        <v>6609.8113000000012</v>
      </c>
      <c r="K64" s="47">
        <f>'[2]Opex - Input'!K64</f>
        <v>2092.9300000000003</v>
      </c>
      <c r="L64" s="47">
        <f>'[2]Opex - Input'!L64</f>
        <v>7258.5558799999999</v>
      </c>
      <c r="M64" s="47">
        <f>'[2]Opex - Input'!M64</f>
        <v>4855</v>
      </c>
      <c r="N64" s="47">
        <f>'[2]Opex - Input'!N64</f>
        <v>65350.154551183638</v>
      </c>
      <c r="O64" s="47">
        <f>'[2]Opex - Input'!O64</f>
        <v>8265.6569168820151</v>
      </c>
      <c r="P64" s="47">
        <f>'[2]Opex - Input'!P64</f>
        <v>11132.692409059506</v>
      </c>
      <c r="Q64" s="74"/>
      <c r="R64" s="74"/>
      <c r="S64" s="74"/>
      <c r="T64" s="35"/>
    </row>
    <row r="65" spans="1:20" s="62" customFormat="1">
      <c r="A65" s="50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64"/>
    </row>
    <row r="66" spans="1:20" s="62" customFormat="1">
      <c r="A66" s="48" t="s">
        <v>69</v>
      </c>
      <c r="B66" s="9" t="s">
        <v>90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64"/>
    </row>
    <row r="67" spans="1:20" s="62" customFormat="1">
      <c r="A67" s="50"/>
      <c r="B67" s="12" t="s">
        <v>19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64"/>
    </row>
    <row r="68" spans="1:20" s="62" customFormat="1">
      <c r="A68" s="50"/>
      <c r="B68" s="34" t="s">
        <v>48</v>
      </c>
      <c r="C68" s="34">
        <v>2011</v>
      </c>
      <c r="D68" s="22">
        <f>'CP rev'!D51</f>
        <v>-1.9358131811653702E-3</v>
      </c>
      <c r="E68" s="22">
        <f>'CP rev'!E51</f>
        <v>2.2829016416224663E-2</v>
      </c>
      <c r="F68" s="80"/>
      <c r="G68" s="22">
        <f>'CP rev'!G51</f>
        <v>6.867196597968939E-3</v>
      </c>
      <c r="H68" s="22">
        <f>'CP rev'!H51</f>
        <v>-5.5852530840428804E-3</v>
      </c>
      <c r="I68" s="22">
        <f>'CP rev'!I51</f>
        <v>-3.0965104984691911E-3</v>
      </c>
      <c r="J68" s="22">
        <f>'CP rev'!J51</f>
        <v>2.7722212322185513E-3</v>
      </c>
      <c r="K68" s="22">
        <f>'CP rev'!K51</f>
        <v>9.1251032544817402E-3</v>
      </c>
      <c r="L68" s="22">
        <f>'CP rev'!L51</f>
        <v>9.6523513182640262E-3</v>
      </c>
      <c r="M68" s="22">
        <f>'CP rev'!M51</f>
        <v>8.9442842320783516E-3</v>
      </c>
      <c r="N68" s="22">
        <f>'CP rev'!N51</f>
        <v>4.9951122484641324E-3</v>
      </c>
      <c r="O68" s="22">
        <f>'CP rev'!O51</f>
        <v>1.1749948577632382E-3</v>
      </c>
      <c r="P68" s="22">
        <f>'CP rev'!P51</f>
        <v>1.1332448368492863E-3</v>
      </c>
      <c r="Q68" s="80"/>
      <c r="R68" s="80"/>
      <c r="S68" s="80"/>
      <c r="T68" s="64"/>
    </row>
    <row r="69" spans="1:20" s="62" customFormat="1">
      <c r="A69" s="50"/>
      <c r="B69" s="34" t="s">
        <v>48</v>
      </c>
      <c r="C69" s="34">
        <v>2012</v>
      </c>
      <c r="D69" s="22">
        <f>'CP rev'!D52</f>
        <v>1.0593420389675642E-2</v>
      </c>
      <c r="E69" s="22">
        <f>'CP rev'!E52</f>
        <v>-3.5616863500501056E-2</v>
      </c>
      <c r="F69" s="80"/>
      <c r="G69" s="22">
        <f>'CP rev'!G52</f>
        <v>-1.7611340750710937E-2</v>
      </c>
      <c r="H69" s="22">
        <f>'CP rev'!H52</f>
        <v>3.0864154091714838E-2</v>
      </c>
      <c r="I69" s="22">
        <f>'CP rev'!I52</f>
        <v>-2.1639005428887267E-4</v>
      </c>
      <c r="J69" s="22">
        <f>'CP rev'!J52</f>
        <v>-1.2982590241251743E-2</v>
      </c>
      <c r="K69" s="22">
        <f>'CP rev'!K52</f>
        <v>-4.736700078992088E-3</v>
      </c>
      <c r="L69" s="22">
        <f>'CP rev'!L52</f>
        <v>-3.620324520162678E-3</v>
      </c>
      <c r="M69" s="22">
        <f>'CP rev'!M52</f>
        <v>-2.0207764359848047E-2</v>
      </c>
      <c r="N69" s="22">
        <f>'CP rev'!N52</f>
        <v>1.7047606429248692E-3</v>
      </c>
      <c r="O69" s="22">
        <f>'CP rev'!O52</f>
        <v>-8.0534829636515707E-3</v>
      </c>
      <c r="P69" s="22">
        <f>'CP rev'!P52</f>
        <v>2.2074634811314283E-3</v>
      </c>
      <c r="Q69" s="80"/>
      <c r="R69" s="80"/>
      <c r="S69" s="80"/>
      <c r="T69" s="64"/>
    </row>
    <row r="70" spans="1:20" s="62" customFormat="1">
      <c r="A70" s="50"/>
      <c r="B70" s="34" t="s">
        <v>48</v>
      </c>
      <c r="C70" s="34">
        <v>2013</v>
      </c>
      <c r="D70" s="22">
        <f>'CP rev'!D53</f>
        <v>3.7387962908738233E-3</v>
      </c>
      <c r="E70" s="22">
        <f>'CP rev'!E53</f>
        <v>2.3863732238332399E-3</v>
      </c>
      <c r="F70" s="80"/>
      <c r="G70" s="22">
        <f>'CP rev'!G53</f>
        <v>2.2820106427631727E-3</v>
      </c>
      <c r="H70" s="22">
        <f>'CP rev'!H53</f>
        <v>1.0923031324600676E-2</v>
      </c>
      <c r="I70" s="22">
        <f>'CP rev'!I53</f>
        <v>4.3463072134527147E-4</v>
      </c>
      <c r="J70" s="22">
        <f>'CP rev'!J53</f>
        <v>2.9853809306483628E-3</v>
      </c>
      <c r="K70" s="22">
        <f>'CP rev'!K53</f>
        <v>1.2151984029714624E-2</v>
      </c>
      <c r="L70" s="22">
        <f>'CP rev'!L53</f>
        <v>1.2550589474205589E-2</v>
      </c>
      <c r="M70" s="22">
        <f>'CP rev'!M53</f>
        <v>-1.2522416571907728E-3</v>
      </c>
      <c r="N70" s="22">
        <f>'CP rev'!N53</f>
        <v>6.7118735139941078E-3</v>
      </c>
      <c r="O70" s="22">
        <f>'CP rev'!O53</f>
        <v>3.3986784083851265E-3</v>
      </c>
      <c r="P70" s="22">
        <f>'CP rev'!P53</f>
        <v>4.6761328409900653E-3</v>
      </c>
      <c r="Q70" s="80"/>
      <c r="R70" s="80"/>
      <c r="S70" s="80"/>
      <c r="T70" s="64"/>
    </row>
    <row r="71" spans="1:20" s="62" customFormat="1">
      <c r="A71" s="50"/>
      <c r="B71" s="34" t="s">
        <v>48</v>
      </c>
      <c r="C71" s="34">
        <v>2014</v>
      </c>
      <c r="D71" s="22">
        <f>'CP rev'!D54</f>
        <v>4.3442682126310752E-3</v>
      </c>
      <c r="E71" s="22">
        <f>'CP rev'!E54</f>
        <v>3.5938071562825582E-3</v>
      </c>
      <c r="F71" s="80"/>
      <c r="G71" s="22">
        <f>'CP rev'!G54</f>
        <v>2.0702425914689475E-3</v>
      </c>
      <c r="H71" s="22">
        <f>'CP rev'!H54</f>
        <v>1.2684439353658374E-2</v>
      </c>
      <c r="I71" s="22">
        <f>'CP rev'!I54</f>
        <v>3.8467676369052605E-4</v>
      </c>
      <c r="J71" s="22">
        <f>'CP rev'!J54</f>
        <v>3.3843711906939721E-3</v>
      </c>
      <c r="K71" s="22">
        <f>'CP rev'!K54</f>
        <v>6.1771497413273908E-3</v>
      </c>
      <c r="L71" s="22">
        <f>'CP rev'!L54</f>
        <v>6.8296860109036588E-3</v>
      </c>
      <c r="M71" s="22">
        <f>'CP rev'!M54</f>
        <v>-6.4998923631088439E-4</v>
      </c>
      <c r="N71" s="22">
        <f>'CP rev'!N54</f>
        <v>5.7396903470496334E-3</v>
      </c>
      <c r="O71" s="22">
        <f>'CP rev'!O54</f>
        <v>3.221823687710641E-4</v>
      </c>
      <c r="P71" s="22">
        <f>'CP rev'!P54</f>
        <v>3.5536954567734627E-3</v>
      </c>
      <c r="Q71" s="80"/>
      <c r="R71" s="80"/>
      <c r="S71" s="80"/>
      <c r="T71" s="64"/>
    </row>
    <row r="72" spans="1:20" s="62" customFormat="1">
      <c r="A72" s="50"/>
      <c r="B72" s="34" t="s">
        <v>48</v>
      </c>
      <c r="C72" s="34">
        <v>2015</v>
      </c>
      <c r="D72" s="22">
        <f>'CP rev'!D55</f>
        <v>4.5424149240163728E-3</v>
      </c>
      <c r="E72" s="22">
        <f>'CP rev'!E55</f>
        <v>4.0024430312851885E-3</v>
      </c>
      <c r="F72" s="80"/>
      <c r="G72" s="22">
        <f>'CP rev'!G55</f>
        <v>2.8050099889054408E-3</v>
      </c>
      <c r="H72" s="22">
        <f>'CP rev'!H55</f>
        <v>1.3260877658761759E-2</v>
      </c>
      <c r="I72" s="22">
        <f>'CP rev'!I55</f>
        <v>6.4373160745747661E-4</v>
      </c>
      <c r="J72" s="22">
        <f>'CP rev'!J55</f>
        <v>4.0443940394748103E-3</v>
      </c>
      <c r="K72" s="22">
        <f>'CP rev'!K55</f>
        <v>7.0185246838569033E-3</v>
      </c>
      <c r="L72" s="22">
        <f>'CP rev'!L55</f>
        <v>7.6353024665780844E-3</v>
      </c>
      <c r="M72" s="22">
        <f>'CP rev'!M55</f>
        <v>-4.4616694975357376E-4</v>
      </c>
      <c r="N72" s="22">
        <f>'CP rev'!N55</f>
        <v>6.0759783130413325E-3</v>
      </c>
      <c r="O72" s="22">
        <f>'CP rev'!O55</f>
        <v>8.0343321717298998E-4</v>
      </c>
      <c r="P72" s="22">
        <f>'CP rev'!P55</f>
        <v>3.7427897729352096E-3</v>
      </c>
      <c r="Q72" s="80"/>
      <c r="R72" s="80"/>
      <c r="S72" s="80"/>
      <c r="T72" s="64"/>
    </row>
    <row r="73" spans="1:20" s="34" customFormat="1">
      <c r="A73" s="50"/>
      <c r="B73" s="11"/>
      <c r="T73" s="35"/>
    </row>
    <row r="74" spans="1:20" s="34" customFormat="1">
      <c r="A74" s="48" t="s">
        <v>62</v>
      </c>
      <c r="B74" s="9" t="s">
        <v>84</v>
      </c>
      <c r="C74" s="8"/>
      <c r="T74" s="35"/>
    </row>
    <row r="75" spans="1:20" s="34" customFormat="1" ht="15.75">
      <c r="A75" s="53"/>
      <c r="B75" s="12" t="s">
        <v>95</v>
      </c>
      <c r="C75" s="8"/>
      <c r="T75" s="35"/>
    </row>
    <row r="76" spans="1:20" s="34" customFormat="1">
      <c r="A76" s="50"/>
      <c r="B76" s="8" t="s">
        <v>21</v>
      </c>
      <c r="C76" s="30">
        <f>1-C15</f>
        <v>0.4</v>
      </c>
      <c r="T76" s="35"/>
    </row>
    <row r="77" spans="1:20" s="34" customFormat="1">
      <c r="A77" s="50"/>
      <c r="B77" s="8"/>
      <c r="C77" s="8"/>
      <c r="T77" s="35"/>
    </row>
    <row r="78" spans="1:20" s="34" customFormat="1">
      <c r="A78" s="48" t="s">
        <v>67</v>
      </c>
      <c r="B78" s="9" t="s">
        <v>33</v>
      </c>
      <c r="C78" s="8"/>
      <c r="T78" s="35"/>
    </row>
    <row r="79" spans="1:20" s="34" customFormat="1" ht="15.75">
      <c r="A79" s="53"/>
      <c r="B79" s="34" t="s">
        <v>83</v>
      </c>
      <c r="C79" s="8"/>
      <c r="T79" s="35"/>
    </row>
    <row r="80" spans="1:20" s="34" customFormat="1">
      <c r="A80" s="50"/>
      <c r="B80" s="8">
        <v>2011</v>
      </c>
      <c r="C80" s="80">
        <v>2.5622693655480512E-2</v>
      </c>
      <c r="T80" s="35"/>
    </row>
    <row r="81" spans="1:20" s="34" customFormat="1">
      <c r="A81" s="50"/>
      <c r="B81" s="8">
        <f>B80+1</f>
        <v>2012</v>
      </c>
      <c r="C81" s="80">
        <v>2.7682889670917057E-2</v>
      </c>
      <c r="T81" s="35"/>
    </row>
    <row r="82" spans="1:20" s="34" customFormat="1">
      <c r="A82" s="50"/>
      <c r="B82" s="8">
        <f t="shared" ref="B82:B84" si="3">B81+1</f>
        <v>2013</v>
      </c>
      <c r="C82" s="80">
        <v>2.3189651022864022E-2</v>
      </c>
      <c r="T82" s="35"/>
    </row>
    <row r="83" spans="1:20" s="34" customFormat="1">
      <c r="A83" s="50"/>
      <c r="B83" s="8">
        <f t="shared" si="3"/>
        <v>2014</v>
      </c>
      <c r="C83" s="80">
        <v>2.4567409144196962E-2</v>
      </c>
      <c r="T83" s="35"/>
    </row>
    <row r="84" spans="1:20" s="34" customFormat="1">
      <c r="A84" s="50"/>
      <c r="B84" s="8">
        <f t="shared" si="3"/>
        <v>2015</v>
      </c>
      <c r="C84" s="80">
        <v>2.4948533757672219E-2</v>
      </c>
      <c r="T84" s="35"/>
    </row>
    <row r="85" spans="1:20" s="34" customFormat="1">
      <c r="A85" s="50"/>
      <c r="C85" s="22"/>
      <c r="E85" s="37"/>
      <c r="F85" s="37"/>
      <c r="G85" s="37"/>
      <c r="H85" s="37"/>
      <c r="I85" s="37"/>
      <c r="J85" s="37"/>
      <c r="K85" s="37"/>
      <c r="L85" s="35"/>
      <c r="M85" s="37"/>
      <c r="N85" s="35"/>
      <c r="O85" s="37"/>
      <c r="P85" s="35"/>
      <c r="Q85" s="37"/>
      <c r="R85" s="35"/>
      <c r="S85" s="37"/>
      <c r="T85" s="35"/>
    </row>
    <row r="86" spans="1:20">
      <c r="A86" s="48" t="s">
        <v>70</v>
      </c>
      <c r="B86" s="9" t="s">
        <v>78</v>
      </c>
      <c r="E86" s="18"/>
      <c r="F86" s="18"/>
      <c r="G86" s="18"/>
      <c r="H86" s="18"/>
      <c r="I86" s="18"/>
      <c r="J86" s="18"/>
      <c r="K86" s="18"/>
      <c r="L86" s="10"/>
      <c r="M86" s="18"/>
      <c r="N86" s="10"/>
      <c r="O86" s="18"/>
      <c r="P86" s="10"/>
      <c r="Q86" s="18"/>
      <c r="R86" s="10"/>
      <c r="S86" s="18"/>
      <c r="T86" s="10"/>
    </row>
    <row r="87" spans="1:20" ht="15.75">
      <c r="A87" s="53"/>
      <c r="B87" s="12" t="s">
        <v>96</v>
      </c>
      <c r="E87" s="18"/>
      <c r="F87" s="18"/>
      <c r="G87" s="18"/>
      <c r="H87" s="18"/>
      <c r="I87" s="18"/>
      <c r="J87" s="18"/>
      <c r="K87" s="18"/>
      <c r="L87" s="10"/>
      <c r="M87" s="18"/>
      <c r="N87" s="10"/>
      <c r="O87" s="18"/>
      <c r="P87" s="10"/>
      <c r="Q87" s="18"/>
      <c r="R87" s="10"/>
      <c r="S87" s="18"/>
      <c r="T87" s="10"/>
    </row>
    <row r="88" spans="1:20">
      <c r="B88" s="8" t="s">
        <v>21</v>
      </c>
      <c r="C88" s="30">
        <f>1-C42</f>
        <v>0.40950570667237018</v>
      </c>
      <c r="D88" s="34"/>
      <c r="E88" s="37"/>
      <c r="F88" s="37"/>
      <c r="G88" s="37"/>
      <c r="H88" s="37"/>
      <c r="I88" s="37"/>
      <c r="J88" s="37"/>
      <c r="K88" s="37"/>
      <c r="L88" s="10"/>
      <c r="M88" s="18"/>
      <c r="N88" s="10"/>
      <c r="O88" s="18"/>
      <c r="P88" s="10"/>
      <c r="Q88" s="18"/>
      <c r="R88" s="10"/>
      <c r="S88" s="18"/>
      <c r="T88" s="10"/>
    </row>
    <row r="89" spans="1:20">
      <c r="T89" s="10"/>
    </row>
    <row r="90" spans="1:20">
      <c r="A90" s="48" t="s">
        <v>81</v>
      </c>
      <c r="B90" s="9" t="s">
        <v>73</v>
      </c>
      <c r="D90" s="18"/>
      <c r="E90" s="18"/>
      <c r="F90" s="18"/>
      <c r="G90" s="18"/>
      <c r="H90" s="18"/>
      <c r="I90" s="18"/>
      <c r="J90" s="18"/>
      <c r="K90" s="18"/>
      <c r="L90" s="10"/>
      <c r="M90" s="18"/>
      <c r="N90" s="10"/>
      <c r="O90" s="18"/>
      <c r="P90" s="10"/>
      <c r="Q90" s="18"/>
      <c r="R90" s="10"/>
      <c r="S90" s="18"/>
      <c r="T90" s="10"/>
    </row>
    <row r="91" spans="1:20">
      <c r="B91" s="58" t="s">
        <v>97</v>
      </c>
      <c r="D91" s="18"/>
      <c r="E91" s="18"/>
      <c r="F91" s="18"/>
      <c r="G91" s="37"/>
      <c r="H91" s="37"/>
      <c r="I91" s="18"/>
      <c r="J91" s="18"/>
      <c r="K91" s="18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B92" s="34"/>
      <c r="C92" s="34">
        <v>2011</v>
      </c>
      <c r="D92" s="60">
        <f t="shared" ref="D92:S92" si="4">(D$56*$C$46+D68*$C$51)*$C$42</f>
        <v>4.4859872764810502E-3</v>
      </c>
      <c r="E92" s="60">
        <f t="shared" si="4"/>
        <v>9.1217636776229211E-3</v>
      </c>
      <c r="F92" s="82"/>
      <c r="G92" s="60">
        <f t="shared" si="4"/>
        <v>1.3701340891800777E-3</v>
      </c>
      <c r="H92" s="60">
        <f t="shared" si="4"/>
        <v>2.3498424005349008E-3</v>
      </c>
      <c r="I92" s="60">
        <f t="shared" si="4"/>
        <v>-2.7685447803012541E-3</v>
      </c>
      <c r="J92" s="60">
        <f t="shared" si="4"/>
        <v>-5.5788618137913866E-4</v>
      </c>
      <c r="K92" s="60">
        <f t="shared" si="4"/>
        <v>3.7811359606881095E-3</v>
      </c>
      <c r="L92" s="60">
        <f t="shared" si="4"/>
        <v>3.3883753843486934E-3</v>
      </c>
      <c r="M92" s="60">
        <f t="shared" si="4"/>
        <v>1.9572835200257922E-3</v>
      </c>
      <c r="N92" s="60">
        <f t="shared" si="4"/>
        <v>2.3027880031613952E-3</v>
      </c>
      <c r="O92" s="60">
        <f t="shared" si="4"/>
        <v>1.879546984405413E-3</v>
      </c>
      <c r="P92" s="60">
        <f t="shared" si="4"/>
        <v>2.2381087621866128E-3</v>
      </c>
      <c r="Q92" s="82"/>
      <c r="R92" s="82"/>
      <c r="S92" s="82"/>
      <c r="T92" s="10"/>
    </row>
    <row r="93" spans="1:20" s="34" customFormat="1">
      <c r="A93" s="50"/>
      <c r="C93" s="34">
        <v>2012</v>
      </c>
      <c r="D93" s="60">
        <f t="shared" ref="D93:S93" si="5">(D$56*$C$46+D69*$C$51)*$C$42</f>
        <v>6.7721055217963783E-3</v>
      </c>
      <c r="E93" s="60">
        <f t="shared" si="5"/>
        <v>-1.5424315172126643E-3</v>
      </c>
      <c r="F93" s="82"/>
      <c r="G93" s="60">
        <f t="shared" si="5"/>
        <v>-3.0962868243613615E-3</v>
      </c>
      <c r="H93" s="60">
        <f t="shared" si="5"/>
        <v>9.0005009826650707E-3</v>
      </c>
      <c r="I93" s="60">
        <f t="shared" si="5"/>
        <v>-2.2430301222083767E-3</v>
      </c>
      <c r="J93" s="60">
        <f t="shared" si="5"/>
        <v>-3.4325521980480334E-3</v>
      </c>
      <c r="K93" s="60">
        <f t="shared" si="5"/>
        <v>1.2518733897214304E-3</v>
      </c>
      <c r="L93" s="60">
        <f t="shared" si="5"/>
        <v>9.6660662835714199E-4</v>
      </c>
      <c r="M93" s="60">
        <f t="shared" si="5"/>
        <v>-3.3618790446679797E-3</v>
      </c>
      <c r="N93" s="60">
        <f t="shared" si="5"/>
        <v>1.7024214447126824E-3</v>
      </c>
      <c r="O93" s="60">
        <f t="shared" si="5"/>
        <v>1.9569366610478592E-4</v>
      </c>
      <c r="P93" s="60">
        <f t="shared" si="5"/>
        <v>2.4341136357701495E-3</v>
      </c>
      <c r="Q93" s="82"/>
      <c r="R93" s="82"/>
      <c r="S93" s="82"/>
      <c r="T93" s="35"/>
    </row>
    <row r="94" spans="1:20" s="34" customFormat="1">
      <c r="A94" s="50"/>
      <c r="C94" s="34">
        <v>2013</v>
      </c>
      <c r="D94" s="60">
        <f t="shared" ref="D94:S94" si="6">(D$56*$C$46+D70*$C$51)*$C$42</f>
        <v>5.5213920501025852E-3</v>
      </c>
      <c r="E94" s="60">
        <f t="shared" si="6"/>
        <v>5.3917430566201444E-3</v>
      </c>
      <c r="F94" s="82"/>
      <c r="G94" s="60">
        <f t="shared" si="6"/>
        <v>5.3350851179802196E-4</v>
      </c>
      <c r="H94" s="60">
        <f t="shared" si="6"/>
        <v>5.361989150938354E-3</v>
      </c>
      <c r="I94" s="60">
        <f t="shared" si="6"/>
        <v>-2.1242430898778227E-3</v>
      </c>
      <c r="J94" s="60">
        <f t="shared" si="6"/>
        <v>-5.1899247946265385E-4</v>
      </c>
      <c r="K94" s="60">
        <f t="shared" si="6"/>
        <v>4.3334289104147716E-3</v>
      </c>
      <c r="L94" s="60">
        <f t="shared" si="6"/>
        <v>3.9171958497111505E-3</v>
      </c>
      <c r="M94" s="60">
        <f t="shared" si="6"/>
        <v>9.6797502067108498E-5</v>
      </c>
      <c r="N94" s="60">
        <f t="shared" si="6"/>
        <v>2.6160329618245188E-3</v>
      </c>
      <c r="O94" s="60">
        <f t="shared" si="6"/>
        <v>2.2852863704693155E-3</v>
      </c>
      <c r="P94" s="60">
        <f t="shared" si="6"/>
        <v>2.8845538030249228E-3</v>
      </c>
      <c r="Q94" s="82"/>
      <c r="R94" s="82"/>
      <c r="S94" s="82"/>
      <c r="T94" s="35"/>
    </row>
    <row r="95" spans="1:20" s="34" customFormat="1">
      <c r="A95" s="50"/>
      <c r="C95" s="34">
        <v>2014</v>
      </c>
      <c r="D95" s="60">
        <f t="shared" ref="D95:S95" si="7">(D$56*$C$46+D71*$C$51)*$C$42</f>
        <v>5.6318681139040268E-3</v>
      </c>
      <c r="E95" s="60">
        <f t="shared" si="7"/>
        <v>5.6120547562447162E-3</v>
      </c>
      <c r="F95" s="82"/>
      <c r="G95" s="60">
        <f t="shared" si="7"/>
        <v>4.94868733626331E-4</v>
      </c>
      <c r="H95" s="60">
        <f t="shared" si="7"/>
        <v>5.6833804802567866E-3</v>
      </c>
      <c r="I95" s="60">
        <f t="shared" si="7"/>
        <v>-2.1333578256974182E-3</v>
      </c>
      <c r="J95" s="60">
        <f t="shared" si="7"/>
        <v>-4.461916247227299E-4</v>
      </c>
      <c r="K95" s="60">
        <f t="shared" si="7"/>
        <v>3.2432442951956606E-3</v>
      </c>
      <c r="L95" s="60">
        <f t="shared" si="7"/>
        <v>2.8733441477539088E-3</v>
      </c>
      <c r="M95" s="60">
        <f t="shared" si="7"/>
        <v>2.0668612692785663E-4</v>
      </c>
      <c r="N95" s="60">
        <f t="shared" si="7"/>
        <v>2.4386457606702019E-3</v>
      </c>
      <c r="O95" s="60">
        <f t="shared" si="7"/>
        <v>1.7239404838246342E-3</v>
      </c>
      <c r="P95" s="60">
        <f t="shared" si="7"/>
        <v>2.6797508061956968E-3</v>
      </c>
      <c r="Q95" s="82"/>
      <c r="R95" s="82"/>
      <c r="S95" s="82"/>
      <c r="T95" s="35"/>
    </row>
    <row r="96" spans="1:20" s="34" customFormat="1">
      <c r="A96" s="50"/>
      <c r="C96" s="34">
        <v>2015</v>
      </c>
      <c r="D96" s="60">
        <f t="shared" ref="D96:S96" si="8">(D$56*$C$46+D72*$C$51)*$C$42</f>
        <v>5.6680225051192554E-3</v>
      </c>
      <c r="E96" s="60">
        <f t="shared" si="8"/>
        <v>5.6866155762862573E-3</v>
      </c>
      <c r="F96" s="82"/>
      <c r="G96" s="60">
        <f t="shared" si="8"/>
        <v>6.2893640375514908E-4</v>
      </c>
      <c r="H96" s="60">
        <f t="shared" si="8"/>
        <v>5.788558990909058E-3</v>
      </c>
      <c r="I96" s="60">
        <f t="shared" si="8"/>
        <v>-2.0860899699643091E-3</v>
      </c>
      <c r="J96" s="60">
        <f t="shared" si="8"/>
        <v>-3.2576204949041242E-4</v>
      </c>
      <c r="K96" s="60">
        <f t="shared" si="8"/>
        <v>3.3967638697484353E-3</v>
      </c>
      <c r="L96" s="60">
        <f t="shared" si="8"/>
        <v>3.0203391309370619E-3</v>
      </c>
      <c r="M96" s="60">
        <f t="shared" si="8"/>
        <v>2.4387609912096656E-4</v>
      </c>
      <c r="N96" s="60">
        <f t="shared" si="8"/>
        <v>2.5000057832435534E-3</v>
      </c>
      <c r="O96" s="60">
        <f t="shared" si="8"/>
        <v>1.8117508306335231E-3</v>
      </c>
      <c r="P96" s="60">
        <f t="shared" si="8"/>
        <v>2.714253472605305E-3</v>
      </c>
      <c r="Q96" s="82"/>
      <c r="R96" s="82"/>
      <c r="S96" s="82"/>
      <c r="T96" s="35"/>
    </row>
    <row r="97" spans="1:41">
      <c r="E97" s="18"/>
      <c r="F97" s="18"/>
      <c r="G97" s="18"/>
      <c r="H97" s="18"/>
      <c r="I97" s="18"/>
      <c r="J97" s="18"/>
      <c r="K97" s="18"/>
      <c r="L97" s="10"/>
      <c r="M97" s="10"/>
      <c r="N97" s="10"/>
      <c r="O97" s="10"/>
      <c r="P97" s="10"/>
      <c r="Q97" s="10"/>
      <c r="R97" s="10"/>
      <c r="S97" s="10"/>
      <c r="T97" s="10"/>
    </row>
    <row r="98" spans="1:41">
      <c r="A98" s="48" t="s">
        <v>72</v>
      </c>
      <c r="B98" s="9" t="s">
        <v>71</v>
      </c>
      <c r="D98" s="18"/>
      <c r="E98" s="18"/>
      <c r="F98" s="18"/>
      <c r="G98" s="18"/>
      <c r="H98" s="18"/>
      <c r="I98" s="18"/>
      <c r="J98" s="18"/>
      <c r="K98" s="18"/>
      <c r="L98" s="10"/>
      <c r="M98" s="10"/>
      <c r="N98" s="10"/>
      <c r="O98" s="10"/>
      <c r="P98" s="10"/>
      <c r="Q98" s="10"/>
      <c r="R98" s="10"/>
      <c r="S98" s="10"/>
      <c r="T98" s="10"/>
    </row>
    <row r="99" spans="1:41">
      <c r="B99" s="34" t="s">
        <v>92</v>
      </c>
      <c r="D99" s="18"/>
      <c r="E99" s="18"/>
      <c r="F99" s="18"/>
      <c r="G99" s="18"/>
      <c r="H99" s="18"/>
      <c r="I99" s="18"/>
      <c r="J99" s="18"/>
      <c r="K99" s="18"/>
      <c r="L99" s="10"/>
      <c r="M99" s="10"/>
      <c r="N99" s="10"/>
      <c r="O99" s="10"/>
      <c r="P99" s="10"/>
      <c r="Q99" s="10"/>
      <c r="R99" s="10"/>
      <c r="S99" s="10"/>
      <c r="T99" s="10"/>
    </row>
    <row r="100" spans="1:41">
      <c r="B100" s="34" t="s">
        <v>31</v>
      </c>
      <c r="D100" s="37">
        <f t="shared" ref="D100:S100" si="9">D56*$C60*$C88</f>
        <v>6.225946093521062E-3</v>
      </c>
      <c r="E100" s="37">
        <f t="shared" si="9"/>
        <v>6.3766257675908844E-3</v>
      </c>
      <c r="F100" s="83"/>
      <c r="G100" s="37">
        <f t="shared" si="9"/>
        <v>1.5069097584674901E-4</v>
      </c>
      <c r="H100" s="37">
        <f t="shared" si="9"/>
        <v>4.3343636843956278E-3</v>
      </c>
      <c r="I100" s="37">
        <f t="shared" si="9"/>
        <v>-2.8350061730023197E-3</v>
      </c>
      <c r="J100" s="37">
        <f t="shared" si="9"/>
        <v>-1.3685361103438817E-3</v>
      </c>
      <c r="K100" s="37">
        <f t="shared" si="9"/>
        <v>2.7225573769296481E-3</v>
      </c>
      <c r="L100" s="37">
        <f t="shared" si="9"/>
        <v>2.0934738538201472E-3</v>
      </c>
      <c r="M100" s="37">
        <f t="shared" si="9"/>
        <v>4.1850018066427259E-4</v>
      </c>
      <c r="N100" s="37">
        <f t="shared" si="9"/>
        <v>1.7900828209827808E-3</v>
      </c>
      <c r="O100" s="37">
        <f t="shared" si="9"/>
        <v>2.1423289154468271E-3</v>
      </c>
      <c r="P100" s="37">
        <f t="shared" si="9"/>
        <v>2.6134427280873709E-3</v>
      </c>
      <c r="Q100" s="83"/>
      <c r="R100" s="83"/>
      <c r="S100" s="83"/>
      <c r="T100" s="10"/>
    </row>
    <row r="101" spans="1:41">
      <c r="D101" s="18"/>
      <c r="E101" s="18"/>
      <c r="F101" s="18"/>
      <c r="G101" s="18"/>
      <c r="H101" s="18"/>
      <c r="I101" s="18"/>
      <c r="J101" s="18"/>
      <c r="K101" s="18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41">
      <c r="A102" s="48" t="s">
        <v>74</v>
      </c>
      <c r="B102" s="9" t="s">
        <v>27</v>
      </c>
      <c r="D102" s="18"/>
      <c r="E102" s="18"/>
      <c r="F102" s="18"/>
      <c r="G102" s="18"/>
      <c r="H102" s="18"/>
      <c r="I102" s="18"/>
      <c r="J102" s="18"/>
      <c r="K102" s="18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41">
      <c r="B103" s="34" t="s">
        <v>75</v>
      </c>
      <c r="D103" s="18"/>
      <c r="E103" s="18"/>
      <c r="F103" s="18"/>
      <c r="G103" s="18"/>
      <c r="H103" s="18"/>
      <c r="I103" s="18"/>
      <c r="J103" s="18"/>
      <c r="K103" s="18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41">
      <c r="B104" s="34" t="s">
        <v>31</v>
      </c>
      <c r="C104" s="34">
        <v>2011</v>
      </c>
      <c r="D104" s="37">
        <f>D$100+D92</f>
        <v>1.0711933370002112E-2</v>
      </c>
      <c r="E104" s="37">
        <f t="shared" ref="E104:S104" si="10">E$100+E92</f>
        <v>1.5498389445213805E-2</v>
      </c>
      <c r="F104" s="83"/>
      <c r="G104" s="37">
        <f t="shared" si="10"/>
        <v>1.5208250650268268E-3</v>
      </c>
      <c r="H104" s="37">
        <f t="shared" si="10"/>
        <v>6.6842060849305286E-3</v>
      </c>
      <c r="I104" s="37">
        <f t="shared" si="10"/>
        <v>-5.6035509533035738E-3</v>
      </c>
      <c r="J104" s="37">
        <f t="shared" si="10"/>
        <v>-1.9264222917230204E-3</v>
      </c>
      <c r="K104" s="37">
        <f t="shared" si="10"/>
        <v>6.503693337617758E-3</v>
      </c>
      <c r="L104" s="37">
        <f t="shared" si="10"/>
        <v>5.481849238168841E-3</v>
      </c>
      <c r="M104" s="37">
        <f t="shared" si="10"/>
        <v>2.3757837006900648E-3</v>
      </c>
      <c r="N104" s="37">
        <f t="shared" si="10"/>
        <v>4.0928708241441758E-3</v>
      </c>
      <c r="O104" s="37">
        <f t="shared" si="10"/>
        <v>4.0218758998522399E-3</v>
      </c>
      <c r="P104" s="37">
        <f t="shared" si="10"/>
        <v>4.8515514902739837E-3</v>
      </c>
      <c r="Q104" s="83"/>
      <c r="R104" s="83"/>
      <c r="S104" s="83"/>
      <c r="T104" s="10"/>
    </row>
    <row r="105" spans="1:41" s="34" customFormat="1">
      <c r="A105" s="50"/>
      <c r="C105" s="34">
        <v>2012</v>
      </c>
      <c r="D105" s="37">
        <f t="shared" ref="D105:S108" si="11">D$100+D93</f>
        <v>1.2998051615317439E-2</v>
      </c>
      <c r="E105" s="37">
        <f t="shared" si="11"/>
        <v>4.8341942503782199E-3</v>
      </c>
      <c r="F105" s="83"/>
      <c r="G105" s="37">
        <f t="shared" si="11"/>
        <v>-2.9455958485146124E-3</v>
      </c>
      <c r="H105" s="37">
        <f t="shared" si="11"/>
        <v>1.3334864667060698E-2</v>
      </c>
      <c r="I105" s="37">
        <f t="shared" si="11"/>
        <v>-5.0780362952106963E-3</v>
      </c>
      <c r="J105" s="37">
        <f t="shared" si="11"/>
        <v>-4.8010883083919147E-3</v>
      </c>
      <c r="K105" s="37">
        <f t="shared" si="11"/>
        <v>3.9744307666510787E-3</v>
      </c>
      <c r="L105" s="37">
        <f t="shared" si="11"/>
        <v>3.0600804821772892E-3</v>
      </c>
      <c r="M105" s="37">
        <f t="shared" si="11"/>
        <v>-2.9433788640037071E-3</v>
      </c>
      <c r="N105" s="37">
        <f t="shared" si="11"/>
        <v>3.4925042656954635E-3</v>
      </c>
      <c r="O105" s="37">
        <f t="shared" si="11"/>
        <v>2.3380225815516128E-3</v>
      </c>
      <c r="P105" s="37">
        <f t="shared" si="11"/>
        <v>5.0475563638575204E-3</v>
      </c>
      <c r="Q105" s="83"/>
      <c r="R105" s="83"/>
      <c r="S105" s="83"/>
      <c r="T105" s="35"/>
    </row>
    <row r="106" spans="1:41" s="34" customFormat="1">
      <c r="A106" s="50"/>
      <c r="C106" s="34">
        <v>2013</v>
      </c>
      <c r="D106" s="37">
        <f t="shared" si="11"/>
        <v>1.1747338143623647E-2</v>
      </c>
      <c r="E106" s="37">
        <f t="shared" si="11"/>
        <v>1.1768368824211029E-2</v>
      </c>
      <c r="F106" s="83"/>
      <c r="G106" s="37">
        <f t="shared" si="11"/>
        <v>6.8419948764477094E-4</v>
      </c>
      <c r="H106" s="37">
        <f t="shared" si="11"/>
        <v>9.6963528353339809E-3</v>
      </c>
      <c r="I106" s="37">
        <f t="shared" si="11"/>
        <v>-4.9592492628801419E-3</v>
      </c>
      <c r="J106" s="37">
        <f t="shared" si="11"/>
        <v>-1.8875285898065355E-3</v>
      </c>
      <c r="K106" s="37">
        <f t="shared" si="11"/>
        <v>7.0559862873444193E-3</v>
      </c>
      <c r="L106" s="37">
        <f t="shared" si="11"/>
        <v>6.0106697035312972E-3</v>
      </c>
      <c r="M106" s="37">
        <f t="shared" si="11"/>
        <v>5.1529768273138104E-4</v>
      </c>
      <c r="N106" s="37">
        <f t="shared" si="11"/>
        <v>4.4061157828072994E-3</v>
      </c>
      <c r="O106" s="37">
        <f t="shared" si="11"/>
        <v>4.4276152859161425E-3</v>
      </c>
      <c r="P106" s="37">
        <f t="shared" si="11"/>
        <v>5.4979965311122937E-3</v>
      </c>
      <c r="Q106" s="83"/>
      <c r="R106" s="83"/>
      <c r="S106" s="83"/>
      <c r="T106" s="35"/>
    </row>
    <row r="107" spans="1:41" s="34" customFormat="1">
      <c r="A107" s="50"/>
      <c r="C107" s="34">
        <v>2014</v>
      </c>
      <c r="D107" s="37">
        <f t="shared" si="11"/>
        <v>1.1857814207425089E-2</v>
      </c>
      <c r="E107" s="37">
        <f t="shared" si="11"/>
        <v>1.1988680523835601E-2</v>
      </c>
      <c r="F107" s="83"/>
      <c r="G107" s="37">
        <f t="shared" si="11"/>
        <v>6.4555970947307998E-4</v>
      </c>
      <c r="H107" s="37">
        <f t="shared" si="11"/>
        <v>1.0017744164652415E-2</v>
      </c>
      <c r="I107" s="37">
        <f t="shared" si="11"/>
        <v>-4.9683639986997374E-3</v>
      </c>
      <c r="J107" s="37">
        <f t="shared" si="11"/>
        <v>-1.8147277350666117E-3</v>
      </c>
      <c r="K107" s="37">
        <f t="shared" si="11"/>
        <v>5.9658016721253083E-3</v>
      </c>
      <c r="L107" s="37">
        <f t="shared" si="11"/>
        <v>4.9668180015740564E-3</v>
      </c>
      <c r="M107" s="37">
        <f t="shared" si="11"/>
        <v>6.2518630759212919E-4</v>
      </c>
      <c r="N107" s="37">
        <f t="shared" si="11"/>
        <v>4.2287285816529829E-3</v>
      </c>
      <c r="O107" s="37">
        <f t="shared" si="11"/>
        <v>3.8662693992714612E-3</v>
      </c>
      <c r="P107" s="37">
        <f t="shared" si="11"/>
        <v>5.2931935342830673E-3</v>
      </c>
      <c r="Q107" s="83"/>
      <c r="R107" s="83"/>
      <c r="S107" s="83"/>
      <c r="T107" s="35"/>
    </row>
    <row r="108" spans="1:41">
      <c r="B108" s="11"/>
      <c r="C108" s="34">
        <v>2015</v>
      </c>
      <c r="D108" s="37">
        <f t="shared" si="11"/>
        <v>1.1893968598640317E-2</v>
      </c>
      <c r="E108" s="37">
        <f t="shared" si="11"/>
        <v>1.2063241343877141E-2</v>
      </c>
      <c r="F108" s="83"/>
      <c r="G108" s="37">
        <f t="shared" si="11"/>
        <v>7.7962737960189806E-4</v>
      </c>
      <c r="H108" s="37">
        <f t="shared" si="11"/>
        <v>1.0122922675304687E-2</v>
      </c>
      <c r="I108" s="37">
        <f t="shared" si="11"/>
        <v>-4.9210961429666288E-3</v>
      </c>
      <c r="J108" s="37">
        <f t="shared" si="11"/>
        <v>-1.6942981598342941E-3</v>
      </c>
      <c r="K108" s="37">
        <f t="shared" si="11"/>
        <v>6.119321246678083E-3</v>
      </c>
      <c r="L108" s="37">
        <f t="shared" si="11"/>
        <v>5.1138129847572086E-3</v>
      </c>
      <c r="M108" s="37">
        <f t="shared" si="11"/>
        <v>6.6237627978523914E-4</v>
      </c>
      <c r="N108" s="37">
        <f t="shared" si="11"/>
        <v>4.290088604226334E-3</v>
      </c>
      <c r="O108" s="37">
        <f t="shared" si="11"/>
        <v>3.9540797460803504E-3</v>
      </c>
      <c r="P108" s="37">
        <f t="shared" si="11"/>
        <v>5.3276962006926758E-3</v>
      </c>
      <c r="Q108" s="83"/>
      <c r="R108" s="83"/>
      <c r="S108" s="83"/>
      <c r="T108" s="10"/>
    </row>
    <row r="109" spans="1:41">
      <c r="B109" s="11"/>
      <c r="D109" s="20"/>
      <c r="E109" s="20"/>
      <c r="F109" s="20"/>
      <c r="G109" s="20"/>
      <c r="H109" s="20"/>
      <c r="I109" s="20"/>
      <c r="J109" s="20"/>
      <c r="K109" s="2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41">
      <c r="A110" s="48" t="s">
        <v>28</v>
      </c>
      <c r="B110" s="9" t="s">
        <v>80</v>
      </c>
      <c r="D110" s="20"/>
      <c r="E110" s="20"/>
      <c r="F110" s="20"/>
      <c r="G110" s="20"/>
      <c r="H110" s="20"/>
      <c r="I110" s="20"/>
      <c r="J110" s="20"/>
      <c r="K110" s="2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41" ht="30">
      <c r="A111" s="50" t="s">
        <v>82</v>
      </c>
      <c r="D111" s="35" t="s">
        <v>12</v>
      </c>
      <c r="E111" s="35" t="s">
        <v>14</v>
      </c>
      <c r="F111" s="35" t="s">
        <v>7</v>
      </c>
      <c r="G111" s="35" t="s">
        <v>6</v>
      </c>
      <c r="H111" s="35" t="s">
        <v>11</v>
      </c>
      <c r="I111" s="35" t="s">
        <v>15</v>
      </c>
      <c r="J111" s="35" t="s">
        <v>3</v>
      </c>
      <c r="K111" s="35" t="s">
        <v>10</v>
      </c>
      <c r="L111" s="35" t="s">
        <v>8</v>
      </c>
      <c r="M111" s="35" t="s">
        <v>13</v>
      </c>
      <c r="N111" s="35" t="s">
        <v>2</v>
      </c>
      <c r="O111" s="35" t="s">
        <v>5</v>
      </c>
      <c r="P111" s="35" t="s">
        <v>0</v>
      </c>
      <c r="Q111" s="35" t="s">
        <v>4</v>
      </c>
      <c r="R111" s="35" t="s">
        <v>1</v>
      </c>
      <c r="S111" s="35" t="s">
        <v>9</v>
      </c>
      <c r="T111" s="10"/>
    </row>
    <row r="112" spans="1:41">
      <c r="B112" s="24" t="s">
        <v>38</v>
      </c>
      <c r="C112" s="8">
        <v>2010</v>
      </c>
      <c r="D112" s="23">
        <f t="shared" ref="D112:S112" si="12">D64</f>
        <v>10160.846</v>
      </c>
      <c r="E112" s="23">
        <f t="shared" si="12"/>
        <v>19106</v>
      </c>
      <c r="F112" s="84"/>
      <c r="G112" s="23">
        <f t="shared" si="12"/>
        <v>5979</v>
      </c>
      <c r="H112" s="23">
        <f t="shared" si="12"/>
        <v>6009</v>
      </c>
      <c r="I112" s="23">
        <f t="shared" si="12"/>
        <v>4402</v>
      </c>
      <c r="J112" s="23">
        <f t="shared" si="12"/>
        <v>6609.8113000000012</v>
      </c>
      <c r="K112" s="23">
        <f t="shared" si="12"/>
        <v>2092.9300000000003</v>
      </c>
      <c r="L112" s="23">
        <f t="shared" si="12"/>
        <v>7258.5558799999999</v>
      </c>
      <c r="M112" s="23">
        <f t="shared" si="12"/>
        <v>4855</v>
      </c>
      <c r="N112" s="23">
        <f t="shared" si="12"/>
        <v>65350.154551183638</v>
      </c>
      <c r="O112" s="23">
        <f t="shared" si="12"/>
        <v>8265.6569168820151</v>
      </c>
      <c r="P112" s="23">
        <f t="shared" si="12"/>
        <v>11132.692409059506</v>
      </c>
      <c r="Q112" s="84"/>
      <c r="R112" s="84"/>
      <c r="S112" s="84"/>
      <c r="T112" s="1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</row>
    <row r="113" spans="1:41">
      <c r="C113" s="34">
        <f>C112+1</f>
        <v>2011</v>
      </c>
      <c r="D113" s="20">
        <f t="shared" ref="D113:S117" si="13">D112*(1+D104-$C$38+$C80)</f>
        <v>10530.036549673365</v>
      </c>
      <c r="E113" s="38">
        <f t="shared" si="13"/>
        <v>19891.659413721864</v>
      </c>
      <c r="F113" s="74"/>
      <c r="G113" s="38">
        <f t="shared" si="13"/>
        <v>6141.2910984299133</v>
      </c>
      <c r="H113" s="38">
        <f t="shared" si="13"/>
        <v>6203.1321605401299</v>
      </c>
      <c r="I113" s="38">
        <f t="shared" si="13"/>
        <v>4490.1242661749829</v>
      </c>
      <c r="J113" s="38">
        <f t="shared" si="13"/>
        <v>6766.4391822280313</v>
      </c>
      <c r="K113" s="38">
        <f t="shared" si="13"/>
        <v>2160.1682791294652</v>
      </c>
      <c r="L113" s="38">
        <f t="shared" si="13"/>
        <v>7484.3299427154088</v>
      </c>
      <c r="M113" s="38">
        <f t="shared" si="13"/>
        <v>4990.9326075642084</v>
      </c>
      <c r="N113" s="38">
        <f t="shared" si="13"/>
        <v>67292.071282502759</v>
      </c>
      <c r="O113" s="38">
        <f t="shared" si="13"/>
        <v>8510.6887582750405</v>
      </c>
      <c r="P113" s="38">
        <f t="shared" si="13"/>
        <v>11471.952806665466</v>
      </c>
      <c r="Q113" s="74"/>
      <c r="R113" s="74"/>
      <c r="S113" s="74"/>
      <c r="T113" s="1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40"/>
      <c r="AO113" s="40"/>
    </row>
    <row r="114" spans="1:41">
      <c r="C114" s="8">
        <f>C113+1</f>
        <v>2012</v>
      </c>
      <c r="D114" s="38">
        <f t="shared" si="13"/>
        <v>10958.408348292531</v>
      </c>
      <c r="E114" s="38">
        <f t="shared" si="13"/>
        <v>20538.478172211682</v>
      </c>
      <c r="F114" s="74"/>
      <c r="G114" s="38">
        <f t="shared" si="13"/>
        <v>6293.2100207806789</v>
      </c>
      <c r="H114" s="38">
        <f t="shared" si="13"/>
        <v>6457.5707116271751</v>
      </c>
      <c r="I114" s="38">
        <f t="shared" si="13"/>
        <v>4591.6228668505701</v>
      </c>
      <c r="J114" s="38">
        <f t="shared" si="13"/>
        <v>6921.2674995273801</v>
      </c>
      <c r="K114" s="38">
        <f t="shared" si="13"/>
        <v>2228.5534185409369</v>
      </c>
      <c r="L114" s="38">
        <f t="shared" si="13"/>
        <v>7714.4204747602189</v>
      </c>
      <c r="M114" s="38">
        <f t="shared" si="13"/>
        <v>5114.4058387456189</v>
      </c>
      <c r="N114" s="38">
        <f t="shared" si="13"/>
        <v>69389.928113545393</v>
      </c>
      <c r="O114" s="38">
        <f t="shared" si="13"/>
        <v>8766.1873986952887</v>
      </c>
      <c r="P114" s="38">
        <f t="shared" si="13"/>
        <v>11847.434938917511</v>
      </c>
      <c r="Q114" s="74"/>
      <c r="R114" s="74"/>
      <c r="S114" s="74"/>
      <c r="T114" s="1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</row>
    <row r="115" spans="1:41">
      <c r="C115" s="8">
        <f t="shared" ref="C115:C117" si="14">C114+1</f>
        <v>2013</v>
      </c>
      <c r="D115" s="38">
        <f t="shared" si="13"/>
        <v>11341.262142038775</v>
      </c>
      <c r="E115" s="38">
        <f t="shared" si="13"/>
        <v>21256.462699784573</v>
      </c>
      <c r="F115" s="74"/>
      <c r="G115" s="38">
        <f t="shared" si="13"/>
        <v>6443.4531760480322</v>
      </c>
      <c r="H115" s="38">
        <f t="shared" si="13"/>
        <v>6669.9344069643321</v>
      </c>
      <c r="I115" s="38">
        <f t="shared" si="13"/>
        <v>4675.3299964435855</v>
      </c>
      <c r="J115" s="38">
        <f t="shared" si="13"/>
        <v>7068.7051871942531</v>
      </c>
      <c r="K115" s="38">
        <f t="shared" si="13"/>
        <v>2295.9574369645511</v>
      </c>
      <c r="L115" s="38">
        <f t="shared" si="13"/>
        <v>7939.684026841488</v>
      </c>
      <c r="M115" s="38">
        <f t="shared" si="13"/>
        <v>5235.6425668126813</v>
      </c>
      <c r="N115" s="38">
        <f t="shared" si="13"/>
        <v>71304.79638842908</v>
      </c>
      <c r="O115" s="38">
        <f t="shared" si="13"/>
        <v>9008.28553059773</v>
      </c>
      <c r="P115" s="38">
        <f t="shared" si="13"/>
        <v>12187.309976863842</v>
      </c>
      <c r="Q115" s="74"/>
      <c r="R115" s="74"/>
      <c r="S115" s="74"/>
      <c r="T115" s="1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40"/>
      <c r="AO115" s="40"/>
    </row>
    <row r="116" spans="1:41">
      <c r="C116" s="8">
        <f t="shared" si="14"/>
        <v>2014</v>
      </c>
      <c r="D116" s="38">
        <f t="shared" si="13"/>
        <v>11754.370148651833</v>
      </c>
      <c r="E116" s="38">
        <f t="shared" si="13"/>
        <v>22033.51585626309</v>
      </c>
      <c r="F116" s="74"/>
      <c r="G116" s="38">
        <f t="shared" si="13"/>
        <v>6605.9117602858123</v>
      </c>
      <c r="H116" s="38">
        <f t="shared" si="13"/>
        <v>6900.6151109891634</v>
      </c>
      <c r="I116" s="38">
        <f t="shared" si="13"/>
        <v>4766.962000113981</v>
      </c>
      <c r="J116" s="38">
        <f t="shared" si="13"/>
        <v>7229.537184293551</v>
      </c>
      <c r="K116" s="38">
        <f t="shared" si="13"/>
        <v>2366.060389412693</v>
      </c>
      <c r="L116" s="38">
        <f t="shared" si="13"/>
        <v>8174.1764583558743</v>
      </c>
      <c r="M116" s="38">
        <f t="shared" si="13"/>
        <v>5367.5419919285596</v>
      </c>
      <c r="N116" s="38">
        <f t="shared" si="13"/>
        <v>73358.09912574396</v>
      </c>
      <c r="O116" s="38">
        <f t="shared" si="13"/>
        <v>9264.4242256025245</v>
      </c>
      <c r="P116" s="38">
        <f t="shared" si="13"/>
        <v>12551.230397802448</v>
      </c>
      <c r="Q116" s="74"/>
      <c r="R116" s="74"/>
      <c r="S116" s="74"/>
      <c r="T116" s="1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</row>
    <row r="117" spans="1:41">
      <c r="C117" s="8">
        <f t="shared" si="14"/>
        <v>2015</v>
      </c>
      <c r="D117" s="38">
        <f t="shared" si="13"/>
        <v>12187.430558550508</v>
      </c>
      <c r="E117" s="38">
        <f t="shared" si="13"/>
        <v>22849.015389831518</v>
      </c>
      <c r="F117" s="74"/>
      <c r="G117" s="38">
        <f t="shared" si="13"/>
        <v>6775.86972251306</v>
      </c>
      <c r="H117" s="38">
        <f t="shared" si="13"/>
        <v>7142.6297332149634</v>
      </c>
      <c r="I117" s="38">
        <f t="shared" si="13"/>
        <v>4862.4320341829361</v>
      </c>
      <c r="J117" s="38">
        <f t="shared" si="13"/>
        <v>7397.6545452404434</v>
      </c>
      <c r="K117" s="38">
        <f t="shared" si="13"/>
        <v>2439.5688105225036</v>
      </c>
      <c r="L117" s="38">
        <f t="shared" si="13"/>
        <v>8419.9113853807721</v>
      </c>
      <c r="M117" s="38">
        <f t="shared" si="13"/>
        <v>5505.0096270061176</v>
      </c>
      <c r="N117" s="38">
        <f t="shared" si="13"/>
        <v>75502.988883268306</v>
      </c>
      <c r="O117" s="38">
        <f t="shared" si="13"/>
        <v>9532.1902983299169</v>
      </c>
      <c r="P117" s="38">
        <f t="shared" si="13"/>
        <v>12931.234335586736</v>
      </c>
      <c r="Q117" s="74"/>
      <c r="R117" s="74"/>
      <c r="S117" s="74"/>
      <c r="T117" s="1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40"/>
      <c r="AO117" s="40"/>
    </row>
    <row r="118" spans="1:41">
      <c r="D118" s="20"/>
      <c r="E118" s="20"/>
      <c r="F118" s="20"/>
      <c r="G118" s="20"/>
      <c r="H118" s="20"/>
      <c r="I118" s="20"/>
      <c r="J118" s="20"/>
      <c r="K118" s="20"/>
      <c r="L118" s="10"/>
      <c r="M118" s="10"/>
      <c r="N118" s="10"/>
      <c r="O118" s="10"/>
      <c r="P118" s="10"/>
      <c r="Q118" s="10"/>
      <c r="R118" s="10"/>
      <c r="S118" s="10"/>
      <c r="T118" s="1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spans="1:41">
      <c r="A119" s="54" t="s">
        <v>37</v>
      </c>
      <c r="B119" s="9" t="s">
        <v>42</v>
      </c>
      <c r="D119" s="13"/>
      <c r="G119" s="2"/>
      <c r="L119" s="10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</row>
    <row r="120" spans="1:41" ht="30">
      <c r="B120" s="34" t="s">
        <v>94</v>
      </c>
      <c r="D120" s="35" t="s">
        <v>12</v>
      </c>
      <c r="E120" s="35" t="s">
        <v>14</v>
      </c>
      <c r="F120" s="35" t="s">
        <v>7</v>
      </c>
      <c r="G120" s="35" t="s">
        <v>6</v>
      </c>
      <c r="H120" s="35" t="s">
        <v>11</v>
      </c>
      <c r="I120" s="35" t="s">
        <v>15</v>
      </c>
      <c r="J120" s="35" t="s">
        <v>3</v>
      </c>
      <c r="K120" s="35" t="s">
        <v>10</v>
      </c>
      <c r="L120" s="35" t="s">
        <v>8</v>
      </c>
      <c r="M120" s="35" t="s">
        <v>13</v>
      </c>
      <c r="N120" s="35" t="s">
        <v>2</v>
      </c>
      <c r="O120" s="35" t="s">
        <v>5</v>
      </c>
      <c r="P120" s="35" t="s">
        <v>0</v>
      </c>
      <c r="Q120" s="35" t="s">
        <v>4</v>
      </c>
      <c r="R120" s="35" t="s">
        <v>1</v>
      </c>
      <c r="S120" s="35" t="s">
        <v>9</v>
      </c>
      <c r="T120" s="1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</row>
    <row r="121" spans="1:41">
      <c r="B121" s="8">
        <v>2011</v>
      </c>
      <c r="D121" s="20">
        <f t="shared" ref="D121:S121" si="15">D113+D29</f>
        <v>10572.036549673365</v>
      </c>
      <c r="E121" s="20">
        <f t="shared" si="15"/>
        <v>19891.659413721864</v>
      </c>
      <c r="F121" s="74"/>
      <c r="G121" s="20">
        <f t="shared" si="15"/>
        <v>6141.2910984299133</v>
      </c>
      <c r="H121" s="20">
        <f t="shared" si="15"/>
        <v>6203.1321605401299</v>
      </c>
      <c r="I121" s="20">
        <f t="shared" si="15"/>
        <v>4490.1242661749829</v>
      </c>
      <c r="J121" s="20">
        <f t="shared" si="15"/>
        <v>6776.4391822280313</v>
      </c>
      <c r="K121" s="20">
        <f t="shared" si="15"/>
        <v>2160.1682791294652</v>
      </c>
      <c r="L121" s="20">
        <f t="shared" si="15"/>
        <v>7484.3299427154088</v>
      </c>
      <c r="M121" s="20">
        <f t="shared" si="15"/>
        <v>4990.9326075642084</v>
      </c>
      <c r="N121" s="20">
        <f t="shared" si="15"/>
        <v>67292.071282502759</v>
      </c>
      <c r="O121" s="20">
        <f t="shared" si="15"/>
        <v>8510.6887582750405</v>
      </c>
      <c r="P121" s="20">
        <f t="shared" si="15"/>
        <v>11471.952806665466</v>
      </c>
      <c r="Q121" s="74"/>
      <c r="R121" s="74"/>
      <c r="S121" s="74"/>
      <c r="T121" s="1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</row>
    <row r="122" spans="1:41">
      <c r="B122" s="8">
        <f>B121+1</f>
        <v>2012</v>
      </c>
      <c r="D122" s="20">
        <f t="shared" ref="D122:S122" si="16">D114+D30</f>
        <v>10971.408348292531</v>
      </c>
      <c r="E122" s="20">
        <f t="shared" si="16"/>
        <v>20597.478172211682</v>
      </c>
      <c r="F122" s="74"/>
      <c r="G122" s="20">
        <f t="shared" si="16"/>
        <v>6293.2100207806789</v>
      </c>
      <c r="H122" s="20">
        <f t="shared" si="16"/>
        <v>6457.5707116271751</v>
      </c>
      <c r="I122" s="20">
        <f t="shared" si="16"/>
        <v>4596.6228668505701</v>
      </c>
      <c r="J122" s="20">
        <f t="shared" si="16"/>
        <v>6972.2674995273801</v>
      </c>
      <c r="K122" s="20">
        <f t="shared" si="16"/>
        <v>2258.5534185409369</v>
      </c>
      <c r="L122" s="20">
        <f t="shared" si="16"/>
        <v>7734.4514747602188</v>
      </c>
      <c r="M122" s="20">
        <f t="shared" si="16"/>
        <v>5149.4058387456189</v>
      </c>
      <c r="N122" s="20">
        <f t="shared" si="16"/>
        <v>69484.923650591532</v>
      </c>
      <c r="O122" s="20">
        <f t="shared" si="16"/>
        <v>8766.1873986952887</v>
      </c>
      <c r="P122" s="20">
        <f t="shared" si="16"/>
        <v>11847.434938917511</v>
      </c>
      <c r="Q122" s="74"/>
      <c r="R122" s="74"/>
      <c r="S122" s="74"/>
      <c r="T122" s="1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</row>
    <row r="123" spans="1:41">
      <c r="B123" s="8">
        <f t="shared" ref="B123:B125" si="17">B122+1</f>
        <v>2013</v>
      </c>
      <c r="D123" s="20">
        <f t="shared" ref="D123:S123" si="18">D115+D31</f>
        <v>11354.262142038775</v>
      </c>
      <c r="E123" s="20">
        <f t="shared" si="18"/>
        <v>21328.462699784573</v>
      </c>
      <c r="F123" s="74"/>
      <c r="G123" s="20">
        <f t="shared" si="18"/>
        <v>6443.4531760480322</v>
      </c>
      <c r="H123" s="20">
        <f t="shared" si="18"/>
        <v>6694.9344069643321</v>
      </c>
      <c r="I123" s="20">
        <f t="shared" si="18"/>
        <v>4695.3299964435855</v>
      </c>
      <c r="J123" s="20">
        <f t="shared" si="18"/>
        <v>7132.7051871942531</v>
      </c>
      <c r="K123" s="20">
        <f t="shared" si="18"/>
        <v>2333.9574369645511</v>
      </c>
      <c r="L123" s="20">
        <f t="shared" si="18"/>
        <v>7972.9790268414881</v>
      </c>
      <c r="M123" s="20">
        <f t="shared" si="18"/>
        <v>5283.6425668126813</v>
      </c>
      <c r="N123" s="20">
        <f t="shared" si="18"/>
        <v>71429.297485812538</v>
      </c>
      <c r="O123" s="20">
        <f t="shared" si="18"/>
        <v>9008.28553059773</v>
      </c>
      <c r="P123" s="20">
        <f t="shared" si="18"/>
        <v>12187.309976863842</v>
      </c>
      <c r="Q123" s="74"/>
      <c r="R123" s="74"/>
      <c r="S123" s="74"/>
      <c r="T123" s="10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</row>
    <row r="124" spans="1:41">
      <c r="B124" s="8">
        <f t="shared" si="17"/>
        <v>2014</v>
      </c>
      <c r="D124" s="20">
        <f t="shared" ref="D124:S124" si="19">D116+D32</f>
        <v>11767.370148651833</v>
      </c>
      <c r="E124" s="20">
        <f t="shared" si="19"/>
        <v>22111.51585626309</v>
      </c>
      <c r="F124" s="74"/>
      <c r="G124" s="20">
        <f t="shared" si="19"/>
        <v>6605.9117602858123</v>
      </c>
      <c r="H124" s="20">
        <f t="shared" si="19"/>
        <v>6913.6151109891634</v>
      </c>
      <c r="I124" s="20">
        <f t="shared" si="19"/>
        <v>4791.962000113981</v>
      </c>
      <c r="J124" s="20">
        <f t="shared" si="19"/>
        <v>7293.537184293551</v>
      </c>
      <c r="K124" s="20">
        <f t="shared" si="19"/>
        <v>2421.060389412693</v>
      </c>
      <c r="L124" s="20">
        <f t="shared" si="19"/>
        <v>8214.4114583558749</v>
      </c>
      <c r="M124" s="20">
        <f t="shared" si="19"/>
        <v>5422.5419919285596</v>
      </c>
      <c r="N124" s="20">
        <f t="shared" si="19"/>
        <v>73421.724292230138</v>
      </c>
      <c r="O124" s="20">
        <f t="shared" si="19"/>
        <v>9264.4242256025245</v>
      </c>
      <c r="P124" s="20">
        <f t="shared" si="19"/>
        <v>12551.230397802448</v>
      </c>
      <c r="Q124" s="74"/>
      <c r="R124" s="74"/>
      <c r="S124" s="74"/>
      <c r="T124" s="1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</row>
    <row r="125" spans="1:41">
      <c r="B125" s="8">
        <f t="shared" si="17"/>
        <v>2015</v>
      </c>
      <c r="D125" s="20">
        <f t="shared" ref="D125:S125" si="20">D117+D33</f>
        <v>12200.430558550508</v>
      </c>
      <c r="E125" s="20">
        <f t="shared" si="20"/>
        <v>22928.015389831518</v>
      </c>
      <c r="F125" s="74"/>
      <c r="G125" s="20">
        <f t="shared" si="20"/>
        <v>6775.86972251306</v>
      </c>
      <c r="H125" s="20">
        <f t="shared" si="20"/>
        <v>7152.6297332149634</v>
      </c>
      <c r="I125" s="20">
        <f t="shared" si="20"/>
        <v>4887.4320341829361</v>
      </c>
      <c r="J125" s="20">
        <f t="shared" si="20"/>
        <v>7461.6545452404434</v>
      </c>
      <c r="K125" s="20">
        <f t="shared" si="20"/>
        <v>2494.5688105225036</v>
      </c>
      <c r="L125" s="20">
        <f t="shared" si="20"/>
        <v>8461.7563853807715</v>
      </c>
      <c r="M125" s="20">
        <f t="shared" si="20"/>
        <v>5560.0096270061176</v>
      </c>
      <c r="N125" s="20">
        <f t="shared" si="20"/>
        <v>75572.898016814856</v>
      </c>
      <c r="O125" s="20">
        <f t="shared" si="20"/>
        <v>9532.1902983299169</v>
      </c>
      <c r="P125" s="20">
        <f t="shared" si="20"/>
        <v>12931.234335586736</v>
      </c>
      <c r="Q125" s="74"/>
      <c r="R125" s="74"/>
      <c r="S125" s="74"/>
      <c r="T125" s="10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1:41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0"/>
    </row>
    <row r="127" spans="1:41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0"/>
    </row>
    <row r="128" spans="1:41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0"/>
    </row>
    <row r="129" spans="4:20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0"/>
    </row>
    <row r="130" spans="4:20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4:20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4:20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</sheetData>
  <pageMargins left="0.39370078740157483" right="0.15748031496062992" top="0.15748031496062992" bottom="0.23622047244094491" header="0.15748031496062992" footer="0.15748031496062992"/>
  <pageSetup paperSize="8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zoomScale="76" zoomScaleNormal="76" workbookViewId="0"/>
  </sheetViews>
  <sheetFormatPr defaultRowHeight="15"/>
  <cols>
    <col min="1" max="1" width="11" style="50" customWidth="1"/>
    <col min="2" max="2" width="22.5703125" style="8" customWidth="1"/>
    <col min="3" max="3" width="10" style="8" customWidth="1"/>
    <col min="4" max="19" width="11.7109375" style="8" customWidth="1"/>
    <col min="20" max="20" width="18.85546875" style="8" customWidth="1"/>
    <col min="21" max="16384" width="9.140625" style="8"/>
  </cols>
  <sheetData>
    <row r="1" spans="1:36" ht="23.25">
      <c r="A1" s="52" t="s">
        <v>45</v>
      </c>
      <c r="F1" s="12"/>
    </row>
    <row r="2" spans="1:36" ht="15" customHeight="1">
      <c r="A2" s="52"/>
    </row>
    <row r="3" spans="1:36" ht="15" customHeight="1">
      <c r="A3" s="52"/>
      <c r="B3" s="52"/>
      <c r="C3" s="52"/>
      <c r="D3" s="52"/>
      <c r="E3" s="52"/>
      <c r="F3" s="52"/>
      <c r="G3" s="52"/>
      <c r="H3" s="52"/>
    </row>
    <row r="4" spans="1:36" s="34" customFormat="1" ht="15" customHeight="1">
      <c r="A4" s="52"/>
      <c r="B4" s="9" t="s">
        <v>49</v>
      </c>
    </row>
    <row r="5" spans="1:36" ht="15" customHeight="1">
      <c r="A5" s="52"/>
      <c r="B5" s="9"/>
    </row>
    <row r="6" spans="1:36" ht="30">
      <c r="A6" s="52"/>
      <c r="B6" s="29"/>
      <c r="D6" s="10" t="s">
        <v>12</v>
      </c>
      <c r="E6" s="10" t="s">
        <v>14</v>
      </c>
      <c r="F6" s="10" t="s">
        <v>7</v>
      </c>
      <c r="G6" s="10" t="s">
        <v>6</v>
      </c>
      <c r="H6" s="10" t="s">
        <v>11</v>
      </c>
      <c r="I6" s="10" t="s">
        <v>15</v>
      </c>
      <c r="J6" s="10" t="s">
        <v>3</v>
      </c>
      <c r="K6" s="10" t="s">
        <v>10</v>
      </c>
      <c r="L6" s="10" t="s">
        <v>8</v>
      </c>
      <c r="M6" s="10" t="s">
        <v>13</v>
      </c>
      <c r="N6" s="10" t="s">
        <v>2</v>
      </c>
      <c r="O6" s="10" t="s">
        <v>5</v>
      </c>
      <c r="P6" s="10" t="s">
        <v>0</v>
      </c>
      <c r="Q6" s="10" t="s">
        <v>4</v>
      </c>
      <c r="R6" s="10" t="s">
        <v>1</v>
      </c>
      <c r="S6" s="10" t="s">
        <v>9</v>
      </c>
    </row>
    <row r="7" spans="1:36" ht="15" customHeight="1">
      <c r="A7" s="48"/>
      <c r="B7" s="55" t="s">
        <v>114</v>
      </c>
    </row>
    <row r="8" spans="1:36" ht="15" customHeight="1">
      <c r="A8" s="52"/>
      <c r="B8" s="29">
        <v>2010</v>
      </c>
      <c r="D8" s="25">
        <f>'[2]Capex - Input'!D8</f>
        <v>11645.404999999999</v>
      </c>
      <c r="E8" s="25">
        <f>'[2]Capex - Input'!E8</f>
        <v>21698</v>
      </c>
      <c r="F8" s="25">
        <f>'[2]Capex - Input'!F8</f>
        <v>5121.5377699999999</v>
      </c>
      <c r="G8" s="25">
        <f>'[2]Capex - Input'!G8</f>
        <v>4671</v>
      </c>
      <c r="H8" s="25">
        <f>'[2]Capex - Input'!H8</f>
        <v>13218</v>
      </c>
      <c r="I8" s="25">
        <f>'[2]Capex - Input'!I8</f>
        <v>2469</v>
      </c>
      <c r="J8" s="25">
        <f>'[2]Capex - Input'!J8</f>
        <v>3438.8789899999952</v>
      </c>
      <c r="K8" s="25">
        <f>'[2]Capex - Input'!K8</f>
        <v>1427</v>
      </c>
      <c r="L8" s="25">
        <f>'[2]Capex - Input'!L8</f>
        <v>3896.5349299999998</v>
      </c>
      <c r="M8" s="25">
        <f>'[2]Capex - Input'!M8</f>
        <v>6426</v>
      </c>
      <c r="N8" s="25">
        <f>'[2]Capex - Input'!N8</f>
        <v>80459.095430000001</v>
      </c>
      <c r="O8" s="25">
        <f>'[2]Capex - Input'!O8</f>
        <v>6949</v>
      </c>
      <c r="P8" s="25">
        <f>'[2]Capex - Input'!P8</f>
        <v>8152</v>
      </c>
      <c r="Q8" s="25">
        <f>'[2]Capex - Input'!Q8</f>
        <v>34145.317999999999</v>
      </c>
      <c r="R8" s="25">
        <f>'[2]Capex - Input'!R8</f>
        <v>114016</v>
      </c>
      <c r="S8" s="25">
        <f>'[2]Capex - Input'!S8</f>
        <v>19189.49972</v>
      </c>
    </row>
    <row r="9" spans="1:36" s="34" customFormat="1" ht="15" customHeight="1">
      <c r="A9" s="50"/>
      <c r="B9" s="29"/>
    </row>
    <row r="10" spans="1:36" s="34" customFormat="1" ht="15" customHeight="1">
      <c r="A10" s="48" t="s">
        <v>112</v>
      </c>
      <c r="B10" s="55" t="s">
        <v>113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36" s="34" customFormat="1" ht="15" customHeight="1">
      <c r="A11" s="52"/>
      <c r="B11" s="29">
        <v>2008</v>
      </c>
      <c r="C11" s="8"/>
      <c r="D11" s="25">
        <f>'[2]Capex - Input'!D11</f>
        <v>1071</v>
      </c>
      <c r="E11" s="25">
        <f>'[2]Capex - Input'!E11</f>
        <v>0</v>
      </c>
      <c r="F11" s="25">
        <f>'[2]Capex - Input'!F11</f>
        <v>56.143999999999998</v>
      </c>
      <c r="G11" s="25">
        <f>'[2]Capex - Input'!G11</f>
        <v>18.7</v>
      </c>
      <c r="H11" s="25">
        <f>'[2]Capex - Input'!H11</f>
        <v>532</v>
      </c>
      <c r="I11" s="25">
        <f>'[2]Capex - Input'!I11</f>
        <v>110</v>
      </c>
      <c r="J11" s="25">
        <f>'[2]Capex - Input'!J11</f>
        <v>188</v>
      </c>
      <c r="K11" s="25">
        <f>'[2]Capex - Input'!K11</f>
        <v>16.921310000000002</v>
      </c>
      <c r="L11" s="25">
        <f>'[2]Capex - Input'!L11</f>
        <v>439.06678000000005</v>
      </c>
      <c r="M11" s="25">
        <f>'[2]Capex - Input'!M11</f>
        <v>1</v>
      </c>
      <c r="N11" s="25">
        <f>'[2]Capex - Input'!N11</f>
        <v>3461.1298279999983</v>
      </c>
      <c r="O11" s="25">
        <f>'[2]Capex - Input'!O11</f>
        <v>340</v>
      </c>
      <c r="P11" s="25">
        <f>'[2]Capex - Input'!P11</f>
        <v>166</v>
      </c>
      <c r="Q11" s="25">
        <f>'[2]Capex - Input'!Q11</f>
        <v>1994</v>
      </c>
      <c r="R11" s="25">
        <f>'[2]Capex - Input'!R11</f>
        <v>7798</v>
      </c>
      <c r="S11" s="25">
        <f>'[2]Capex - Input'!S11</f>
        <v>0</v>
      </c>
    </row>
    <row r="12" spans="1:36" s="34" customFormat="1" ht="15" customHeight="1">
      <c r="A12" s="52"/>
      <c r="B12" s="29">
        <v>2009</v>
      </c>
      <c r="C12" s="8"/>
      <c r="D12" s="25">
        <f>'[2]Capex - Input'!D12</f>
        <v>180</v>
      </c>
      <c r="E12" s="25">
        <f>'[2]Capex - Input'!E12</f>
        <v>0</v>
      </c>
      <c r="F12" s="25">
        <f>'[2]Capex - Input'!F12</f>
        <v>55.286999999999999</v>
      </c>
      <c r="G12" s="25">
        <f>'[2]Capex - Input'!G12</f>
        <v>355</v>
      </c>
      <c r="H12" s="25">
        <f>'[2]Capex - Input'!H12</f>
        <v>724</v>
      </c>
      <c r="I12" s="25">
        <f>'[2]Capex - Input'!I12</f>
        <v>78</v>
      </c>
      <c r="J12" s="25">
        <f>'[2]Capex - Input'!J12</f>
        <v>223</v>
      </c>
      <c r="K12" s="25">
        <f>'[2]Capex - Input'!K12</f>
        <v>196.85300000000001</v>
      </c>
      <c r="L12" s="25">
        <f>'[2]Capex - Input'!L12</f>
        <v>220.53175999999971</v>
      </c>
      <c r="M12" s="25">
        <f>'[2]Capex - Input'!M12</f>
        <v>412</v>
      </c>
      <c r="N12" s="25">
        <f>'[2]Capex - Input'!N12</f>
        <v>3924</v>
      </c>
      <c r="O12" s="25">
        <f>'[2]Capex - Input'!O12</f>
        <v>187</v>
      </c>
      <c r="P12" s="25">
        <f>'[2]Capex - Input'!P12</f>
        <v>189</v>
      </c>
      <c r="Q12" s="25">
        <f>'[2]Capex - Input'!Q12</f>
        <v>1289</v>
      </c>
      <c r="R12" s="25">
        <f>'[2]Capex - Input'!R12</f>
        <v>3730</v>
      </c>
      <c r="S12" s="25">
        <f>'[2]Capex - Input'!S12</f>
        <v>68</v>
      </c>
    </row>
    <row r="13" spans="1:36" s="34" customFormat="1" ht="15" customHeight="1">
      <c r="A13" s="52"/>
      <c r="B13" s="29">
        <v>2010</v>
      </c>
      <c r="C13" s="8"/>
      <c r="D13" s="25">
        <f>'[2]Capex - Input'!D13</f>
        <v>218</v>
      </c>
      <c r="E13" s="25">
        <f>'[2]Capex - Input'!E13</f>
        <v>0</v>
      </c>
      <c r="F13" s="25">
        <f>'[2]Capex - Input'!F13</f>
        <v>74.91</v>
      </c>
      <c r="G13" s="25">
        <f>'[2]Capex - Input'!G13</f>
        <v>329</v>
      </c>
      <c r="H13" s="25">
        <f>'[2]Capex - Input'!H13</f>
        <v>455</v>
      </c>
      <c r="I13" s="25">
        <f>'[2]Capex - Input'!I13</f>
        <v>309</v>
      </c>
      <c r="J13" s="25">
        <f>'[2]Capex - Input'!J13</f>
        <v>108.3265</v>
      </c>
      <c r="K13" s="25">
        <f>'[2]Capex - Input'!K13</f>
        <v>97.37</v>
      </c>
      <c r="L13" s="25">
        <f>'[2]Capex - Input'!L13</f>
        <v>194.43006</v>
      </c>
      <c r="M13" s="25">
        <f>'[2]Capex - Input'!M13</f>
        <v>0</v>
      </c>
      <c r="N13" s="25">
        <f>'[2]Capex - Input'!N13</f>
        <v>2121.8329512000009</v>
      </c>
      <c r="O13" s="25">
        <f>'[2]Capex - Input'!O13</f>
        <v>285</v>
      </c>
      <c r="P13" s="25">
        <f>'[2]Capex - Input'!P13</f>
        <v>-42</v>
      </c>
      <c r="Q13" s="25">
        <f>'[2]Capex - Input'!Q13</f>
        <v>2272.4527699999999</v>
      </c>
      <c r="R13" s="25">
        <f>'[2]Capex - Input'!R13</f>
        <v>1646</v>
      </c>
      <c r="S13" s="25">
        <f>'[2]Capex - Input'!S13</f>
        <v>17832.401089999999</v>
      </c>
    </row>
    <row r="14" spans="1:36" ht="15" customHeight="1">
      <c r="A14" s="52"/>
      <c r="B14" s="29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ht="15" customHeight="1">
      <c r="A15" s="48" t="s">
        <v>101</v>
      </c>
      <c r="B15" s="55" t="s">
        <v>100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</row>
    <row r="16" spans="1:36" s="58" customFormat="1" ht="15" customHeight="1">
      <c r="A16" s="52"/>
      <c r="B16" s="63">
        <v>2011</v>
      </c>
      <c r="D16" s="25">
        <f>'[2]Capex - Input'!D16</f>
        <v>23638</v>
      </c>
      <c r="E16" s="25">
        <f>'[2]Capex - Input'!E16</f>
        <v>24010</v>
      </c>
      <c r="F16" s="25">
        <f>'[2]Capex - Input'!F16</f>
        <v>6059</v>
      </c>
      <c r="G16" s="25">
        <f>'[2]Capex - Input'!G16</f>
        <v>5277</v>
      </c>
      <c r="H16" s="25">
        <f>'[2]Capex - Input'!H16</f>
        <v>12760</v>
      </c>
      <c r="I16" s="25">
        <f>'[2]Capex - Input'!I16</f>
        <v>3952</v>
      </c>
      <c r="J16" s="25">
        <f>'[2]Capex - Input'!J16</f>
        <v>6214.127819840005</v>
      </c>
      <c r="K16" s="25">
        <f>'[2]Capex - Input'!K16</f>
        <v>6117</v>
      </c>
      <c r="L16" s="25">
        <f>'[2]Capex - Input'!L16</f>
        <v>8413.2659999999996</v>
      </c>
      <c r="M16" s="25">
        <f>'[2]Capex - Input'!M16</f>
        <v>10498</v>
      </c>
      <c r="N16" s="25">
        <f>'[2]Capex - Input'!N16</f>
        <v>83871</v>
      </c>
      <c r="O16" s="25">
        <f>'[2]Capex - Input'!O16</f>
        <v>8204</v>
      </c>
      <c r="P16" s="25">
        <f>'[2]Capex - Input'!P16</f>
        <v>15454.5</v>
      </c>
      <c r="Q16" s="25">
        <f>'[2]Capex - Input'!Q16</f>
        <v>41400</v>
      </c>
      <c r="R16" s="25">
        <f>'[2]Capex - Input'!R16</f>
        <v>136100</v>
      </c>
      <c r="S16" s="25">
        <f>'[2]Capex - Input'!S16</f>
        <v>22290</v>
      </c>
    </row>
    <row r="17" spans="1:36" s="58" customFormat="1" ht="15" customHeight="1">
      <c r="A17" s="52"/>
      <c r="B17" s="63">
        <v>2012</v>
      </c>
      <c r="D17" s="25">
        <f>'[2]Capex - Input'!D17</f>
        <v>21574</v>
      </c>
      <c r="E17" s="25">
        <f>'[2]Capex - Input'!E17</f>
        <v>26040</v>
      </c>
      <c r="F17" s="25">
        <f>'[2]Capex - Input'!F17</f>
        <v>3378</v>
      </c>
      <c r="G17" s="25">
        <f>'[2]Capex - Input'!G17</f>
        <v>5630</v>
      </c>
      <c r="H17" s="25">
        <f>'[2]Capex - Input'!H17</f>
        <v>16249.1</v>
      </c>
      <c r="I17" s="25">
        <f>'[2]Capex - Input'!I17</f>
        <v>3451</v>
      </c>
      <c r="J17" s="25">
        <f>'[2]Capex - Input'!J17</f>
        <v>6330.2864862000006</v>
      </c>
      <c r="K17" s="25">
        <f>'[2]Capex - Input'!K17</f>
        <v>6234</v>
      </c>
      <c r="L17" s="25">
        <f>'[2]Capex - Input'!L17</f>
        <v>7302.1</v>
      </c>
      <c r="M17" s="25">
        <f>'[2]Capex - Input'!M17</f>
        <v>10440</v>
      </c>
      <c r="N17" s="25">
        <f>'[2]Capex - Input'!N17</f>
        <v>87080</v>
      </c>
      <c r="O17" s="25">
        <f>'[2]Capex - Input'!O17</f>
        <v>7710</v>
      </c>
      <c r="P17" s="25">
        <f>'[2]Capex - Input'!P17</f>
        <v>17338.5</v>
      </c>
      <c r="Q17" s="25">
        <f>'[2]Capex - Input'!Q17</f>
        <v>49500</v>
      </c>
      <c r="R17" s="25">
        <f>'[2]Capex - Input'!R17</f>
        <v>147300</v>
      </c>
      <c r="S17" s="25">
        <f>'[2]Capex - Input'!S17</f>
        <v>25291</v>
      </c>
    </row>
    <row r="18" spans="1:36" ht="15" customHeight="1">
      <c r="A18" s="52"/>
      <c r="B18" s="56">
        <v>2013</v>
      </c>
      <c r="C18" s="29"/>
      <c r="D18" s="25">
        <f>'[2]Capex - Input'!D18</f>
        <v>28373</v>
      </c>
      <c r="E18" s="25">
        <f>'[2]Capex - Input'!E18</f>
        <v>22500</v>
      </c>
      <c r="F18" s="25">
        <f>'[2]Capex - Input'!F18</f>
        <v>4129</v>
      </c>
      <c r="G18" s="25">
        <f>'[2]Capex - Input'!G18</f>
        <v>5575</v>
      </c>
      <c r="H18" s="25">
        <f>'[2]Capex - Input'!H18</f>
        <v>9693.2000000000007</v>
      </c>
      <c r="I18" s="25">
        <f>'[2]Capex - Input'!I18</f>
        <v>3344</v>
      </c>
      <c r="J18" s="25">
        <f>'[2]Capex - Input'!J18</f>
        <v>5841.6457833200002</v>
      </c>
      <c r="K18" s="25">
        <f>'[2]Capex - Input'!K18</f>
        <v>1771</v>
      </c>
      <c r="L18" s="25">
        <f>'[2]Capex - Input'!L18</f>
        <v>5997.1</v>
      </c>
      <c r="M18" s="25">
        <f>'[2]Capex - Input'!M18</f>
        <v>10807</v>
      </c>
      <c r="N18" s="25">
        <f>'[2]Capex - Input'!N18</f>
        <v>90546</v>
      </c>
      <c r="O18" s="25">
        <f>'[2]Capex - Input'!O18</f>
        <v>8061</v>
      </c>
      <c r="P18" s="25">
        <f>'[2]Capex - Input'!P18</f>
        <v>16409.612000000001</v>
      </c>
      <c r="Q18" s="25">
        <f>'[2]Capex - Input'!Q18</f>
        <v>44900</v>
      </c>
      <c r="R18" s="25">
        <f>'[2]Capex - Input'!R18</f>
        <v>155800</v>
      </c>
      <c r="S18" s="25">
        <f>'[2]Capex - Input'!S18</f>
        <v>27855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5" customHeight="1">
      <c r="A19" s="52"/>
      <c r="B19" s="56">
        <v>2014</v>
      </c>
      <c r="C19" s="29"/>
      <c r="D19" s="25">
        <f>'[2]Capex - Input'!D19</f>
        <v>19043</v>
      </c>
      <c r="E19" s="25">
        <f>'[2]Capex - Input'!E19</f>
        <v>26000</v>
      </c>
      <c r="F19" s="25">
        <f>'[2]Capex - Input'!F19</f>
        <v>3484</v>
      </c>
      <c r="G19" s="25">
        <f>'[2]Capex - Input'!G19</f>
        <v>5545</v>
      </c>
      <c r="H19" s="25">
        <f>'[2]Capex - Input'!H19</f>
        <v>11021.2</v>
      </c>
      <c r="I19" s="25">
        <f>'[2]Capex - Input'!I19</f>
        <v>2945</v>
      </c>
      <c r="J19" s="25">
        <f>'[2]Capex - Input'!J19</f>
        <v>4530.9715838000002</v>
      </c>
      <c r="K19" s="25">
        <f>'[2]Capex - Input'!K19</f>
        <v>1405</v>
      </c>
      <c r="L19" s="25">
        <f>'[2]Capex - Input'!L19</f>
        <v>5162.1000000000004</v>
      </c>
      <c r="M19" s="25">
        <f>'[2]Capex - Input'!M19</f>
        <v>10593</v>
      </c>
      <c r="N19" s="25">
        <f>'[2]Capex - Input'!N19</f>
        <v>91990</v>
      </c>
      <c r="O19" s="25">
        <f>'[2]Capex - Input'!O19</f>
        <v>8498</v>
      </c>
      <c r="P19" s="25">
        <f>'[2]Capex - Input'!P19</f>
        <v>15964.68</v>
      </c>
      <c r="Q19" s="25">
        <f>'[2]Capex - Input'!Q19</f>
        <v>46800</v>
      </c>
      <c r="R19" s="25">
        <f>'[2]Capex - Input'!R19</f>
        <v>162700</v>
      </c>
      <c r="S19" s="25">
        <f>'[2]Capex - Input'!S19</f>
        <v>27922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5" customHeight="1">
      <c r="A20" s="52"/>
      <c r="B20" s="56">
        <v>2015</v>
      </c>
      <c r="C20" s="29"/>
      <c r="D20" s="25">
        <f>'[2]Capex - Input'!D20</f>
        <v>12396</v>
      </c>
      <c r="E20" s="25">
        <f>'[2]Capex - Input'!E20</f>
        <v>24600</v>
      </c>
      <c r="F20" s="25">
        <f>'[2]Capex - Input'!F20</f>
        <v>3653</v>
      </c>
      <c r="G20" s="25">
        <f>'[2]Capex - Input'!G20</f>
        <v>5575</v>
      </c>
      <c r="H20" s="25">
        <f>'[2]Capex - Input'!H20</f>
        <v>12214.2</v>
      </c>
      <c r="I20" s="25">
        <f>'[2]Capex - Input'!I20</f>
        <v>2907</v>
      </c>
      <c r="J20" s="25">
        <f>'[2]Capex - Input'!J20</f>
        <v>4700.1680230900001</v>
      </c>
      <c r="K20" s="25">
        <f>'[2]Capex - Input'!K20</f>
        <v>1537</v>
      </c>
      <c r="L20" s="25">
        <f>'[2]Capex - Input'!L20</f>
        <v>5787.1</v>
      </c>
      <c r="M20" s="25">
        <f>'[2]Capex - Input'!M20</f>
        <v>10271</v>
      </c>
      <c r="N20" s="25">
        <f>'[2]Capex - Input'!N20</f>
        <v>93709</v>
      </c>
      <c r="O20" s="25">
        <f>'[2]Capex - Input'!O20</f>
        <v>7789</v>
      </c>
      <c r="P20" s="25">
        <f>'[2]Capex - Input'!P20</f>
        <v>16440.343000000001</v>
      </c>
      <c r="Q20" s="25">
        <f>'[2]Capex - Input'!Q20</f>
        <v>29800</v>
      </c>
      <c r="R20" s="25">
        <f>'[2]Capex - Input'!R20</f>
        <v>153300</v>
      </c>
      <c r="S20" s="25">
        <f>'[2]Capex - Input'!S20</f>
        <v>28938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36">
      <c r="B21" s="2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4"/>
      <c r="O21" s="10"/>
      <c r="P21" s="10"/>
      <c r="Q21" s="10"/>
      <c r="R21" s="10"/>
      <c r="S21" s="10"/>
      <c r="T21" s="6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s="34" customFormat="1">
      <c r="A22" s="48"/>
      <c r="B22" s="55"/>
      <c r="C22" s="2"/>
      <c r="D22" s="2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6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>
      <c r="A23" s="48" t="s">
        <v>103</v>
      </c>
      <c r="B23" s="55" t="s">
        <v>102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6">
      <c r="B24" s="57" t="s">
        <v>19</v>
      </c>
      <c r="C24" s="5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</row>
    <row r="25" spans="1:36" s="34" customFormat="1">
      <c r="A25" s="50"/>
      <c r="B25" s="29">
        <v>2008</v>
      </c>
      <c r="C25" s="78"/>
      <c r="D25" s="62"/>
      <c r="E25" s="69"/>
      <c r="F25" s="68"/>
      <c r="G25" s="8"/>
      <c r="H25" s="8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</row>
    <row r="26" spans="1:36" s="34" customFormat="1">
      <c r="A26" s="50"/>
      <c r="B26" s="29">
        <v>2009</v>
      </c>
      <c r="C26" s="78"/>
      <c r="D26" s="62"/>
      <c r="E26" s="69"/>
      <c r="F26" s="68"/>
      <c r="G26" s="8"/>
      <c r="H26" s="8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</row>
    <row r="27" spans="1:36" s="34" customFormat="1">
      <c r="A27" s="50"/>
      <c r="B27" s="29">
        <v>2010</v>
      </c>
      <c r="C27" s="78"/>
      <c r="D27" s="62"/>
      <c r="E27" s="69"/>
      <c r="F27" s="68"/>
      <c r="G27" s="8"/>
      <c r="H27" s="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8"/>
    </row>
    <row r="28" spans="1:36">
      <c r="B28" s="29">
        <v>2011</v>
      </c>
      <c r="C28" s="78"/>
      <c r="D28" s="62"/>
      <c r="E28" s="69"/>
      <c r="F28" s="68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8"/>
    </row>
    <row r="29" spans="1:36">
      <c r="B29" s="29">
        <v>2012</v>
      </c>
      <c r="C29" s="78"/>
      <c r="D29" s="62"/>
      <c r="E29" s="69"/>
      <c r="F29" s="68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36">
      <c r="B30" s="29">
        <v>2013</v>
      </c>
      <c r="C30" s="78"/>
      <c r="D30" s="62"/>
      <c r="E30" s="69"/>
      <c r="F30" s="68"/>
      <c r="G30" s="34"/>
      <c r="H30" s="34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36">
      <c r="B31" s="29">
        <v>2014</v>
      </c>
      <c r="C31" s="78"/>
      <c r="D31" s="62"/>
      <c r="E31" s="69"/>
      <c r="F31" s="68"/>
      <c r="G31" s="34"/>
      <c r="H31" s="3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36">
      <c r="B32" s="29">
        <v>2015</v>
      </c>
      <c r="C32" s="78"/>
      <c r="D32" s="62"/>
      <c r="E32" s="69"/>
      <c r="F32" s="68"/>
      <c r="G32" s="34"/>
      <c r="H32" s="3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20" s="62" customFormat="1">
      <c r="A33" s="50"/>
      <c r="B33" s="29"/>
      <c r="C33" s="29"/>
      <c r="E33" s="69"/>
      <c r="F33" s="6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20" s="62" customFormat="1">
      <c r="A34" s="48" t="s">
        <v>109</v>
      </c>
      <c r="B34" s="55" t="s">
        <v>110</v>
      </c>
      <c r="D34" s="29"/>
      <c r="E34" s="69"/>
      <c r="F34" s="68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20" s="62" customFormat="1" ht="18">
      <c r="A35" s="50"/>
      <c r="B35" s="70" t="s">
        <v>111</v>
      </c>
      <c r="C35" s="59"/>
      <c r="D35" s="29"/>
      <c r="E35" s="69"/>
      <c r="F35" s="68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20" s="62" customFormat="1">
      <c r="A36" s="50"/>
      <c r="B36" s="63">
        <v>2011</v>
      </c>
      <c r="C36" s="59"/>
      <c r="D36" s="75">
        <v>23619.928134556576</v>
      </c>
      <c r="E36" s="75">
        <v>23991.643730886852</v>
      </c>
      <c r="F36" s="75">
        <v>6054.3677370030582</v>
      </c>
      <c r="G36" s="75">
        <v>5272.9655963302748</v>
      </c>
      <c r="H36" s="75">
        <v>12750.244648318043</v>
      </c>
      <c r="I36" s="75">
        <v>3948.9785932721711</v>
      </c>
      <c r="J36" s="75">
        <v>6209.3769575924216</v>
      </c>
      <c r="K36" s="75">
        <v>6112.3233944954127</v>
      </c>
      <c r="L36" s="75">
        <v>8406.8338394495404</v>
      </c>
      <c r="M36" s="75">
        <v>10489.974006116208</v>
      </c>
      <c r="N36" s="75">
        <v>83806.878440366971</v>
      </c>
      <c r="O36" s="75">
        <v>8197.7278287461777</v>
      </c>
      <c r="P36" s="75">
        <v>15442.684633027522</v>
      </c>
      <c r="Q36" s="75">
        <v>41368.348623853213</v>
      </c>
      <c r="R36" s="75">
        <v>135995.9480122324</v>
      </c>
      <c r="S36" s="75">
        <v>22272.958715596331</v>
      </c>
    </row>
    <row r="37" spans="1:20" s="62" customFormat="1">
      <c r="A37" s="50"/>
      <c r="B37" s="63">
        <v>2012</v>
      </c>
      <c r="C37" s="59"/>
      <c r="D37" s="75">
        <v>21755.432721712539</v>
      </c>
      <c r="E37" s="75">
        <v>26258.990825688074</v>
      </c>
      <c r="F37" s="75">
        <v>3406.4082568807339</v>
      </c>
      <c r="G37" s="75">
        <v>5677.3470948012236</v>
      </c>
      <c r="H37" s="75">
        <v>16385.75145259939</v>
      </c>
      <c r="I37" s="75">
        <v>3480.0221712538228</v>
      </c>
      <c r="J37" s="75">
        <v>6383.5228404417439</v>
      </c>
      <c r="K37" s="75">
        <v>6286.4266055045873</v>
      </c>
      <c r="L37" s="75">
        <v>7363.5090978593271</v>
      </c>
      <c r="M37" s="75">
        <v>10527.798165137614</v>
      </c>
      <c r="N37" s="75">
        <v>87812.324159021402</v>
      </c>
      <c r="O37" s="75">
        <v>7774.839449541284</v>
      </c>
      <c r="P37" s="75">
        <v>17484.313073394496</v>
      </c>
      <c r="Q37" s="75">
        <v>49916.284403669728</v>
      </c>
      <c r="R37" s="75">
        <v>148538.76146788991</v>
      </c>
      <c r="S37" s="75">
        <v>25503.691896024466</v>
      </c>
    </row>
    <row r="38" spans="1:20" s="62" customFormat="1">
      <c r="A38" s="50"/>
      <c r="B38" s="63">
        <v>2013</v>
      </c>
      <c r="C38" s="29"/>
      <c r="D38" s="75">
        <v>28975.555557925301</v>
      </c>
      <c r="E38" s="75">
        <v>22977.831038428056</v>
      </c>
      <c r="F38" s="75">
        <v>4216.6873047853096</v>
      </c>
      <c r="G38" s="75">
        <v>5693.3959128549523</v>
      </c>
      <c r="H38" s="75">
        <v>9899.0538587418159</v>
      </c>
      <c r="I38" s="75">
        <v>3415.0163107779304</v>
      </c>
      <c r="J38" s="75">
        <v>5965.7044353543415</v>
      </c>
      <c r="K38" s="75">
        <v>1808.6106119580486</v>
      </c>
      <c r="L38" s="75">
        <v>6124.4600231358636</v>
      </c>
      <c r="M38" s="75">
        <v>11036.507556990757</v>
      </c>
      <c r="N38" s="75">
        <v>92468.919520244759</v>
      </c>
      <c r="O38" s="75">
        <v>8232.1909333674921</v>
      </c>
      <c r="P38" s="75">
        <v>16758.101864096068</v>
      </c>
      <c r="Q38" s="75">
        <v>45853.538383351995</v>
      </c>
      <c r="R38" s="75">
        <v>159108.7144794263</v>
      </c>
      <c r="S38" s="75">
        <v>28446.554825573938</v>
      </c>
    </row>
    <row r="39" spans="1:20" s="62" customFormat="1">
      <c r="A39" s="50"/>
      <c r="B39" s="63">
        <v>2014</v>
      </c>
      <c r="C39" s="29"/>
      <c r="D39" s="75">
        <v>19806.417005097126</v>
      </c>
      <c r="E39" s="75">
        <v>27042.31697382373</v>
      </c>
      <c r="F39" s="75">
        <v>3623.6704744923795</v>
      </c>
      <c r="G39" s="75">
        <v>5767.2941392250996</v>
      </c>
      <c r="H39" s="75">
        <v>11463.030147381005</v>
      </c>
      <c r="I39" s="75">
        <v>3063.0624418427265</v>
      </c>
      <c r="J39" s="75">
        <v>4712.6142218656823</v>
      </c>
      <c r="K39" s="75">
        <v>1461.3252057008592</v>
      </c>
      <c r="L39" s="75">
        <v>5369.0440173298266</v>
      </c>
      <c r="M39" s="75">
        <v>11017.663988604414</v>
      </c>
      <c r="N39" s="75">
        <v>95677.797631617112</v>
      </c>
      <c r="O39" s="75">
        <v>8838.6772939828479</v>
      </c>
      <c r="P39" s="75">
        <v>16604.689882525548</v>
      </c>
      <c r="Q39" s="75">
        <v>48676.170552882708</v>
      </c>
      <c r="R39" s="75">
        <v>169222.49890927388</v>
      </c>
      <c r="S39" s="75">
        <v>29041.368251657928</v>
      </c>
    </row>
    <row r="40" spans="1:20" s="62" customFormat="1">
      <c r="A40" s="50"/>
      <c r="B40" s="63">
        <v>2015</v>
      </c>
      <c r="C40" s="29"/>
      <c r="D40" s="75">
        <v>13177.144935356464</v>
      </c>
      <c r="E40" s="75">
        <v>26150.190820407312</v>
      </c>
      <c r="F40" s="75">
        <v>3883.1970352417843</v>
      </c>
      <c r="G40" s="75">
        <v>5926.3135700719822</v>
      </c>
      <c r="H40" s="75">
        <v>12983.888647098334</v>
      </c>
      <c r="I40" s="75">
        <v>3090.1871835334982</v>
      </c>
      <c r="J40" s="75">
        <v>4996.3532801536621</v>
      </c>
      <c r="K40" s="75">
        <v>1633.8554183319527</v>
      </c>
      <c r="L40" s="75">
        <v>6151.7792397064704</v>
      </c>
      <c r="M40" s="75">
        <v>10918.236175463557</v>
      </c>
      <c r="N40" s="75">
        <v>99614.155755672706</v>
      </c>
      <c r="O40" s="75">
        <v>8279.8307439086402</v>
      </c>
      <c r="P40" s="75">
        <v>17476.34579686779</v>
      </c>
      <c r="Q40" s="75">
        <v>31677.873432851131</v>
      </c>
      <c r="R40" s="75">
        <v>162960.33547839191</v>
      </c>
      <c r="S40" s="75">
        <v>30761.55373824987</v>
      </c>
    </row>
    <row r="41" spans="1:20">
      <c r="B41" s="2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20" s="34" customFormat="1">
      <c r="A42" s="48" t="s">
        <v>105</v>
      </c>
      <c r="B42" s="59" t="s">
        <v>104</v>
      </c>
      <c r="K42" s="42"/>
      <c r="L42" s="44"/>
    </row>
    <row r="43" spans="1:20" s="62" customFormat="1" ht="18">
      <c r="A43" s="48"/>
      <c r="B43" s="70" t="s">
        <v>115</v>
      </c>
      <c r="K43" s="42"/>
      <c r="L43" s="44"/>
    </row>
    <row r="44" spans="1:20" s="34" customFormat="1">
      <c r="A44" s="50"/>
      <c r="B44" s="29">
        <v>2008</v>
      </c>
      <c r="D44" s="77">
        <v>1118.9041533546326</v>
      </c>
      <c r="E44" s="77">
        <v>0</v>
      </c>
      <c r="F44" s="77">
        <v>58.655233226837062</v>
      </c>
      <c r="G44" s="77">
        <v>19.536421725239617</v>
      </c>
      <c r="H44" s="77">
        <v>555.7955271565495</v>
      </c>
      <c r="I44" s="77">
        <v>114.92012779552715</v>
      </c>
      <c r="J44" s="77">
        <v>196.40894568690095</v>
      </c>
      <c r="K44" s="77">
        <v>17.678173706070289</v>
      </c>
      <c r="L44" s="77">
        <v>458.70554971246014</v>
      </c>
      <c r="M44" s="77">
        <v>1.0447284345047922</v>
      </c>
      <c r="N44" s="77">
        <v>3615.9407468242794</v>
      </c>
      <c r="O44" s="77">
        <v>355.20766773162939</v>
      </c>
      <c r="P44" s="77">
        <v>173.42492012779553</v>
      </c>
      <c r="Q44" s="77">
        <v>2083.188498402556</v>
      </c>
      <c r="R44" s="77">
        <v>8146.792332268371</v>
      </c>
      <c r="S44" s="77">
        <v>0</v>
      </c>
    </row>
    <row r="45" spans="1:20" s="34" customFormat="1">
      <c r="A45" s="50"/>
      <c r="B45" s="29">
        <v>2009</v>
      </c>
      <c r="D45" s="77">
        <v>179.31454683929931</v>
      </c>
      <c r="E45" s="77">
        <v>0</v>
      </c>
      <c r="F45" s="77">
        <v>55.076463061690781</v>
      </c>
      <c r="G45" s="77">
        <v>353.64813404417367</v>
      </c>
      <c r="H45" s="77">
        <v>721.2429550647372</v>
      </c>
      <c r="I45" s="77">
        <v>77.702970297029708</v>
      </c>
      <c r="J45" s="77">
        <v>222.15079969535415</v>
      </c>
      <c r="K45" s="77">
        <v>196.10336938309217</v>
      </c>
      <c r="L45" s="77">
        <v>219.69195893373924</v>
      </c>
      <c r="M45" s="77">
        <v>410.43107387661843</v>
      </c>
      <c r="N45" s="77">
        <v>3909.057121096725</v>
      </c>
      <c r="O45" s="77">
        <v>186.2878903274943</v>
      </c>
      <c r="P45" s="77">
        <v>188.28027418126428</v>
      </c>
      <c r="Q45" s="77">
        <v>1284.09139375476</v>
      </c>
      <c r="R45" s="77">
        <v>3715.7958872810359</v>
      </c>
      <c r="S45" s="77">
        <v>67.74105102817974</v>
      </c>
    </row>
    <row r="46" spans="1:20" s="34" customFormat="1">
      <c r="A46" s="50"/>
      <c r="B46" s="29">
        <v>2010</v>
      </c>
      <c r="D46" s="77">
        <v>218</v>
      </c>
      <c r="E46" s="77">
        <v>0</v>
      </c>
      <c r="F46" s="77">
        <v>74.91</v>
      </c>
      <c r="G46" s="77">
        <v>329</v>
      </c>
      <c r="H46" s="77">
        <v>455</v>
      </c>
      <c r="I46" s="77">
        <v>309</v>
      </c>
      <c r="J46" s="77">
        <v>108.32650000000001</v>
      </c>
      <c r="K46" s="77">
        <v>97.37</v>
      </c>
      <c r="L46" s="77">
        <v>194.43006</v>
      </c>
      <c r="M46" s="77">
        <v>0</v>
      </c>
      <c r="N46" s="77">
        <v>2121.8329512000009</v>
      </c>
      <c r="O46" s="77">
        <v>285</v>
      </c>
      <c r="P46" s="77">
        <v>-42</v>
      </c>
      <c r="Q46" s="77">
        <v>2272.4527699999999</v>
      </c>
      <c r="R46" s="77">
        <v>1646</v>
      </c>
      <c r="S46" s="77">
        <v>17832.401089999999</v>
      </c>
    </row>
    <row r="47" spans="1:20" s="34" customFormat="1">
      <c r="A47" s="50"/>
      <c r="E47" s="32"/>
      <c r="H47" s="42"/>
      <c r="I47" s="42"/>
      <c r="J47" s="42"/>
      <c r="K47" s="42"/>
      <c r="L47" s="44"/>
    </row>
    <row r="48" spans="1:20">
      <c r="A48" s="48" t="s">
        <v>106</v>
      </c>
      <c r="B48" s="59" t="s">
        <v>107</v>
      </c>
      <c r="T48" s="35"/>
    </row>
    <row r="49" spans="1:20">
      <c r="B49" s="28" t="s">
        <v>116</v>
      </c>
      <c r="T49" s="35"/>
    </row>
    <row r="50" spans="1:20">
      <c r="B50" s="8" t="s">
        <v>20</v>
      </c>
      <c r="D50" s="27">
        <f t="shared" ref="D50:P50" si="0">AVERAGE(D44:D46)</f>
        <v>505.4062333979773</v>
      </c>
      <c r="E50" s="27">
        <f t="shared" si="0"/>
        <v>0</v>
      </c>
      <c r="F50" s="27">
        <f t="shared" si="0"/>
        <v>62.880565429509282</v>
      </c>
      <c r="G50" s="27">
        <f t="shared" si="0"/>
        <v>234.06151858980442</v>
      </c>
      <c r="H50" s="27">
        <f t="shared" si="0"/>
        <v>577.3461607404289</v>
      </c>
      <c r="I50" s="27">
        <f t="shared" si="0"/>
        <v>167.20769936418563</v>
      </c>
      <c r="J50" s="27">
        <f t="shared" si="0"/>
        <v>175.62874846075169</v>
      </c>
      <c r="K50" s="27">
        <f t="shared" si="0"/>
        <v>103.71718102972083</v>
      </c>
      <c r="L50" s="27">
        <f t="shared" si="0"/>
        <v>290.9425228820665</v>
      </c>
      <c r="M50" s="27">
        <f t="shared" si="0"/>
        <v>137.15860077037442</v>
      </c>
      <c r="N50" s="27">
        <f t="shared" si="0"/>
        <v>3215.610273040335</v>
      </c>
      <c r="O50" s="27">
        <f t="shared" si="0"/>
        <v>275.49851935304122</v>
      </c>
      <c r="P50" s="27">
        <f t="shared" si="0"/>
        <v>106.56839810301994</v>
      </c>
      <c r="Q50" s="27">
        <f>AVERAGE(Q44:Q46)</f>
        <v>1879.910887385772</v>
      </c>
      <c r="R50" s="79">
        <f>AVERAGE(R45:R46)</f>
        <v>2680.897943640518</v>
      </c>
      <c r="S50" s="79">
        <f>AVERAGE(S45:S46)</f>
        <v>8950.07107051409</v>
      </c>
      <c r="T50" s="35"/>
    </row>
    <row r="51" spans="1:20" s="62" customFormat="1">
      <c r="A51" s="5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64"/>
    </row>
    <row r="52" spans="1:20" s="62" customFormat="1">
      <c r="A52" s="48" t="s">
        <v>120</v>
      </c>
      <c r="B52" s="59" t="s">
        <v>108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64"/>
    </row>
    <row r="53" spans="1:20" s="62" customFormat="1" ht="18">
      <c r="A53" s="50"/>
      <c r="B53" s="70" t="s">
        <v>117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4"/>
    </row>
    <row r="54" spans="1:20" s="62" customFormat="1">
      <c r="A54" s="50"/>
      <c r="B54" s="29">
        <v>2011</v>
      </c>
      <c r="D54" s="74">
        <v>505.01983719507365</v>
      </c>
      <c r="E54" s="74">
        <v>0</v>
      </c>
      <c r="F54" s="74">
        <v>62.832491602728304</v>
      </c>
      <c r="G54" s="74">
        <v>233.88257247467462</v>
      </c>
      <c r="H54" s="74">
        <v>576.90476459307388</v>
      </c>
      <c r="I54" s="74">
        <v>167.07986473164419</v>
      </c>
      <c r="J54" s="74">
        <v>175.49447571728018</v>
      </c>
      <c r="K54" s="74">
        <v>103.63788654881127</v>
      </c>
      <c r="L54" s="74">
        <v>290.72008976059703</v>
      </c>
      <c r="M54" s="74">
        <v>137.05373945480073</v>
      </c>
      <c r="N54" s="74">
        <v>3213.151855400396</v>
      </c>
      <c r="O54" s="74">
        <v>275.28789357371932</v>
      </c>
      <c r="P54" s="74">
        <v>106.48692379254362</v>
      </c>
      <c r="Q54" s="74">
        <v>1878.4736466461804</v>
      </c>
      <c r="R54" s="74">
        <v>2678.848327475655</v>
      </c>
      <c r="S54" s="74">
        <v>8943.2285085335752</v>
      </c>
      <c r="T54" s="64"/>
    </row>
    <row r="55" spans="1:20" s="62" customFormat="1">
      <c r="A55" s="50"/>
      <c r="B55" s="29">
        <v>2012</v>
      </c>
      <c r="D55" s="74">
        <v>509.6565916299175</v>
      </c>
      <c r="E55" s="74">
        <v>0</v>
      </c>
      <c r="F55" s="74">
        <v>63.409377524099959</v>
      </c>
      <c r="G55" s="74">
        <v>236.02992585623247</v>
      </c>
      <c r="H55" s="74">
        <v>582.20151836133471</v>
      </c>
      <c r="I55" s="74">
        <v>168.61388032214131</v>
      </c>
      <c r="J55" s="74">
        <v>177.10574863893845</v>
      </c>
      <c r="K55" s="74">
        <v>104.58942031972613</v>
      </c>
      <c r="L55" s="74">
        <v>293.38928721823066</v>
      </c>
      <c r="M55" s="74">
        <v>138.31207524168491</v>
      </c>
      <c r="N55" s="74">
        <v>3242.6528670796647</v>
      </c>
      <c r="O55" s="74">
        <v>277.81540292558208</v>
      </c>
      <c r="P55" s="74">
        <v>107.46461551825942</v>
      </c>
      <c r="Q55" s="74">
        <v>1895.7205355212791</v>
      </c>
      <c r="R55" s="74">
        <v>2703.4437214540085</v>
      </c>
      <c r="S55" s="74">
        <v>9025.3392522997583</v>
      </c>
      <c r="T55" s="64"/>
    </row>
    <row r="56" spans="1:20" s="62" customFormat="1">
      <c r="A56" s="50"/>
      <c r="B56" s="29">
        <v>2013</v>
      </c>
      <c r="D56" s="74">
        <v>516.13951274609144</v>
      </c>
      <c r="E56" s="74">
        <v>0</v>
      </c>
      <c r="F56" s="74">
        <v>64.215955912892653</v>
      </c>
      <c r="G56" s="74">
        <v>239.03226785575174</v>
      </c>
      <c r="H56" s="74">
        <v>589.60722365238678</v>
      </c>
      <c r="I56" s="74">
        <v>170.7586784139792</v>
      </c>
      <c r="J56" s="74">
        <v>179.3585647831882</v>
      </c>
      <c r="K56" s="74">
        <v>105.91981606591027</v>
      </c>
      <c r="L56" s="74">
        <v>297.12125034124949</v>
      </c>
      <c r="M56" s="74">
        <v>140.07142906528321</v>
      </c>
      <c r="N56" s="74">
        <v>3283.8999795268592</v>
      </c>
      <c r="O56" s="74">
        <v>281.34926351250147</v>
      </c>
      <c r="P56" s="74">
        <v>108.83158425098352</v>
      </c>
      <c r="Q56" s="74">
        <v>1919.8344327845168</v>
      </c>
      <c r="R56" s="74">
        <v>2737.8319991218245</v>
      </c>
      <c r="S56" s="74">
        <v>9140.1431484531422</v>
      </c>
      <c r="T56" s="64"/>
    </row>
    <row r="57" spans="1:20" s="62" customFormat="1">
      <c r="A57" s="50"/>
      <c r="B57" s="29">
        <v>2014</v>
      </c>
      <c r="D57" s="74">
        <v>525.66752169593997</v>
      </c>
      <c r="E57" s="74">
        <v>0</v>
      </c>
      <c r="F57" s="74">
        <v>65.401391609155866</v>
      </c>
      <c r="G57" s="74">
        <v>243.44483758000101</v>
      </c>
      <c r="H57" s="74">
        <v>600.49145701395628</v>
      </c>
      <c r="I57" s="74">
        <v>173.91090794885125</v>
      </c>
      <c r="J57" s="74">
        <v>182.66954944583091</v>
      </c>
      <c r="K57" s="74">
        <v>107.87511096296799</v>
      </c>
      <c r="L57" s="74">
        <v>302.60615095926175</v>
      </c>
      <c r="M57" s="74">
        <v>142.65716760456186</v>
      </c>
      <c r="N57" s="74">
        <v>3344.5212410707923</v>
      </c>
      <c r="O57" s="74">
        <v>286.54301100630965</v>
      </c>
      <c r="P57" s="74">
        <v>110.84063080363464</v>
      </c>
      <c r="Q57" s="74">
        <v>1955.2748499703189</v>
      </c>
      <c r="R57" s="74">
        <v>2788.3727679384274</v>
      </c>
      <c r="S57" s="74">
        <v>9308.8714933496885</v>
      </c>
      <c r="T57" s="64"/>
    </row>
    <row r="58" spans="1:20" s="62" customFormat="1">
      <c r="A58" s="50"/>
      <c r="B58" s="29">
        <v>2015</v>
      </c>
      <c r="D58" s="74">
        <v>537.25485549513905</v>
      </c>
      <c r="E58" s="74">
        <v>0</v>
      </c>
      <c r="F58" s="74">
        <v>66.843040035641252</v>
      </c>
      <c r="G58" s="74">
        <v>248.81111279828042</v>
      </c>
      <c r="H58" s="74">
        <v>613.72814117039707</v>
      </c>
      <c r="I58" s="74">
        <v>177.74444085425822</v>
      </c>
      <c r="J58" s="74">
        <v>186.69614982918591</v>
      </c>
      <c r="K58" s="74">
        <v>110.25301119032233</v>
      </c>
      <c r="L58" s="74">
        <v>309.27652402994954</v>
      </c>
      <c r="M58" s="74">
        <v>145.80177165875432</v>
      </c>
      <c r="N58" s="74">
        <v>3418.2448066693828</v>
      </c>
      <c r="O58" s="74">
        <v>292.85930291958147</v>
      </c>
      <c r="P58" s="74">
        <v>113.28390023654894</v>
      </c>
      <c r="Q58" s="74">
        <v>1998.375139451186</v>
      </c>
      <c r="R58" s="74">
        <v>2849.837105538094</v>
      </c>
      <c r="S58" s="74">
        <v>9514.0677378109995</v>
      </c>
      <c r="T58" s="64"/>
    </row>
    <row r="59" spans="1:20">
      <c r="T59" s="35"/>
    </row>
    <row r="60" spans="1:20">
      <c r="A60" s="71">
        <v>1.3</v>
      </c>
      <c r="B60" s="59" t="s">
        <v>99</v>
      </c>
      <c r="M60" s="10"/>
      <c r="N60" s="10"/>
      <c r="O60" s="10"/>
      <c r="P60" s="10"/>
      <c r="Q60" s="10"/>
      <c r="R60" s="10"/>
      <c r="S60" s="10"/>
      <c r="T60" s="10"/>
    </row>
    <row r="61" spans="1:20" ht="15.75">
      <c r="A61" s="53"/>
      <c r="B61" s="28" t="s">
        <v>118</v>
      </c>
      <c r="M61" s="10"/>
      <c r="N61" s="10"/>
      <c r="O61" s="10"/>
      <c r="P61" s="10"/>
      <c r="Q61" s="10"/>
      <c r="R61" s="10"/>
      <c r="S61" s="10"/>
      <c r="T61" s="10"/>
    </row>
    <row r="62" spans="1:20" s="62" customFormat="1" ht="15.75">
      <c r="A62" s="53"/>
      <c r="B62" s="62">
        <v>2011</v>
      </c>
      <c r="D62" s="31">
        <f t="shared" ref="D62:S62" si="1">D36+D54</f>
        <v>24124.947971751648</v>
      </c>
      <c r="E62" s="31">
        <f t="shared" si="1"/>
        <v>23991.643730886852</v>
      </c>
      <c r="F62" s="31">
        <f t="shared" si="1"/>
        <v>6117.2002286057868</v>
      </c>
      <c r="G62" s="31">
        <f t="shared" si="1"/>
        <v>5506.8481688049496</v>
      </c>
      <c r="H62" s="31">
        <f t="shared" si="1"/>
        <v>13327.149412911116</v>
      </c>
      <c r="I62" s="31">
        <f t="shared" si="1"/>
        <v>4116.0584580038158</v>
      </c>
      <c r="J62" s="31">
        <f t="shared" si="1"/>
        <v>6384.8714333097014</v>
      </c>
      <c r="K62" s="31">
        <f t="shared" si="1"/>
        <v>6215.9612810442241</v>
      </c>
      <c r="L62" s="31">
        <f t="shared" si="1"/>
        <v>8697.5539292101366</v>
      </c>
      <c r="M62" s="31">
        <f t="shared" si="1"/>
        <v>10627.027745571009</v>
      </c>
      <c r="N62" s="31">
        <f t="shared" si="1"/>
        <v>87020.03029576737</v>
      </c>
      <c r="O62" s="31">
        <f t="shared" si="1"/>
        <v>8473.0157223198967</v>
      </c>
      <c r="P62" s="31">
        <f t="shared" si="1"/>
        <v>15549.171556820065</v>
      </c>
      <c r="Q62" s="31">
        <f t="shared" si="1"/>
        <v>43246.822270499397</v>
      </c>
      <c r="R62" s="31">
        <f t="shared" si="1"/>
        <v>138674.79633970806</v>
      </c>
      <c r="S62" s="31">
        <f t="shared" si="1"/>
        <v>31216.187224129906</v>
      </c>
      <c r="T62" s="64"/>
    </row>
    <row r="63" spans="1:20" s="62" customFormat="1" ht="15.75">
      <c r="A63" s="53"/>
      <c r="B63" s="62">
        <f t="shared" ref="B63:B64" si="2">B62+1</f>
        <v>2012</v>
      </c>
      <c r="D63" s="31">
        <f t="shared" ref="D63:S63" si="3">D37+D55</f>
        <v>22265.089313342458</v>
      </c>
      <c r="E63" s="31">
        <f t="shared" si="3"/>
        <v>26258.990825688074</v>
      </c>
      <c r="F63" s="31">
        <f t="shared" si="3"/>
        <v>3469.8176344048338</v>
      </c>
      <c r="G63" s="31">
        <f t="shared" si="3"/>
        <v>5913.3770206574563</v>
      </c>
      <c r="H63" s="31">
        <f t="shared" si="3"/>
        <v>16967.952970960723</v>
      </c>
      <c r="I63" s="31">
        <f t="shared" si="3"/>
        <v>3648.6360515759643</v>
      </c>
      <c r="J63" s="31">
        <f t="shared" si="3"/>
        <v>6560.6285890806821</v>
      </c>
      <c r="K63" s="31">
        <f t="shared" si="3"/>
        <v>6391.0160258243131</v>
      </c>
      <c r="L63" s="31">
        <f t="shared" si="3"/>
        <v>7656.8983850775576</v>
      </c>
      <c r="M63" s="31">
        <f t="shared" si="3"/>
        <v>10666.110240379299</v>
      </c>
      <c r="N63" s="31">
        <f t="shared" si="3"/>
        <v>91054.977026101071</v>
      </c>
      <c r="O63" s="31">
        <f t="shared" si="3"/>
        <v>8052.654852466866</v>
      </c>
      <c r="P63" s="31">
        <f t="shared" si="3"/>
        <v>17591.777688912756</v>
      </c>
      <c r="Q63" s="31">
        <f t="shared" si="3"/>
        <v>51812.004939191007</v>
      </c>
      <c r="R63" s="31">
        <f t="shared" si="3"/>
        <v>151242.20518934392</v>
      </c>
      <c r="S63" s="31">
        <f t="shared" si="3"/>
        <v>34529.031148324226</v>
      </c>
      <c r="T63" s="64"/>
    </row>
    <row r="64" spans="1:20">
      <c r="B64" s="62">
        <f t="shared" si="2"/>
        <v>2013</v>
      </c>
      <c r="D64" s="31">
        <f t="shared" ref="D64:S64" si="4">D38+D56</f>
        <v>29491.695070671394</v>
      </c>
      <c r="E64" s="31">
        <f t="shared" si="4"/>
        <v>22977.831038428056</v>
      </c>
      <c r="F64" s="31">
        <f t="shared" si="4"/>
        <v>4280.9032606982018</v>
      </c>
      <c r="G64" s="31">
        <f t="shared" si="4"/>
        <v>5932.4281807107036</v>
      </c>
      <c r="H64" s="31">
        <f t="shared" si="4"/>
        <v>10488.661082394203</v>
      </c>
      <c r="I64" s="31">
        <f t="shared" si="4"/>
        <v>3585.7749891919098</v>
      </c>
      <c r="J64" s="31">
        <f t="shared" si="4"/>
        <v>6145.0630001375293</v>
      </c>
      <c r="K64" s="31">
        <f t="shared" si="4"/>
        <v>1914.5304280239588</v>
      </c>
      <c r="L64" s="31">
        <f t="shared" si="4"/>
        <v>6421.5812734771134</v>
      </c>
      <c r="M64" s="31">
        <f t="shared" si="4"/>
        <v>11176.57898605604</v>
      </c>
      <c r="N64" s="31">
        <f t="shared" si="4"/>
        <v>95752.81949977162</v>
      </c>
      <c r="O64" s="31">
        <f t="shared" si="4"/>
        <v>8513.5401968799943</v>
      </c>
      <c r="P64" s="31">
        <f t="shared" si="4"/>
        <v>16866.933448347052</v>
      </c>
      <c r="Q64" s="31">
        <f t="shared" si="4"/>
        <v>47773.372816136514</v>
      </c>
      <c r="R64" s="31">
        <f t="shared" si="4"/>
        <v>161846.54647854812</v>
      </c>
      <c r="S64" s="31">
        <f t="shared" si="4"/>
        <v>37586.697974027076</v>
      </c>
      <c r="T64" s="10"/>
    </row>
    <row r="65" spans="1:20">
      <c r="B65" s="8">
        <f>B64+1</f>
        <v>2014</v>
      </c>
      <c r="D65" s="31">
        <f t="shared" ref="D65:S65" si="5">D39+D57</f>
        <v>20332.084526793067</v>
      </c>
      <c r="E65" s="31">
        <f t="shared" si="5"/>
        <v>27042.31697382373</v>
      </c>
      <c r="F65" s="31">
        <f t="shared" si="5"/>
        <v>3689.0718661015353</v>
      </c>
      <c r="G65" s="31">
        <f t="shared" si="5"/>
        <v>6010.7389768051007</v>
      </c>
      <c r="H65" s="31">
        <f t="shared" si="5"/>
        <v>12063.521604394962</v>
      </c>
      <c r="I65" s="31">
        <f t="shared" si="5"/>
        <v>3236.9733497915777</v>
      </c>
      <c r="J65" s="31">
        <f t="shared" si="5"/>
        <v>4895.2837713115132</v>
      </c>
      <c r="K65" s="31">
        <f t="shared" si="5"/>
        <v>1569.2003166638272</v>
      </c>
      <c r="L65" s="31">
        <f t="shared" si="5"/>
        <v>5671.6501682890885</v>
      </c>
      <c r="M65" s="31">
        <f t="shared" si="5"/>
        <v>11160.321156208976</v>
      </c>
      <c r="N65" s="31">
        <f t="shared" si="5"/>
        <v>99022.318872687902</v>
      </c>
      <c r="O65" s="31">
        <f t="shared" si="5"/>
        <v>9125.2203049891577</v>
      </c>
      <c r="P65" s="31">
        <f t="shared" si="5"/>
        <v>16715.530513329184</v>
      </c>
      <c r="Q65" s="31">
        <f t="shared" si="5"/>
        <v>50631.445402853024</v>
      </c>
      <c r="R65" s="31">
        <f t="shared" si="5"/>
        <v>172010.8716772123</v>
      </c>
      <c r="S65" s="31">
        <f t="shared" si="5"/>
        <v>38350.239745007617</v>
      </c>
      <c r="T65" s="10"/>
    </row>
    <row r="66" spans="1:20">
      <c r="B66" s="8">
        <f t="shared" ref="B66" si="6">B65+1</f>
        <v>2015</v>
      </c>
      <c r="D66" s="31">
        <f t="shared" ref="D66:S66" si="7">D40+D58</f>
        <v>13714.399790851603</v>
      </c>
      <c r="E66" s="31">
        <f t="shared" si="7"/>
        <v>26150.190820407312</v>
      </c>
      <c r="F66" s="31">
        <f t="shared" si="7"/>
        <v>3950.0400752774258</v>
      </c>
      <c r="G66" s="31">
        <f t="shared" si="7"/>
        <v>6175.1246828702624</v>
      </c>
      <c r="H66" s="31">
        <f t="shared" si="7"/>
        <v>13597.616788268731</v>
      </c>
      <c r="I66" s="31">
        <f t="shared" si="7"/>
        <v>3267.9316243877565</v>
      </c>
      <c r="J66" s="31">
        <f t="shared" si="7"/>
        <v>5183.0494299828479</v>
      </c>
      <c r="K66" s="31">
        <f t="shared" si="7"/>
        <v>1744.1084295222749</v>
      </c>
      <c r="L66" s="31">
        <f t="shared" si="7"/>
        <v>6461.05576373642</v>
      </c>
      <c r="M66" s="31">
        <f t="shared" si="7"/>
        <v>11064.037947122311</v>
      </c>
      <c r="N66" s="31">
        <f t="shared" si="7"/>
        <v>103032.40056234208</v>
      </c>
      <c r="O66" s="31">
        <f t="shared" si="7"/>
        <v>8572.690046828222</v>
      </c>
      <c r="P66" s="31">
        <f t="shared" si="7"/>
        <v>17589.629697104338</v>
      </c>
      <c r="Q66" s="31">
        <f t="shared" si="7"/>
        <v>33676.24857230232</v>
      </c>
      <c r="R66" s="31">
        <f t="shared" si="7"/>
        <v>165810.17258392999</v>
      </c>
      <c r="S66" s="31">
        <f t="shared" si="7"/>
        <v>40275.621476060871</v>
      </c>
      <c r="T66" s="10"/>
    </row>
    <row r="67" spans="1:20">
      <c r="T67" s="10"/>
    </row>
    <row r="68" spans="1:20">
      <c r="B68" s="9" t="s">
        <v>46</v>
      </c>
      <c r="G68" s="67" t="s">
        <v>98</v>
      </c>
      <c r="T68" s="10"/>
    </row>
    <row r="69" spans="1:20" s="34" customFormat="1" ht="15.75" thickBot="1">
      <c r="A69" s="50"/>
      <c r="B69" s="11">
        <f>B8</f>
        <v>2010</v>
      </c>
      <c r="D69" s="40">
        <f t="shared" ref="D69:S69" si="8">D8+D13</f>
        <v>11863.404999999999</v>
      </c>
      <c r="E69" s="40">
        <f t="shared" si="8"/>
        <v>21698</v>
      </c>
      <c r="F69" s="40">
        <f t="shared" si="8"/>
        <v>5196.4477699999998</v>
      </c>
      <c r="G69" s="40">
        <f t="shared" si="8"/>
        <v>5000</v>
      </c>
      <c r="H69" s="40">
        <f t="shared" si="8"/>
        <v>13673</v>
      </c>
      <c r="I69" s="40">
        <f t="shared" si="8"/>
        <v>2778</v>
      </c>
      <c r="J69" s="40">
        <f t="shared" si="8"/>
        <v>3547.2054899999953</v>
      </c>
      <c r="K69" s="40">
        <f t="shared" si="8"/>
        <v>1524.37</v>
      </c>
      <c r="L69" s="40">
        <f t="shared" si="8"/>
        <v>4090.9649899999999</v>
      </c>
      <c r="M69" s="40">
        <f t="shared" si="8"/>
        <v>6426</v>
      </c>
      <c r="N69" s="40">
        <f t="shared" si="8"/>
        <v>82580.928381200007</v>
      </c>
      <c r="O69" s="40">
        <f t="shared" si="8"/>
        <v>7234</v>
      </c>
      <c r="P69" s="40">
        <f t="shared" si="8"/>
        <v>8110</v>
      </c>
      <c r="Q69" s="40">
        <f t="shared" si="8"/>
        <v>36417.770770000003</v>
      </c>
      <c r="R69" s="40">
        <f t="shared" si="8"/>
        <v>115662</v>
      </c>
      <c r="S69" s="40">
        <f t="shared" si="8"/>
        <v>37021.900809999999</v>
      </c>
      <c r="T69" s="35"/>
    </row>
    <row r="70" spans="1:20">
      <c r="B70" s="62">
        <f t="shared" ref="B70:S72" si="9">B62</f>
        <v>2011</v>
      </c>
      <c r="C70" s="62"/>
      <c r="D70" s="66">
        <f t="shared" si="9"/>
        <v>24124.947971751648</v>
      </c>
      <c r="E70" s="66">
        <f t="shared" si="9"/>
        <v>23991.643730886852</v>
      </c>
      <c r="F70" s="66">
        <f t="shared" si="9"/>
        <v>6117.2002286057868</v>
      </c>
      <c r="G70" s="66">
        <f t="shared" si="9"/>
        <v>5506.8481688049496</v>
      </c>
      <c r="H70" s="66">
        <f t="shared" si="9"/>
        <v>13327.149412911116</v>
      </c>
      <c r="I70" s="66">
        <f t="shared" si="9"/>
        <v>4116.0584580038158</v>
      </c>
      <c r="J70" s="66">
        <f t="shared" si="9"/>
        <v>6384.8714333097014</v>
      </c>
      <c r="K70" s="66">
        <f t="shared" si="9"/>
        <v>6215.9612810442241</v>
      </c>
      <c r="L70" s="66">
        <f t="shared" si="9"/>
        <v>8697.5539292101366</v>
      </c>
      <c r="M70" s="66">
        <f t="shared" si="9"/>
        <v>10627.027745571009</v>
      </c>
      <c r="N70" s="66">
        <f t="shared" si="9"/>
        <v>87020.03029576737</v>
      </c>
      <c r="O70" s="66">
        <f t="shared" si="9"/>
        <v>8473.0157223198967</v>
      </c>
      <c r="P70" s="66">
        <f t="shared" si="9"/>
        <v>15549.171556820065</v>
      </c>
      <c r="Q70" s="66">
        <f t="shared" si="9"/>
        <v>43246.822270499397</v>
      </c>
      <c r="R70" s="66">
        <f t="shared" si="9"/>
        <v>138674.79633970806</v>
      </c>
      <c r="S70" s="66">
        <f t="shared" si="9"/>
        <v>31216.187224129906</v>
      </c>
      <c r="T70" s="10"/>
    </row>
    <row r="71" spans="1:20">
      <c r="B71" s="62">
        <f t="shared" ref="B71" si="10">B63</f>
        <v>2012</v>
      </c>
      <c r="D71" s="65">
        <f t="shared" si="9"/>
        <v>22265.089313342458</v>
      </c>
      <c r="E71" s="65">
        <f t="shared" ref="E71:S71" si="11">E63</f>
        <v>26258.990825688074</v>
      </c>
      <c r="F71" s="65">
        <f t="shared" si="11"/>
        <v>3469.8176344048338</v>
      </c>
      <c r="G71" s="65">
        <f t="shared" si="11"/>
        <v>5913.3770206574563</v>
      </c>
      <c r="H71" s="65">
        <f t="shared" si="11"/>
        <v>16967.952970960723</v>
      </c>
      <c r="I71" s="65">
        <f t="shared" si="11"/>
        <v>3648.6360515759643</v>
      </c>
      <c r="J71" s="65">
        <f t="shared" si="11"/>
        <v>6560.6285890806821</v>
      </c>
      <c r="K71" s="65">
        <f t="shared" si="11"/>
        <v>6391.0160258243131</v>
      </c>
      <c r="L71" s="65">
        <f t="shared" si="11"/>
        <v>7656.8983850775576</v>
      </c>
      <c r="M71" s="65">
        <f t="shared" si="11"/>
        <v>10666.110240379299</v>
      </c>
      <c r="N71" s="65">
        <f t="shared" si="11"/>
        <v>91054.977026101071</v>
      </c>
      <c r="O71" s="65">
        <f t="shared" si="11"/>
        <v>8052.654852466866</v>
      </c>
      <c r="P71" s="65">
        <f t="shared" si="11"/>
        <v>17591.777688912756</v>
      </c>
      <c r="Q71" s="65">
        <f t="shared" si="11"/>
        <v>51812.004939191007</v>
      </c>
      <c r="R71" s="65">
        <f t="shared" si="11"/>
        <v>151242.20518934392</v>
      </c>
      <c r="S71" s="65">
        <f t="shared" si="11"/>
        <v>34529.031148324226</v>
      </c>
    </row>
    <row r="72" spans="1:20">
      <c r="B72" s="62">
        <f t="shared" ref="B72" si="12">B64</f>
        <v>2013</v>
      </c>
      <c r="D72" s="65">
        <f t="shared" si="9"/>
        <v>29491.695070671394</v>
      </c>
      <c r="E72" s="65">
        <f t="shared" ref="E72:S72" si="13">E64</f>
        <v>22977.831038428056</v>
      </c>
      <c r="F72" s="65">
        <f t="shared" si="13"/>
        <v>4280.9032606982018</v>
      </c>
      <c r="G72" s="65">
        <f t="shared" si="13"/>
        <v>5932.4281807107036</v>
      </c>
      <c r="H72" s="65">
        <f t="shared" si="13"/>
        <v>10488.661082394203</v>
      </c>
      <c r="I72" s="65">
        <f t="shared" si="13"/>
        <v>3585.7749891919098</v>
      </c>
      <c r="J72" s="65">
        <f t="shared" si="13"/>
        <v>6145.0630001375293</v>
      </c>
      <c r="K72" s="65">
        <f t="shared" si="13"/>
        <v>1914.5304280239588</v>
      </c>
      <c r="L72" s="65">
        <f t="shared" si="13"/>
        <v>6421.5812734771134</v>
      </c>
      <c r="M72" s="65">
        <f t="shared" si="13"/>
        <v>11176.57898605604</v>
      </c>
      <c r="N72" s="65">
        <f t="shared" si="13"/>
        <v>95752.81949977162</v>
      </c>
      <c r="O72" s="65">
        <f t="shared" si="13"/>
        <v>8513.5401968799943</v>
      </c>
      <c r="P72" s="65">
        <f t="shared" si="13"/>
        <v>16866.933448347052</v>
      </c>
      <c r="Q72" s="65">
        <f t="shared" si="13"/>
        <v>47773.372816136514</v>
      </c>
      <c r="R72" s="65">
        <f t="shared" si="13"/>
        <v>161846.54647854812</v>
      </c>
      <c r="S72" s="65">
        <f t="shared" si="13"/>
        <v>37586.697974027076</v>
      </c>
    </row>
    <row r="73" spans="1:20">
      <c r="B73" s="62">
        <f t="shared" ref="B73" si="14">B65</f>
        <v>2014</v>
      </c>
      <c r="D73" s="65">
        <f t="shared" ref="D73" si="15">D65</f>
        <v>20332.084526793067</v>
      </c>
      <c r="E73" s="65">
        <f t="shared" ref="E73:S73" si="16">E65</f>
        <v>27042.31697382373</v>
      </c>
      <c r="F73" s="65">
        <f t="shared" si="16"/>
        <v>3689.0718661015353</v>
      </c>
      <c r="G73" s="65">
        <f t="shared" si="16"/>
        <v>6010.7389768051007</v>
      </c>
      <c r="H73" s="65">
        <f t="shared" si="16"/>
        <v>12063.521604394962</v>
      </c>
      <c r="I73" s="65">
        <f t="shared" si="16"/>
        <v>3236.9733497915777</v>
      </c>
      <c r="J73" s="65">
        <f t="shared" si="16"/>
        <v>4895.2837713115132</v>
      </c>
      <c r="K73" s="65">
        <f t="shared" si="16"/>
        <v>1569.2003166638272</v>
      </c>
      <c r="L73" s="65">
        <f t="shared" si="16"/>
        <v>5671.6501682890885</v>
      </c>
      <c r="M73" s="65">
        <f t="shared" si="16"/>
        <v>11160.321156208976</v>
      </c>
      <c r="N73" s="65">
        <f t="shared" si="16"/>
        <v>99022.318872687902</v>
      </c>
      <c r="O73" s="65">
        <f t="shared" si="16"/>
        <v>9125.2203049891577</v>
      </c>
      <c r="P73" s="65">
        <f t="shared" si="16"/>
        <v>16715.530513329184</v>
      </c>
      <c r="Q73" s="65">
        <f t="shared" si="16"/>
        <v>50631.445402853024</v>
      </c>
      <c r="R73" s="65">
        <f t="shared" si="16"/>
        <v>172010.8716772123</v>
      </c>
      <c r="S73" s="65">
        <f t="shared" si="16"/>
        <v>38350.239745007617</v>
      </c>
    </row>
    <row r="74" spans="1:20">
      <c r="B74" s="62">
        <f t="shared" ref="B74" si="17">B66</f>
        <v>2015</v>
      </c>
      <c r="D74" s="31">
        <f t="shared" ref="D74" si="18">D66</f>
        <v>13714.399790851603</v>
      </c>
      <c r="E74" s="31">
        <f t="shared" ref="E74:S74" si="19">E66</f>
        <v>26150.190820407312</v>
      </c>
      <c r="F74" s="31">
        <f t="shared" si="19"/>
        <v>3950.0400752774258</v>
      </c>
      <c r="G74" s="31">
        <f t="shared" si="19"/>
        <v>6175.1246828702624</v>
      </c>
      <c r="H74" s="31">
        <f t="shared" si="19"/>
        <v>13597.616788268731</v>
      </c>
      <c r="I74" s="31">
        <f t="shared" si="19"/>
        <v>3267.9316243877565</v>
      </c>
      <c r="J74" s="31">
        <f t="shared" si="19"/>
        <v>5183.0494299828479</v>
      </c>
      <c r="K74" s="31">
        <f t="shared" si="19"/>
        <v>1744.1084295222749</v>
      </c>
      <c r="L74" s="31">
        <f t="shared" si="19"/>
        <v>6461.05576373642</v>
      </c>
      <c r="M74" s="31">
        <f t="shared" si="19"/>
        <v>11064.037947122311</v>
      </c>
      <c r="N74" s="31">
        <f t="shared" si="19"/>
        <v>103032.40056234208</v>
      </c>
      <c r="O74" s="31">
        <f t="shared" si="19"/>
        <v>8572.690046828222</v>
      </c>
      <c r="P74" s="31">
        <f t="shared" si="19"/>
        <v>17589.629697104338</v>
      </c>
      <c r="Q74" s="31">
        <f t="shared" si="19"/>
        <v>33676.24857230232</v>
      </c>
      <c r="R74" s="31">
        <f t="shared" si="19"/>
        <v>165810.17258392999</v>
      </c>
      <c r="S74" s="31">
        <f t="shared" si="19"/>
        <v>40275.621476060871</v>
      </c>
    </row>
    <row r="78" spans="1:20">
      <c r="D78" s="26"/>
    </row>
    <row r="79" spans="1:20">
      <c r="D79" s="26"/>
    </row>
    <row r="80" spans="1:20">
      <c r="D80" s="26"/>
    </row>
    <row r="81" spans="4:4">
      <c r="D81" s="26"/>
    </row>
    <row r="82" spans="4:4">
      <c r="D82" s="26"/>
    </row>
  </sheetData>
  <printOptions headings="1"/>
  <pageMargins left="0.19685039370078741" right="0.15748031496062992" top="0.35433070866141736" bottom="0.23622047244094491" header="0.15748031496062992" footer="0.15748031496062992"/>
  <pageSetup paperSize="8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Output</vt:lpstr>
      <vt:lpstr>CP rev</vt:lpstr>
      <vt:lpstr>Opex</vt:lpstr>
      <vt:lpstr>Capex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Ware</dc:creator>
  <cp:lastModifiedBy>Paul Ware</cp:lastModifiedBy>
  <cp:lastPrinted>2012-08-13T05:07:58Z</cp:lastPrinted>
  <dcterms:created xsi:type="dcterms:W3CDTF">2012-05-09T22:36:37Z</dcterms:created>
  <dcterms:modified xsi:type="dcterms:W3CDTF">2012-08-20T21:55:29Z</dcterms:modified>
</cp:coreProperties>
</file>