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05" windowWidth="15315" windowHeight="7710" tabRatio="733"/>
  </bookViews>
  <sheets>
    <sheet name="Cover sheet" sheetId="10" r:id="rId1"/>
    <sheet name="WACC estimates" sheetId="5" r:id="rId2"/>
    <sheet name="RFR and DP" sheetId="6" r:id="rId3"/>
    <sheet name="Swap costs" sheetId="9" r:id="rId4"/>
    <sheet name="Bloomberg data&gt;&gt;" sheetId="7" r:id="rId5"/>
    <sheet name="Govt bond yields" sheetId="2" r:id="rId6"/>
    <sheet name="Corp bond yields" sheetId="1" r:id="rId7"/>
  </sheets>
  <definedNames>
    <definedName name="_xlnm.Print_Area" localSheetId="6">'Corp bond yields'!$B$1:$FC$39</definedName>
  </definedNames>
  <calcPr calcId="145621"/>
</workbook>
</file>

<file path=xl/calcChain.xml><?xml version="1.0" encoding="utf-8"?>
<calcChain xmlns="http://schemas.openxmlformats.org/spreadsheetml/2006/main">
  <c r="C35" i="6" l="1"/>
  <c r="D35" i="6"/>
  <c r="C36" i="6"/>
  <c r="D36" i="6"/>
  <c r="C7" i="5" l="1"/>
  <c r="P119" i="6"/>
  <c r="P118" i="6"/>
  <c r="P117" i="6"/>
  <c r="P116" i="6"/>
  <c r="P115" i="6"/>
  <c r="P113" i="6"/>
  <c r="P112" i="6"/>
  <c r="P111" i="6"/>
  <c r="P110" i="6"/>
  <c r="P109" i="6"/>
  <c r="P108" i="6"/>
  <c r="P107" i="6"/>
  <c r="C19" i="9" l="1"/>
  <c r="C20" i="9" s="1"/>
  <c r="C15" i="5" s="1"/>
  <c r="D15" i="9"/>
  <c r="D16" i="9"/>
  <c r="AF143" i="6" l="1"/>
  <c r="AF142" i="6"/>
  <c r="AF141" i="6"/>
  <c r="AF140" i="6"/>
  <c r="AF139" i="6"/>
  <c r="AF138" i="6"/>
  <c r="AF137" i="6"/>
  <c r="AF136" i="6"/>
  <c r="AF135" i="6"/>
  <c r="AF134" i="6"/>
  <c r="AF133" i="6"/>
  <c r="AF132" i="6"/>
  <c r="AI116" i="6"/>
  <c r="AI126" i="6"/>
  <c r="AI127" i="6"/>
  <c r="AI128" i="6"/>
  <c r="AH129" i="6"/>
  <c r="AH128" i="6"/>
  <c r="AH127" i="6"/>
  <c r="AH126" i="6"/>
  <c r="AH125" i="6"/>
  <c r="AH122" i="6"/>
  <c r="AH121" i="6"/>
  <c r="AH120" i="6"/>
  <c r="AH119" i="6"/>
  <c r="AH118" i="6"/>
  <c r="AH117" i="6"/>
  <c r="AH116" i="6"/>
  <c r="C14" i="5"/>
  <c r="BI10" i="6" l="1"/>
  <c r="BI11" i="6"/>
  <c r="BI12" i="6"/>
  <c r="BI13" i="6"/>
  <c r="BI14" i="6"/>
  <c r="BI15" i="6"/>
  <c r="BI16" i="6"/>
  <c r="BI17" i="6"/>
  <c r="BI18" i="6"/>
  <c r="BI19" i="6"/>
  <c r="BI20" i="6"/>
  <c r="BI21" i="6"/>
  <c r="BI22" i="6"/>
  <c r="BI23" i="6"/>
  <c r="BI24" i="6"/>
  <c r="BI25" i="6"/>
  <c r="BI26" i="6"/>
  <c r="BI27" i="6"/>
  <c r="BI28" i="6"/>
  <c r="BI29" i="6"/>
  <c r="BI30" i="6"/>
  <c r="BI31" i="6"/>
  <c r="BI9" i="6"/>
  <c r="BH10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6" i="6"/>
  <c r="BH27" i="6"/>
  <c r="BH28" i="6"/>
  <c r="BH29" i="6"/>
  <c r="BH30" i="6"/>
  <c r="BH31" i="6"/>
  <c r="BH9" i="6"/>
  <c r="BG10" i="6"/>
  <c r="BG11" i="6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9" i="6"/>
  <c r="BF10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9" i="6"/>
  <c r="BE10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55" i="6" s="1"/>
  <c r="BE28" i="6"/>
  <c r="BE56" i="6" s="1"/>
  <c r="BE29" i="6"/>
  <c r="BE57" i="6" s="1"/>
  <c r="BE30" i="6"/>
  <c r="BE58" i="6" s="1"/>
  <c r="BE31" i="6"/>
  <c r="BE59" i="6" s="1"/>
  <c r="BE9" i="6"/>
  <c r="BD10" i="6"/>
  <c r="BD11" i="6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56" i="6" s="1"/>
  <c r="BD29" i="6"/>
  <c r="BD57" i="6" s="1"/>
  <c r="BD30" i="6"/>
  <c r="BD58" i="6" s="1"/>
  <c r="BD31" i="6"/>
  <c r="BD59" i="6" s="1"/>
  <c r="BD9" i="6"/>
  <c r="BC10" i="6"/>
  <c r="BC11" i="6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9" i="6"/>
  <c r="BB10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9" i="6"/>
  <c r="BA10" i="6"/>
  <c r="BA11" i="6"/>
  <c r="BA12" i="6"/>
  <c r="BA13" i="6"/>
  <c r="BA14" i="6"/>
  <c r="BA15" i="6"/>
  <c r="BA16" i="6"/>
  <c r="BA17" i="6"/>
  <c r="BA18" i="6"/>
  <c r="BA19" i="6"/>
  <c r="BA20" i="6"/>
  <c r="BA21" i="6"/>
  <c r="BA22" i="6"/>
  <c r="BA23" i="6"/>
  <c r="BA24" i="6"/>
  <c r="BA25" i="6"/>
  <c r="BA26" i="6"/>
  <c r="BA27" i="6"/>
  <c r="BA28" i="6"/>
  <c r="BA29" i="6"/>
  <c r="BA30" i="6"/>
  <c r="BA31" i="6"/>
  <c r="BA9" i="6"/>
  <c r="AZ10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9" i="6"/>
  <c r="AY10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9" i="6"/>
  <c r="AX31" i="6"/>
  <c r="AX10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9" i="6"/>
  <c r="AW10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9" i="6"/>
  <c r="AV10" i="6"/>
  <c r="AV11" i="6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9" i="6"/>
  <c r="AU10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9" i="6"/>
  <c r="AT10" i="6"/>
  <c r="AT11" i="6"/>
  <c r="AT12" i="6"/>
  <c r="AT13" i="6"/>
  <c r="AT14" i="6"/>
  <c r="AT15" i="6"/>
  <c r="AT16" i="6"/>
  <c r="AT17" i="6"/>
  <c r="AT18" i="6"/>
  <c r="AT19" i="6"/>
  <c r="AT20" i="6"/>
  <c r="AT21" i="6"/>
  <c r="AT22" i="6"/>
  <c r="AT23" i="6"/>
  <c r="AT24" i="6"/>
  <c r="AT25" i="6"/>
  <c r="AT26" i="6"/>
  <c r="AT27" i="6"/>
  <c r="AT28" i="6"/>
  <c r="AT29" i="6"/>
  <c r="AT30" i="6"/>
  <c r="AT31" i="6"/>
  <c r="AT9" i="6"/>
  <c r="AS10" i="6"/>
  <c r="AS11" i="6"/>
  <c r="AS12" i="6"/>
  <c r="AS13" i="6"/>
  <c r="AS14" i="6"/>
  <c r="AS15" i="6"/>
  <c r="AS16" i="6"/>
  <c r="AS17" i="6"/>
  <c r="AS18" i="6"/>
  <c r="AS19" i="6"/>
  <c r="AS20" i="6"/>
  <c r="AS21" i="6"/>
  <c r="AS22" i="6"/>
  <c r="AS23" i="6"/>
  <c r="AS24" i="6"/>
  <c r="AS25" i="6"/>
  <c r="AS26" i="6"/>
  <c r="AS27" i="6"/>
  <c r="AS28" i="6"/>
  <c r="AS29" i="6"/>
  <c r="AS30" i="6"/>
  <c r="AS31" i="6"/>
  <c r="AS9" i="6"/>
  <c r="AR10" i="6"/>
  <c r="AR11" i="6"/>
  <c r="AR12" i="6"/>
  <c r="AR13" i="6"/>
  <c r="AR14" i="6"/>
  <c r="AR15" i="6"/>
  <c r="AR16" i="6"/>
  <c r="AR17" i="6"/>
  <c r="AR18" i="6"/>
  <c r="AR19" i="6"/>
  <c r="AR20" i="6"/>
  <c r="AR21" i="6"/>
  <c r="AR22" i="6"/>
  <c r="AR23" i="6"/>
  <c r="AR24" i="6"/>
  <c r="AR25" i="6"/>
  <c r="AR26" i="6"/>
  <c r="AR27" i="6"/>
  <c r="AR28" i="6"/>
  <c r="AR29" i="6"/>
  <c r="AR30" i="6"/>
  <c r="AR31" i="6"/>
  <c r="AR9" i="6"/>
  <c r="AQ10" i="6"/>
  <c r="AQ11" i="6"/>
  <c r="AQ12" i="6"/>
  <c r="AQ13" i="6"/>
  <c r="AQ14" i="6"/>
  <c r="AQ15" i="6"/>
  <c r="AQ16" i="6"/>
  <c r="AQ17" i="6"/>
  <c r="AQ18" i="6"/>
  <c r="AQ19" i="6"/>
  <c r="AQ20" i="6"/>
  <c r="AQ21" i="6"/>
  <c r="AQ22" i="6"/>
  <c r="AQ23" i="6"/>
  <c r="AQ24" i="6"/>
  <c r="AQ25" i="6"/>
  <c r="AQ26" i="6"/>
  <c r="AQ27" i="6"/>
  <c r="AQ28" i="6"/>
  <c r="AQ29" i="6"/>
  <c r="AQ30" i="6"/>
  <c r="AQ31" i="6"/>
  <c r="AQ9" i="6"/>
  <c r="AP10" i="6"/>
  <c r="AP11" i="6"/>
  <c r="AP12" i="6"/>
  <c r="AP13" i="6"/>
  <c r="AP14" i="6"/>
  <c r="AP15" i="6"/>
  <c r="AP16" i="6"/>
  <c r="AP17" i="6"/>
  <c r="AP18" i="6"/>
  <c r="AP19" i="6"/>
  <c r="AP20" i="6"/>
  <c r="AP21" i="6"/>
  <c r="AP22" i="6"/>
  <c r="AP23" i="6"/>
  <c r="AP24" i="6"/>
  <c r="AP25" i="6"/>
  <c r="AP26" i="6"/>
  <c r="AP27" i="6"/>
  <c r="AP28" i="6"/>
  <c r="AP29" i="6"/>
  <c r="AP30" i="6"/>
  <c r="AP31" i="6"/>
  <c r="AP9" i="6"/>
  <c r="AO10" i="6"/>
  <c r="AO11" i="6"/>
  <c r="AO12" i="6"/>
  <c r="AO13" i="6"/>
  <c r="AO14" i="6"/>
  <c r="AO15" i="6"/>
  <c r="AO16" i="6"/>
  <c r="AO17" i="6"/>
  <c r="AO18" i="6"/>
  <c r="AO19" i="6"/>
  <c r="AO20" i="6"/>
  <c r="AO21" i="6"/>
  <c r="AO22" i="6"/>
  <c r="AO23" i="6"/>
  <c r="AO24" i="6"/>
  <c r="AO25" i="6"/>
  <c r="AO26" i="6"/>
  <c r="AO27" i="6"/>
  <c r="AO28" i="6"/>
  <c r="AO29" i="6"/>
  <c r="AO30" i="6"/>
  <c r="AO31" i="6"/>
  <c r="AO9" i="6"/>
  <c r="AN10" i="6"/>
  <c r="AN11" i="6"/>
  <c r="AN12" i="6"/>
  <c r="AN13" i="6"/>
  <c r="AN14" i="6"/>
  <c r="AN15" i="6"/>
  <c r="AN16" i="6"/>
  <c r="AN17" i="6"/>
  <c r="AN18" i="6"/>
  <c r="AN19" i="6"/>
  <c r="AN20" i="6"/>
  <c r="AN21" i="6"/>
  <c r="AN22" i="6"/>
  <c r="AN23" i="6"/>
  <c r="AN24" i="6"/>
  <c r="AN25" i="6"/>
  <c r="AN26" i="6"/>
  <c r="AN27" i="6"/>
  <c r="AN28" i="6"/>
  <c r="AN29" i="6"/>
  <c r="AN30" i="6"/>
  <c r="AN31" i="6"/>
  <c r="AN9" i="6"/>
  <c r="AM10" i="6"/>
  <c r="AM11" i="6"/>
  <c r="AM12" i="6"/>
  <c r="AM13" i="6"/>
  <c r="AM14" i="6"/>
  <c r="AM15" i="6"/>
  <c r="AM16" i="6"/>
  <c r="AM17" i="6"/>
  <c r="AM18" i="6"/>
  <c r="AM19" i="6"/>
  <c r="AM20" i="6"/>
  <c r="AM21" i="6"/>
  <c r="AM22" i="6"/>
  <c r="AM23" i="6"/>
  <c r="AM24" i="6"/>
  <c r="AM25" i="6"/>
  <c r="AM26" i="6"/>
  <c r="AM27" i="6"/>
  <c r="AM28" i="6"/>
  <c r="AM29" i="6"/>
  <c r="AM30" i="6"/>
  <c r="AM31" i="6"/>
  <c r="AM9" i="6"/>
  <c r="AL10" i="6"/>
  <c r="AL11" i="6"/>
  <c r="AL12" i="6"/>
  <c r="AL13" i="6"/>
  <c r="AL14" i="6"/>
  <c r="AL15" i="6"/>
  <c r="AL16" i="6"/>
  <c r="AL17" i="6"/>
  <c r="AL18" i="6"/>
  <c r="AL19" i="6"/>
  <c r="AL20" i="6"/>
  <c r="AL21" i="6"/>
  <c r="AL22" i="6"/>
  <c r="AL23" i="6"/>
  <c r="AL24" i="6"/>
  <c r="AL25" i="6"/>
  <c r="AL26" i="6"/>
  <c r="AL27" i="6"/>
  <c r="AL28" i="6"/>
  <c r="AL29" i="6"/>
  <c r="AL30" i="6"/>
  <c r="AL31" i="6"/>
  <c r="AL9" i="6"/>
  <c r="AK10" i="6"/>
  <c r="AK38" i="6" s="1"/>
  <c r="AK11" i="6"/>
  <c r="AK39" i="6" s="1"/>
  <c r="AK12" i="6"/>
  <c r="AK40" i="6" s="1"/>
  <c r="AK13" i="6"/>
  <c r="AK41" i="6" s="1"/>
  <c r="AK14" i="6"/>
  <c r="AK42" i="6" s="1"/>
  <c r="AK15" i="6"/>
  <c r="AK43" i="6" s="1"/>
  <c r="AK16" i="6"/>
  <c r="AK44" i="6" s="1"/>
  <c r="AK17" i="6"/>
  <c r="AK45" i="6" s="1"/>
  <c r="AK18" i="6"/>
  <c r="AK46" i="6" s="1"/>
  <c r="AK19" i="6"/>
  <c r="AK47" i="6" s="1"/>
  <c r="AK20" i="6"/>
  <c r="AK48" i="6" s="1"/>
  <c r="AK21" i="6"/>
  <c r="AK49" i="6" s="1"/>
  <c r="AK22" i="6"/>
  <c r="AK50" i="6" s="1"/>
  <c r="AK23" i="6"/>
  <c r="AK51" i="6" s="1"/>
  <c r="AK24" i="6"/>
  <c r="AK52" i="6" s="1"/>
  <c r="AK25" i="6"/>
  <c r="AK53" i="6" s="1"/>
  <c r="AK26" i="6"/>
  <c r="AK54" i="6" s="1"/>
  <c r="AK27" i="6"/>
  <c r="AK55" i="6" s="1"/>
  <c r="AK28" i="6"/>
  <c r="AK56" i="6" s="1"/>
  <c r="AK29" i="6"/>
  <c r="AK57" i="6" s="1"/>
  <c r="AK30" i="6"/>
  <c r="AK58" i="6" s="1"/>
  <c r="AK31" i="6"/>
  <c r="AK59" i="6" s="1"/>
  <c r="AK9" i="6"/>
  <c r="AK37" i="6" s="1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9" i="6"/>
  <c r="AI10" i="6"/>
  <c r="AI11" i="6"/>
  <c r="AI12" i="6"/>
  <c r="AI13" i="6"/>
  <c r="AI14" i="6"/>
  <c r="AI15" i="6"/>
  <c r="AI16" i="6"/>
  <c r="AI17" i="6"/>
  <c r="AI18" i="6"/>
  <c r="AI19" i="6"/>
  <c r="AI20" i="6"/>
  <c r="AI21" i="6"/>
  <c r="AI22" i="6"/>
  <c r="AI23" i="6"/>
  <c r="AI24" i="6"/>
  <c r="AI25" i="6"/>
  <c r="AI26" i="6"/>
  <c r="AI27" i="6"/>
  <c r="AI28" i="6"/>
  <c r="AI29" i="6"/>
  <c r="AI30" i="6"/>
  <c r="AI31" i="6"/>
  <c r="AI9" i="6"/>
  <c r="AH10" i="6"/>
  <c r="AH11" i="6"/>
  <c r="AH12" i="6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9" i="6"/>
  <c r="AG10" i="6"/>
  <c r="AG11" i="6"/>
  <c r="AG12" i="6"/>
  <c r="AG13" i="6"/>
  <c r="AG14" i="6"/>
  <c r="AG15" i="6"/>
  <c r="AG16" i="6"/>
  <c r="AG17" i="6"/>
  <c r="AG18" i="6"/>
  <c r="AG19" i="6"/>
  <c r="AG20" i="6"/>
  <c r="AG21" i="6"/>
  <c r="AG22" i="6"/>
  <c r="AG23" i="6"/>
  <c r="AG24" i="6"/>
  <c r="AG25" i="6"/>
  <c r="AG26" i="6"/>
  <c r="AG27" i="6"/>
  <c r="AG28" i="6"/>
  <c r="AG29" i="6"/>
  <c r="AG30" i="6"/>
  <c r="AG31" i="6"/>
  <c r="AG9" i="6"/>
  <c r="AF10" i="6"/>
  <c r="AF11" i="6"/>
  <c r="AF12" i="6"/>
  <c r="AF13" i="6"/>
  <c r="AF14" i="6"/>
  <c r="AF15" i="6"/>
  <c r="AF16" i="6"/>
  <c r="AF17" i="6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9" i="6"/>
  <c r="AE10" i="6"/>
  <c r="AE11" i="6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9" i="6"/>
  <c r="AD10" i="6"/>
  <c r="AD11" i="6"/>
  <c r="AD12" i="6"/>
  <c r="AD13" i="6"/>
  <c r="AD14" i="6"/>
  <c r="AD15" i="6"/>
  <c r="AD16" i="6"/>
  <c r="AD17" i="6"/>
  <c r="AD18" i="6"/>
  <c r="AD19" i="6"/>
  <c r="AD20" i="6"/>
  <c r="AD21" i="6"/>
  <c r="AD22" i="6"/>
  <c r="AD23" i="6"/>
  <c r="AD24" i="6"/>
  <c r="AD25" i="6"/>
  <c r="AD26" i="6"/>
  <c r="AD27" i="6"/>
  <c r="AD28" i="6"/>
  <c r="AD29" i="6"/>
  <c r="AD30" i="6"/>
  <c r="AD31" i="6"/>
  <c r="AD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9" i="6"/>
  <c r="AB10" i="6"/>
  <c r="AB11" i="6"/>
  <c r="AB12" i="6"/>
  <c r="AB13" i="6"/>
  <c r="AB14" i="6"/>
  <c r="AB15" i="6"/>
  <c r="AB16" i="6"/>
  <c r="AB17" i="6"/>
  <c r="AB18" i="6"/>
  <c r="AB19" i="6"/>
  <c r="AB20" i="6"/>
  <c r="AB21" i="6"/>
  <c r="AB22" i="6"/>
  <c r="AB23" i="6"/>
  <c r="AB24" i="6"/>
  <c r="AB25" i="6"/>
  <c r="AB26" i="6"/>
  <c r="AB27" i="6"/>
  <c r="AB28" i="6"/>
  <c r="AB29" i="6"/>
  <c r="AB30" i="6"/>
  <c r="AB31" i="6"/>
  <c r="AB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9" i="6"/>
  <c r="Y10" i="6"/>
  <c r="Y11" i="6"/>
  <c r="Y12" i="6"/>
  <c r="Y13" i="6"/>
  <c r="Y14" i="6"/>
  <c r="Y15" i="6"/>
  <c r="Y16" i="6"/>
  <c r="Y17" i="6"/>
  <c r="Y18" i="6"/>
  <c r="Y19" i="6"/>
  <c r="Y20" i="6"/>
  <c r="Y21" i="6"/>
  <c r="Y22" i="6"/>
  <c r="Y23" i="6"/>
  <c r="Y24" i="6"/>
  <c r="Y25" i="6"/>
  <c r="Y26" i="6"/>
  <c r="Y27" i="6"/>
  <c r="Y28" i="6"/>
  <c r="Y29" i="6"/>
  <c r="Y30" i="6"/>
  <c r="Y31" i="6"/>
  <c r="Y9" i="6"/>
  <c r="X10" i="6"/>
  <c r="X11" i="6"/>
  <c r="X12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9" i="6"/>
  <c r="U10" i="6"/>
  <c r="U11" i="6"/>
  <c r="U12" i="6"/>
  <c r="U13" i="6"/>
  <c r="U14" i="6"/>
  <c r="U15" i="6"/>
  <c r="U16" i="6"/>
  <c r="U17" i="6"/>
  <c r="U18" i="6"/>
  <c r="U19" i="6"/>
  <c r="U20" i="6"/>
  <c r="U21" i="6"/>
  <c r="U22" i="6"/>
  <c r="U23" i="6"/>
  <c r="U24" i="6"/>
  <c r="U25" i="6"/>
  <c r="U26" i="6"/>
  <c r="U27" i="6"/>
  <c r="U28" i="6"/>
  <c r="U29" i="6"/>
  <c r="U30" i="6"/>
  <c r="U31" i="6"/>
  <c r="U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9" i="6"/>
  <c r="B31" i="6"/>
  <c r="M59" i="6" s="1"/>
  <c r="B30" i="6"/>
  <c r="M58" i="6" s="1"/>
  <c r="B10" i="6"/>
  <c r="M10" i="6" s="1"/>
  <c r="B11" i="6"/>
  <c r="M39" i="6" s="1"/>
  <c r="B12" i="6"/>
  <c r="M40" i="6" s="1"/>
  <c r="B13" i="6"/>
  <c r="B41" i="6" s="1"/>
  <c r="B14" i="6"/>
  <c r="B42" i="6" s="1"/>
  <c r="B15" i="6"/>
  <c r="M15" i="6" s="1"/>
  <c r="B16" i="6"/>
  <c r="M44" i="6" s="1"/>
  <c r="B17" i="6"/>
  <c r="M17" i="6" s="1"/>
  <c r="B18" i="6"/>
  <c r="B46" i="6" s="1"/>
  <c r="B19" i="6"/>
  <c r="B47" i="6" s="1"/>
  <c r="B20" i="6"/>
  <c r="M48" i="6" s="1"/>
  <c r="B21" i="6"/>
  <c r="M49" i="6" s="1"/>
  <c r="B22" i="6"/>
  <c r="B50" i="6" s="1"/>
  <c r="B23" i="6"/>
  <c r="M51" i="6" s="1"/>
  <c r="B24" i="6"/>
  <c r="M52" i="6" s="1"/>
  <c r="B25" i="6"/>
  <c r="B53" i="6" s="1"/>
  <c r="B26" i="6"/>
  <c r="B54" i="6" s="1"/>
  <c r="B27" i="6"/>
  <c r="M55" i="6" s="1"/>
  <c r="B28" i="6"/>
  <c r="M56" i="6" s="1"/>
  <c r="B29" i="6"/>
  <c r="M29" i="6" s="1"/>
  <c r="C9" i="6"/>
  <c r="M18" i="6" l="1"/>
  <c r="M38" i="6"/>
  <c r="M54" i="6"/>
  <c r="B38" i="6"/>
  <c r="B9" i="6"/>
  <c r="M9" i="6" s="1"/>
  <c r="M26" i="6"/>
  <c r="M46" i="6"/>
  <c r="M23" i="6"/>
  <c r="B56" i="6"/>
  <c r="B40" i="6"/>
  <c r="M22" i="6"/>
  <c r="M14" i="6"/>
  <c r="B55" i="6"/>
  <c r="B39" i="6"/>
  <c r="M50" i="6"/>
  <c r="M27" i="6"/>
  <c r="M19" i="6"/>
  <c r="M11" i="6"/>
  <c r="B52" i="6"/>
  <c r="B44" i="6"/>
  <c r="M47" i="6"/>
  <c r="B51" i="6"/>
  <c r="B43" i="6"/>
  <c r="B48" i="6"/>
  <c r="M43" i="6"/>
  <c r="M31" i="6"/>
  <c r="M42" i="6"/>
  <c r="M30" i="6"/>
  <c r="M25" i="6"/>
  <c r="M21" i="6"/>
  <c r="M13" i="6"/>
  <c r="B59" i="6"/>
  <c r="M57" i="6"/>
  <c r="M53" i="6"/>
  <c r="M45" i="6"/>
  <c r="M41" i="6"/>
  <c r="M28" i="6"/>
  <c r="M24" i="6"/>
  <c r="M20" i="6"/>
  <c r="M16" i="6"/>
  <c r="M12" i="6"/>
  <c r="B58" i="6"/>
  <c r="B57" i="6"/>
  <c r="B49" i="6"/>
  <c r="B45" i="6"/>
  <c r="G13" i="1"/>
  <c r="O12" i="2"/>
  <c r="CE13" i="1"/>
  <c r="K13" i="1"/>
  <c r="DS13" i="1"/>
  <c r="DG13" i="1"/>
  <c r="BG13" i="1"/>
  <c r="CU13" i="1"/>
  <c r="S13" i="1"/>
  <c r="C12" i="2"/>
  <c r="FC13" i="1"/>
  <c r="AI13" i="1"/>
  <c r="AA12" i="2"/>
  <c r="EI13" i="1"/>
  <c r="C13" i="1"/>
  <c r="BW13" i="1"/>
  <c r="BC13" i="1"/>
  <c r="CA13" i="1"/>
  <c r="BS13" i="1"/>
  <c r="W13" i="1"/>
  <c r="EQ13" i="1"/>
  <c r="AM13" i="1"/>
  <c r="CY13" i="1"/>
  <c r="EA13" i="1"/>
  <c r="FG13" i="1"/>
  <c r="BO13" i="1"/>
  <c r="DC13" i="1"/>
  <c r="AY13" i="1"/>
  <c r="GI13" i="1"/>
  <c r="FO13" i="1"/>
  <c r="DK13" i="1"/>
  <c r="FK13" i="1"/>
  <c r="EY13" i="1"/>
  <c r="CQ13" i="1"/>
  <c r="S12" i="2"/>
  <c r="AU13" i="1"/>
  <c r="AA13" i="1"/>
  <c r="AQ13" i="1"/>
  <c r="BK13" i="1"/>
  <c r="FS13" i="1"/>
  <c r="AE13" i="1"/>
  <c r="AE12" i="2"/>
  <c r="GA13" i="1"/>
  <c r="EU13" i="1"/>
  <c r="CI13" i="1"/>
  <c r="CM13" i="1"/>
  <c r="GM13" i="1"/>
  <c r="DW13" i="1"/>
  <c r="FW13" i="1"/>
  <c r="O13" i="1"/>
  <c r="DO13" i="1"/>
  <c r="EM13" i="1"/>
  <c r="EE13" i="1"/>
  <c r="G12" i="2"/>
  <c r="W12" i="2"/>
  <c r="GE13" i="1"/>
  <c r="K12" i="2"/>
  <c r="C16" i="5" l="1"/>
  <c r="M91" i="6" l="1"/>
  <c r="M90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4" i="6"/>
  <c r="M73" i="6"/>
  <c r="M72" i="6"/>
  <c r="M71" i="6"/>
  <c r="BI70" i="6"/>
  <c r="BH70" i="6"/>
  <c r="BG70" i="6"/>
  <c r="Q118" i="6" s="1"/>
  <c r="AI129" i="6" s="1"/>
  <c r="BF70" i="6"/>
  <c r="BE70" i="6"/>
  <c r="BD70" i="6"/>
  <c r="BC70" i="6"/>
  <c r="BB70" i="6"/>
  <c r="BA70" i="6"/>
  <c r="AZ70" i="6"/>
  <c r="Q109" i="6" s="1"/>
  <c r="AI117" i="6" s="1"/>
  <c r="AY70" i="6"/>
  <c r="AX70" i="6"/>
  <c r="Q108" i="6" s="1"/>
  <c r="AI118" i="6" s="1"/>
  <c r="AW70" i="6"/>
  <c r="AV70" i="6"/>
  <c r="AU70" i="6"/>
  <c r="AT70" i="6"/>
  <c r="AS70" i="6"/>
  <c r="Q107" i="6" s="1"/>
  <c r="AI125" i="6" s="1"/>
  <c r="AR70" i="6"/>
  <c r="AQ70" i="6"/>
  <c r="AP70" i="6"/>
  <c r="AO70" i="6"/>
  <c r="AN70" i="6"/>
  <c r="AM70" i="6"/>
  <c r="AL70" i="6"/>
  <c r="Q115" i="6" s="1"/>
  <c r="AI122" i="6" s="1"/>
  <c r="AK70" i="6"/>
  <c r="AJ70" i="6"/>
  <c r="AI70" i="6"/>
  <c r="AH70" i="6"/>
  <c r="AG70" i="6"/>
  <c r="Q114" i="6" s="1"/>
  <c r="AI120" i="6" s="1"/>
  <c r="AF70" i="6"/>
  <c r="AE70" i="6"/>
  <c r="AD70" i="6"/>
  <c r="AC70" i="6"/>
  <c r="AB70" i="6"/>
  <c r="AA70" i="6"/>
  <c r="Z70" i="6"/>
  <c r="Y70" i="6"/>
  <c r="X70" i="6"/>
  <c r="W70" i="6"/>
  <c r="V70" i="6"/>
  <c r="U70" i="6"/>
  <c r="T70" i="6"/>
  <c r="S70" i="6"/>
  <c r="Q110" i="6" s="1"/>
  <c r="AI119" i="6" s="1"/>
  <c r="R70" i="6"/>
  <c r="Q70" i="6"/>
  <c r="P70" i="6"/>
  <c r="O70" i="6"/>
  <c r="N70" i="6"/>
  <c r="BI69" i="6"/>
  <c r="BH69" i="6"/>
  <c r="BG69" i="6"/>
  <c r="BF69" i="6"/>
  <c r="BE69" i="6"/>
  <c r="BD69" i="6"/>
  <c r="BC69" i="6"/>
  <c r="BB69" i="6"/>
  <c r="BA69" i="6"/>
  <c r="AZ69" i="6"/>
  <c r="AY69" i="6"/>
  <c r="AX69" i="6"/>
  <c r="AW69" i="6"/>
  <c r="AV69" i="6"/>
  <c r="AU69" i="6"/>
  <c r="AT69" i="6"/>
  <c r="AS69" i="6"/>
  <c r="AR69" i="6"/>
  <c r="AQ69" i="6"/>
  <c r="AP69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AC69" i="6"/>
  <c r="AB69" i="6"/>
  <c r="AA69" i="6"/>
  <c r="Z69" i="6"/>
  <c r="Y69" i="6"/>
  <c r="X69" i="6"/>
  <c r="W69" i="6"/>
  <c r="V69" i="6"/>
  <c r="U69" i="6"/>
  <c r="T69" i="6"/>
  <c r="S69" i="6"/>
  <c r="R69" i="6"/>
  <c r="Q69" i="6"/>
  <c r="P69" i="6"/>
  <c r="O69" i="6"/>
  <c r="N69" i="6"/>
  <c r="BI59" i="6"/>
  <c r="BH59" i="6"/>
  <c r="BG59" i="6"/>
  <c r="BF59" i="6"/>
  <c r="BC59" i="6"/>
  <c r="BB59" i="6"/>
  <c r="BA59" i="6"/>
  <c r="BA93" i="6" s="1"/>
  <c r="AZ59" i="6"/>
  <c r="AY59" i="6"/>
  <c r="AX59" i="6"/>
  <c r="AW59" i="6"/>
  <c r="AV59" i="6"/>
  <c r="AU59" i="6"/>
  <c r="AT59" i="6"/>
  <c r="AS59" i="6"/>
  <c r="AR59" i="6"/>
  <c r="AQ59" i="6"/>
  <c r="AP59" i="6"/>
  <c r="AO59" i="6"/>
  <c r="AN59" i="6"/>
  <c r="AM59" i="6"/>
  <c r="AL59" i="6"/>
  <c r="AJ59" i="6"/>
  <c r="AI59" i="6"/>
  <c r="AH59" i="6"/>
  <c r="AH93" i="6" s="1"/>
  <c r="AG59" i="6"/>
  <c r="AF59" i="6"/>
  <c r="AE59" i="6"/>
  <c r="AE93" i="6" s="1"/>
  <c r="AD59" i="6"/>
  <c r="AC59" i="6"/>
  <c r="AB59" i="6"/>
  <c r="AA59" i="6"/>
  <c r="Z59" i="6"/>
  <c r="Y59" i="6"/>
  <c r="Y93" i="6" s="1"/>
  <c r="X59" i="6"/>
  <c r="W59" i="6"/>
  <c r="V59" i="6"/>
  <c r="U59" i="6"/>
  <c r="T59" i="6"/>
  <c r="S59" i="6"/>
  <c r="R59" i="6"/>
  <c r="Q59" i="6"/>
  <c r="P59" i="6"/>
  <c r="O59" i="6"/>
  <c r="N59" i="6"/>
  <c r="J59" i="6"/>
  <c r="I59" i="6"/>
  <c r="H59" i="6"/>
  <c r="G59" i="6"/>
  <c r="F59" i="6"/>
  <c r="E59" i="6"/>
  <c r="D59" i="6"/>
  <c r="C59" i="6"/>
  <c r="BI58" i="6"/>
  <c r="BH58" i="6"/>
  <c r="BG58" i="6"/>
  <c r="BF58" i="6"/>
  <c r="BC58" i="6"/>
  <c r="BB58" i="6"/>
  <c r="BA58" i="6"/>
  <c r="BA92" i="6" s="1"/>
  <c r="AZ58" i="6"/>
  <c r="AY58" i="6"/>
  <c r="AX58" i="6"/>
  <c r="AW58" i="6"/>
  <c r="AV58" i="6"/>
  <c r="AU58" i="6"/>
  <c r="AT58" i="6"/>
  <c r="AS58" i="6"/>
  <c r="AR58" i="6"/>
  <c r="AQ58" i="6"/>
  <c r="AP58" i="6"/>
  <c r="AO58" i="6"/>
  <c r="AN58" i="6"/>
  <c r="AM58" i="6"/>
  <c r="AL58" i="6"/>
  <c r="AJ58" i="6"/>
  <c r="AI58" i="6"/>
  <c r="AH58" i="6"/>
  <c r="AH92" i="6" s="1"/>
  <c r="AG58" i="6"/>
  <c r="AF58" i="6"/>
  <c r="AE58" i="6"/>
  <c r="AE92" i="6" s="1"/>
  <c r="AD58" i="6"/>
  <c r="AC58" i="6"/>
  <c r="AB58" i="6"/>
  <c r="AA58" i="6"/>
  <c r="Z58" i="6"/>
  <c r="Y58" i="6"/>
  <c r="Y92" i="6" s="1"/>
  <c r="X58" i="6"/>
  <c r="W58" i="6"/>
  <c r="V58" i="6"/>
  <c r="U58" i="6"/>
  <c r="T58" i="6"/>
  <c r="S58" i="6"/>
  <c r="R58" i="6"/>
  <c r="Q58" i="6"/>
  <c r="P58" i="6"/>
  <c r="O58" i="6"/>
  <c r="N58" i="6"/>
  <c r="J58" i="6"/>
  <c r="I58" i="6"/>
  <c r="H58" i="6"/>
  <c r="G58" i="6"/>
  <c r="F58" i="6"/>
  <c r="E58" i="6"/>
  <c r="D58" i="6"/>
  <c r="C58" i="6"/>
  <c r="BI57" i="6"/>
  <c r="BH57" i="6"/>
  <c r="BG57" i="6"/>
  <c r="BF57" i="6"/>
  <c r="BC57" i="6"/>
  <c r="BB57" i="6"/>
  <c r="BA57" i="6"/>
  <c r="BA91" i="6" s="1"/>
  <c r="AZ57" i="6"/>
  <c r="AY57" i="6"/>
  <c r="AX57" i="6"/>
  <c r="AW57" i="6"/>
  <c r="AV57" i="6"/>
  <c r="AU57" i="6"/>
  <c r="AT57" i="6"/>
  <c r="AS57" i="6"/>
  <c r="AR57" i="6"/>
  <c r="AQ57" i="6"/>
  <c r="AP57" i="6"/>
  <c r="AO57" i="6"/>
  <c r="AN57" i="6"/>
  <c r="AM57" i="6"/>
  <c r="AL57" i="6"/>
  <c r="AJ57" i="6"/>
  <c r="AI57" i="6"/>
  <c r="AH57" i="6"/>
  <c r="AH91" i="6" s="1"/>
  <c r="AG57" i="6"/>
  <c r="AF57" i="6"/>
  <c r="AE57" i="6"/>
  <c r="AE91" i="6" s="1"/>
  <c r="AD57" i="6"/>
  <c r="AC57" i="6"/>
  <c r="AB57" i="6"/>
  <c r="AA57" i="6"/>
  <c r="Z57" i="6"/>
  <c r="Y57" i="6"/>
  <c r="Y91" i="6" s="1"/>
  <c r="X57" i="6"/>
  <c r="W57" i="6"/>
  <c r="V57" i="6"/>
  <c r="U57" i="6"/>
  <c r="T57" i="6"/>
  <c r="S57" i="6"/>
  <c r="R57" i="6"/>
  <c r="Q57" i="6"/>
  <c r="P57" i="6"/>
  <c r="O57" i="6"/>
  <c r="N57" i="6"/>
  <c r="J57" i="6"/>
  <c r="I57" i="6"/>
  <c r="H57" i="6"/>
  <c r="G57" i="6"/>
  <c r="F57" i="6"/>
  <c r="E57" i="6"/>
  <c r="D57" i="6"/>
  <c r="C57" i="6"/>
  <c r="BI56" i="6"/>
  <c r="BH56" i="6"/>
  <c r="BG56" i="6"/>
  <c r="BF56" i="6"/>
  <c r="BC56" i="6"/>
  <c r="BB56" i="6"/>
  <c r="BA56" i="6"/>
  <c r="BA90" i="6" s="1"/>
  <c r="AZ56" i="6"/>
  <c r="AY56" i="6"/>
  <c r="AX56" i="6"/>
  <c r="AW56" i="6"/>
  <c r="AV56" i="6"/>
  <c r="AU56" i="6"/>
  <c r="AT56" i="6"/>
  <c r="AS56" i="6"/>
  <c r="AR56" i="6"/>
  <c r="AQ56" i="6"/>
  <c r="AP56" i="6"/>
  <c r="AO56" i="6"/>
  <c r="AN56" i="6"/>
  <c r="AM56" i="6"/>
  <c r="AL56" i="6"/>
  <c r="AJ56" i="6"/>
  <c r="AI56" i="6"/>
  <c r="AH56" i="6"/>
  <c r="AH90" i="6" s="1"/>
  <c r="AG56" i="6"/>
  <c r="AF56" i="6"/>
  <c r="AE56" i="6"/>
  <c r="AE90" i="6" s="1"/>
  <c r="AD56" i="6"/>
  <c r="AC56" i="6"/>
  <c r="AB56" i="6"/>
  <c r="AA56" i="6"/>
  <c r="Z56" i="6"/>
  <c r="Y56" i="6"/>
  <c r="Y90" i="6" s="1"/>
  <c r="X56" i="6"/>
  <c r="W56" i="6"/>
  <c r="V56" i="6"/>
  <c r="U56" i="6"/>
  <c r="T56" i="6"/>
  <c r="S56" i="6"/>
  <c r="R56" i="6"/>
  <c r="Q56" i="6"/>
  <c r="P56" i="6"/>
  <c r="O56" i="6"/>
  <c r="N56" i="6"/>
  <c r="J56" i="6"/>
  <c r="I56" i="6"/>
  <c r="H56" i="6"/>
  <c r="G56" i="6"/>
  <c r="F56" i="6"/>
  <c r="E56" i="6"/>
  <c r="D56" i="6"/>
  <c r="C56" i="6"/>
  <c r="BI55" i="6"/>
  <c r="BH55" i="6"/>
  <c r="BG55" i="6"/>
  <c r="BF55" i="6"/>
  <c r="BD55" i="6"/>
  <c r="BC55" i="6"/>
  <c r="BB55" i="6"/>
  <c r="BA55" i="6"/>
  <c r="BA89" i="6" s="1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J55" i="6"/>
  <c r="AI55" i="6"/>
  <c r="AH55" i="6"/>
  <c r="AH89" i="6" s="1"/>
  <c r="AG55" i="6"/>
  <c r="AF55" i="6"/>
  <c r="AE55" i="6"/>
  <c r="AE89" i="6" s="1"/>
  <c r="AD55" i="6"/>
  <c r="AC55" i="6"/>
  <c r="AB55" i="6"/>
  <c r="AA55" i="6"/>
  <c r="Z55" i="6"/>
  <c r="Y55" i="6"/>
  <c r="Y89" i="6" s="1"/>
  <c r="X55" i="6"/>
  <c r="W55" i="6"/>
  <c r="V55" i="6"/>
  <c r="U55" i="6"/>
  <c r="T55" i="6"/>
  <c r="S55" i="6"/>
  <c r="R55" i="6"/>
  <c r="Q55" i="6"/>
  <c r="P55" i="6"/>
  <c r="O55" i="6"/>
  <c r="N55" i="6"/>
  <c r="J55" i="6"/>
  <c r="I55" i="6"/>
  <c r="H55" i="6"/>
  <c r="G55" i="6"/>
  <c r="F55" i="6"/>
  <c r="E55" i="6"/>
  <c r="D55" i="6"/>
  <c r="C55" i="6"/>
  <c r="BI54" i="6"/>
  <c r="BH54" i="6"/>
  <c r="BG54" i="6"/>
  <c r="BF54" i="6"/>
  <c r="BE54" i="6"/>
  <c r="BD54" i="6"/>
  <c r="BC54" i="6"/>
  <c r="BB54" i="6"/>
  <c r="BA54" i="6"/>
  <c r="BA88" i="6" s="1"/>
  <c r="AZ54" i="6"/>
  <c r="AY54" i="6"/>
  <c r="AX54" i="6"/>
  <c r="AW54" i="6"/>
  <c r="AV54" i="6"/>
  <c r="AU54" i="6"/>
  <c r="AT54" i="6"/>
  <c r="AS54" i="6"/>
  <c r="AR54" i="6"/>
  <c r="AQ54" i="6"/>
  <c r="AP54" i="6"/>
  <c r="AO54" i="6"/>
  <c r="AN54" i="6"/>
  <c r="AM54" i="6"/>
  <c r="AL54" i="6"/>
  <c r="AJ54" i="6"/>
  <c r="AI54" i="6"/>
  <c r="AH54" i="6"/>
  <c r="AH88" i="6" s="1"/>
  <c r="AG54" i="6"/>
  <c r="AF54" i="6"/>
  <c r="AE54" i="6"/>
  <c r="AE88" i="6" s="1"/>
  <c r="AD54" i="6"/>
  <c r="AC54" i="6"/>
  <c r="AB54" i="6"/>
  <c r="AA54" i="6"/>
  <c r="Z54" i="6"/>
  <c r="Y54" i="6"/>
  <c r="Y88" i="6" s="1"/>
  <c r="X54" i="6"/>
  <c r="W54" i="6"/>
  <c r="V54" i="6"/>
  <c r="U54" i="6"/>
  <c r="T54" i="6"/>
  <c r="S54" i="6"/>
  <c r="R54" i="6"/>
  <c r="Q54" i="6"/>
  <c r="P54" i="6"/>
  <c r="O54" i="6"/>
  <c r="N54" i="6"/>
  <c r="J54" i="6"/>
  <c r="I54" i="6"/>
  <c r="H54" i="6"/>
  <c r="G54" i="6"/>
  <c r="F54" i="6"/>
  <c r="E54" i="6"/>
  <c r="D54" i="6"/>
  <c r="C54" i="6"/>
  <c r="BI53" i="6"/>
  <c r="BH53" i="6"/>
  <c r="BG53" i="6"/>
  <c r="BF53" i="6"/>
  <c r="BE53" i="6"/>
  <c r="BD53" i="6"/>
  <c r="BC53" i="6"/>
  <c r="BB53" i="6"/>
  <c r="BA53" i="6"/>
  <c r="BA87" i="6" s="1"/>
  <c r="AZ53" i="6"/>
  <c r="AY53" i="6"/>
  <c r="AX53" i="6"/>
  <c r="AW53" i="6"/>
  <c r="AV53" i="6"/>
  <c r="AU53" i="6"/>
  <c r="AT53" i="6"/>
  <c r="AS53" i="6"/>
  <c r="AR53" i="6"/>
  <c r="AQ53" i="6"/>
  <c r="AP53" i="6"/>
  <c r="AO53" i="6"/>
  <c r="AN53" i="6"/>
  <c r="AM53" i="6"/>
  <c r="AL53" i="6"/>
  <c r="AJ53" i="6"/>
  <c r="AI53" i="6"/>
  <c r="AH53" i="6"/>
  <c r="AH87" i="6" s="1"/>
  <c r="AG53" i="6"/>
  <c r="AF53" i="6"/>
  <c r="AE53" i="6"/>
  <c r="AE87" i="6" s="1"/>
  <c r="AD53" i="6"/>
  <c r="AC53" i="6"/>
  <c r="AB53" i="6"/>
  <c r="AA53" i="6"/>
  <c r="Z53" i="6"/>
  <c r="Y53" i="6"/>
  <c r="Y87" i="6" s="1"/>
  <c r="X53" i="6"/>
  <c r="W53" i="6"/>
  <c r="V53" i="6"/>
  <c r="U53" i="6"/>
  <c r="T53" i="6"/>
  <c r="S53" i="6"/>
  <c r="R53" i="6"/>
  <c r="Q53" i="6"/>
  <c r="P53" i="6"/>
  <c r="O53" i="6"/>
  <c r="N53" i="6"/>
  <c r="J53" i="6"/>
  <c r="I53" i="6"/>
  <c r="H53" i="6"/>
  <c r="G53" i="6"/>
  <c r="F53" i="6"/>
  <c r="E53" i="6"/>
  <c r="D53" i="6"/>
  <c r="C53" i="6"/>
  <c r="BI52" i="6"/>
  <c r="BH52" i="6"/>
  <c r="BG52" i="6"/>
  <c r="BF52" i="6"/>
  <c r="BE52" i="6"/>
  <c r="BD52" i="6"/>
  <c r="BC52" i="6"/>
  <c r="BB52" i="6"/>
  <c r="BA52" i="6"/>
  <c r="BA86" i="6" s="1"/>
  <c r="AZ52" i="6"/>
  <c r="AY52" i="6"/>
  <c r="AX52" i="6"/>
  <c r="AW52" i="6"/>
  <c r="AV52" i="6"/>
  <c r="AU52" i="6"/>
  <c r="AT52" i="6"/>
  <c r="AS52" i="6"/>
  <c r="AR52" i="6"/>
  <c r="AQ52" i="6"/>
  <c r="AP52" i="6"/>
  <c r="AO52" i="6"/>
  <c r="AN52" i="6"/>
  <c r="AM52" i="6"/>
  <c r="AL52" i="6"/>
  <c r="AJ52" i="6"/>
  <c r="AI52" i="6"/>
  <c r="AH52" i="6"/>
  <c r="AH86" i="6" s="1"/>
  <c r="AG52" i="6"/>
  <c r="AF52" i="6"/>
  <c r="AE52" i="6"/>
  <c r="AE86" i="6" s="1"/>
  <c r="AD52" i="6"/>
  <c r="AC52" i="6"/>
  <c r="AB52" i="6"/>
  <c r="AA52" i="6"/>
  <c r="Z52" i="6"/>
  <c r="Y52" i="6"/>
  <c r="Y86" i="6" s="1"/>
  <c r="X52" i="6"/>
  <c r="W52" i="6"/>
  <c r="V52" i="6"/>
  <c r="U52" i="6"/>
  <c r="T52" i="6"/>
  <c r="S52" i="6"/>
  <c r="R52" i="6"/>
  <c r="Q52" i="6"/>
  <c r="P52" i="6"/>
  <c r="O52" i="6"/>
  <c r="N52" i="6"/>
  <c r="J52" i="6"/>
  <c r="I52" i="6"/>
  <c r="H52" i="6"/>
  <c r="G52" i="6"/>
  <c r="F52" i="6"/>
  <c r="E52" i="6"/>
  <c r="D52" i="6"/>
  <c r="C52" i="6"/>
  <c r="BI51" i="6"/>
  <c r="BH51" i="6"/>
  <c r="BG51" i="6"/>
  <c r="BF51" i="6"/>
  <c r="BE51" i="6"/>
  <c r="BD51" i="6"/>
  <c r="BC51" i="6"/>
  <c r="BB51" i="6"/>
  <c r="BA51" i="6"/>
  <c r="BA85" i="6" s="1"/>
  <c r="AZ51" i="6"/>
  <c r="AY51" i="6"/>
  <c r="AX51" i="6"/>
  <c r="AW51" i="6"/>
  <c r="AV51" i="6"/>
  <c r="AU51" i="6"/>
  <c r="AT51" i="6"/>
  <c r="AS51" i="6"/>
  <c r="AR51" i="6"/>
  <c r="AQ51" i="6"/>
  <c r="AP51" i="6"/>
  <c r="AO51" i="6"/>
  <c r="AN51" i="6"/>
  <c r="AM51" i="6"/>
  <c r="AL51" i="6"/>
  <c r="AJ51" i="6"/>
  <c r="AI51" i="6"/>
  <c r="AH51" i="6"/>
  <c r="AH85" i="6" s="1"/>
  <c r="AG51" i="6"/>
  <c r="AF51" i="6"/>
  <c r="AE51" i="6"/>
  <c r="AE85" i="6" s="1"/>
  <c r="AD51" i="6"/>
  <c r="AC51" i="6"/>
  <c r="AB51" i="6"/>
  <c r="AA51" i="6"/>
  <c r="Z51" i="6"/>
  <c r="Y51" i="6"/>
  <c r="Y85" i="6" s="1"/>
  <c r="X51" i="6"/>
  <c r="W51" i="6"/>
  <c r="V51" i="6"/>
  <c r="U51" i="6"/>
  <c r="T51" i="6"/>
  <c r="S51" i="6"/>
  <c r="R51" i="6"/>
  <c r="Q51" i="6"/>
  <c r="P51" i="6"/>
  <c r="O51" i="6"/>
  <c r="N51" i="6"/>
  <c r="J51" i="6"/>
  <c r="I51" i="6"/>
  <c r="H51" i="6"/>
  <c r="G51" i="6"/>
  <c r="F51" i="6"/>
  <c r="E51" i="6"/>
  <c r="D51" i="6"/>
  <c r="C51" i="6"/>
  <c r="BI50" i="6"/>
  <c r="BH50" i="6"/>
  <c r="BG50" i="6"/>
  <c r="BF50" i="6"/>
  <c r="BE50" i="6"/>
  <c r="BD50" i="6"/>
  <c r="BC50" i="6"/>
  <c r="BB50" i="6"/>
  <c r="BA50" i="6"/>
  <c r="BA84" i="6" s="1"/>
  <c r="AZ50" i="6"/>
  <c r="AY50" i="6"/>
  <c r="AX50" i="6"/>
  <c r="AW50" i="6"/>
  <c r="AV50" i="6"/>
  <c r="AU50" i="6"/>
  <c r="AT50" i="6"/>
  <c r="AS50" i="6"/>
  <c r="AR50" i="6"/>
  <c r="AQ50" i="6"/>
  <c r="AP50" i="6"/>
  <c r="AO50" i="6"/>
  <c r="AN50" i="6"/>
  <c r="AM50" i="6"/>
  <c r="AL50" i="6"/>
  <c r="AJ50" i="6"/>
  <c r="AI50" i="6"/>
  <c r="AH50" i="6"/>
  <c r="AH84" i="6" s="1"/>
  <c r="AG50" i="6"/>
  <c r="AF50" i="6"/>
  <c r="AE50" i="6"/>
  <c r="AE84" i="6" s="1"/>
  <c r="AD50" i="6"/>
  <c r="AC50" i="6"/>
  <c r="AB50" i="6"/>
  <c r="AA50" i="6"/>
  <c r="Z50" i="6"/>
  <c r="Y50" i="6"/>
  <c r="Y84" i="6" s="1"/>
  <c r="X50" i="6"/>
  <c r="W50" i="6"/>
  <c r="V50" i="6"/>
  <c r="U50" i="6"/>
  <c r="T50" i="6"/>
  <c r="S50" i="6"/>
  <c r="R50" i="6"/>
  <c r="Q50" i="6"/>
  <c r="P50" i="6"/>
  <c r="O50" i="6"/>
  <c r="N50" i="6"/>
  <c r="J50" i="6"/>
  <c r="I50" i="6"/>
  <c r="H50" i="6"/>
  <c r="G50" i="6"/>
  <c r="F50" i="6"/>
  <c r="E50" i="6"/>
  <c r="D50" i="6"/>
  <c r="C50" i="6"/>
  <c r="BI49" i="6"/>
  <c r="BH49" i="6"/>
  <c r="BG49" i="6"/>
  <c r="BF49" i="6"/>
  <c r="BE49" i="6"/>
  <c r="BD49" i="6"/>
  <c r="BC49" i="6"/>
  <c r="BB49" i="6"/>
  <c r="BA49" i="6"/>
  <c r="BA83" i="6" s="1"/>
  <c r="AZ49" i="6"/>
  <c r="AY49" i="6"/>
  <c r="AX49" i="6"/>
  <c r="AW49" i="6"/>
  <c r="AV49" i="6"/>
  <c r="AU49" i="6"/>
  <c r="AT49" i="6"/>
  <c r="AS49" i="6"/>
  <c r="AR49" i="6"/>
  <c r="AQ49" i="6"/>
  <c r="AP49" i="6"/>
  <c r="AO49" i="6"/>
  <c r="AN49" i="6"/>
  <c r="AM49" i="6"/>
  <c r="AL49" i="6"/>
  <c r="AJ49" i="6"/>
  <c r="AI49" i="6"/>
  <c r="AH49" i="6"/>
  <c r="AH83" i="6" s="1"/>
  <c r="AG49" i="6"/>
  <c r="AF49" i="6"/>
  <c r="AE49" i="6"/>
  <c r="AE83" i="6" s="1"/>
  <c r="AD49" i="6"/>
  <c r="AC49" i="6"/>
  <c r="AB49" i="6"/>
  <c r="AA49" i="6"/>
  <c r="Z49" i="6"/>
  <c r="Y49" i="6"/>
  <c r="Y83" i="6" s="1"/>
  <c r="X49" i="6"/>
  <c r="W49" i="6"/>
  <c r="V49" i="6"/>
  <c r="U49" i="6"/>
  <c r="T49" i="6"/>
  <c r="S49" i="6"/>
  <c r="R49" i="6"/>
  <c r="Q49" i="6"/>
  <c r="P49" i="6"/>
  <c r="O49" i="6"/>
  <c r="N49" i="6"/>
  <c r="J49" i="6"/>
  <c r="I49" i="6"/>
  <c r="H49" i="6"/>
  <c r="G49" i="6"/>
  <c r="F49" i="6"/>
  <c r="E49" i="6"/>
  <c r="D49" i="6"/>
  <c r="C49" i="6"/>
  <c r="BI48" i="6"/>
  <c r="BH48" i="6"/>
  <c r="BG48" i="6"/>
  <c r="BF48" i="6"/>
  <c r="BE48" i="6"/>
  <c r="BD48" i="6"/>
  <c r="BC48" i="6"/>
  <c r="BB48" i="6"/>
  <c r="BA48" i="6"/>
  <c r="BA82" i="6" s="1"/>
  <c r="AZ48" i="6"/>
  <c r="AY48" i="6"/>
  <c r="AX48" i="6"/>
  <c r="AW48" i="6"/>
  <c r="AV48" i="6"/>
  <c r="AU48" i="6"/>
  <c r="AT48" i="6"/>
  <c r="AS48" i="6"/>
  <c r="AR48" i="6"/>
  <c r="AQ48" i="6"/>
  <c r="AP48" i="6"/>
  <c r="AO48" i="6"/>
  <c r="AN48" i="6"/>
  <c r="AM48" i="6"/>
  <c r="AL48" i="6"/>
  <c r="AJ48" i="6"/>
  <c r="AI48" i="6"/>
  <c r="AH48" i="6"/>
  <c r="AH82" i="6" s="1"/>
  <c r="AG48" i="6"/>
  <c r="AF48" i="6"/>
  <c r="AE48" i="6"/>
  <c r="AE82" i="6" s="1"/>
  <c r="AD48" i="6"/>
  <c r="AC48" i="6"/>
  <c r="AB48" i="6"/>
  <c r="AA48" i="6"/>
  <c r="Z48" i="6"/>
  <c r="Y48" i="6"/>
  <c r="Y82" i="6" s="1"/>
  <c r="X48" i="6"/>
  <c r="W48" i="6"/>
  <c r="V48" i="6"/>
  <c r="U48" i="6"/>
  <c r="T48" i="6"/>
  <c r="S48" i="6"/>
  <c r="R48" i="6"/>
  <c r="Q48" i="6"/>
  <c r="P48" i="6"/>
  <c r="O48" i="6"/>
  <c r="N48" i="6"/>
  <c r="J48" i="6"/>
  <c r="I48" i="6"/>
  <c r="H48" i="6"/>
  <c r="G48" i="6"/>
  <c r="F48" i="6"/>
  <c r="E48" i="6"/>
  <c r="D48" i="6"/>
  <c r="C48" i="6"/>
  <c r="BI47" i="6"/>
  <c r="BH47" i="6"/>
  <c r="BG47" i="6"/>
  <c r="BF47" i="6"/>
  <c r="BE47" i="6"/>
  <c r="BD47" i="6"/>
  <c r="BC47" i="6"/>
  <c r="BB47" i="6"/>
  <c r="BA47" i="6"/>
  <c r="BA81" i="6" s="1"/>
  <c r="AZ47" i="6"/>
  <c r="AY47" i="6"/>
  <c r="AX47" i="6"/>
  <c r="AW47" i="6"/>
  <c r="AV47" i="6"/>
  <c r="AU47" i="6"/>
  <c r="AT47" i="6"/>
  <c r="AS47" i="6"/>
  <c r="AR47" i="6"/>
  <c r="AQ47" i="6"/>
  <c r="AP47" i="6"/>
  <c r="AO47" i="6"/>
  <c r="AN47" i="6"/>
  <c r="AM47" i="6"/>
  <c r="AL47" i="6"/>
  <c r="AJ47" i="6"/>
  <c r="AI47" i="6"/>
  <c r="AH47" i="6"/>
  <c r="AH81" i="6" s="1"/>
  <c r="AG47" i="6"/>
  <c r="AF47" i="6"/>
  <c r="AE47" i="6"/>
  <c r="AE81" i="6" s="1"/>
  <c r="AD47" i="6"/>
  <c r="AC47" i="6"/>
  <c r="AB47" i="6"/>
  <c r="AA47" i="6"/>
  <c r="Z47" i="6"/>
  <c r="Y47" i="6"/>
  <c r="Y81" i="6" s="1"/>
  <c r="X47" i="6"/>
  <c r="W47" i="6"/>
  <c r="V47" i="6"/>
  <c r="U47" i="6"/>
  <c r="T47" i="6"/>
  <c r="S47" i="6"/>
  <c r="R47" i="6"/>
  <c r="Q47" i="6"/>
  <c r="P47" i="6"/>
  <c r="O47" i="6"/>
  <c r="N47" i="6"/>
  <c r="J47" i="6"/>
  <c r="I47" i="6"/>
  <c r="H47" i="6"/>
  <c r="G47" i="6"/>
  <c r="F47" i="6"/>
  <c r="E47" i="6"/>
  <c r="D47" i="6"/>
  <c r="C47" i="6"/>
  <c r="BI46" i="6"/>
  <c r="BH46" i="6"/>
  <c r="BG46" i="6"/>
  <c r="BF46" i="6"/>
  <c r="BE46" i="6"/>
  <c r="BD46" i="6"/>
  <c r="BC46" i="6"/>
  <c r="BB46" i="6"/>
  <c r="BA46" i="6"/>
  <c r="BA80" i="6" s="1"/>
  <c r="AZ46" i="6"/>
  <c r="AY46" i="6"/>
  <c r="AX46" i="6"/>
  <c r="AW46" i="6"/>
  <c r="AV46" i="6"/>
  <c r="AU46" i="6"/>
  <c r="AT46" i="6"/>
  <c r="AS46" i="6"/>
  <c r="AR46" i="6"/>
  <c r="AQ46" i="6"/>
  <c r="AP46" i="6"/>
  <c r="AO46" i="6"/>
  <c r="AN46" i="6"/>
  <c r="AM46" i="6"/>
  <c r="AL46" i="6"/>
  <c r="AJ46" i="6"/>
  <c r="AI46" i="6"/>
  <c r="AH46" i="6"/>
  <c r="AH80" i="6" s="1"/>
  <c r="AG46" i="6"/>
  <c r="AF46" i="6"/>
  <c r="AE46" i="6"/>
  <c r="AE80" i="6" s="1"/>
  <c r="AD46" i="6"/>
  <c r="AC46" i="6"/>
  <c r="AB46" i="6"/>
  <c r="AA46" i="6"/>
  <c r="Z46" i="6"/>
  <c r="Y46" i="6"/>
  <c r="Y80" i="6" s="1"/>
  <c r="X46" i="6"/>
  <c r="W46" i="6"/>
  <c r="V46" i="6"/>
  <c r="U46" i="6"/>
  <c r="T46" i="6"/>
  <c r="S46" i="6"/>
  <c r="R46" i="6"/>
  <c r="Q46" i="6"/>
  <c r="P46" i="6"/>
  <c r="O46" i="6"/>
  <c r="N46" i="6"/>
  <c r="J46" i="6"/>
  <c r="I46" i="6"/>
  <c r="H46" i="6"/>
  <c r="G46" i="6"/>
  <c r="F46" i="6"/>
  <c r="E46" i="6"/>
  <c r="D46" i="6"/>
  <c r="C46" i="6"/>
  <c r="BI45" i="6"/>
  <c r="BH45" i="6"/>
  <c r="BG45" i="6"/>
  <c r="BF45" i="6"/>
  <c r="BE45" i="6"/>
  <c r="BD45" i="6"/>
  <c r="BC45" i="6"/>
  <c r="BB45" i="6"/>
  <c r="BA45" i="6"/>
  <c r="BA79" i="6" s="1"/>
  <c r="AZ45" i="6"/>
  <c r="AY45" i="6"/>
  <c r="AX45" i="6"/>
  <c r="AW45" i="6"/>
  <c r="AV45" i="6"/>
  <c r="AU45" i="6"/>
  <c r="AT45" i="6"/>
  <c r="AS45" i="6"/>
  <c r="AR45" i="6"/>
  <c r="AQ45" i="6"/>
  <c r="AP45" i="6"/>
  <c r="AO45" i="6"/>
  <c r="AN45" i="6"/>
  <c r="AM45" i="6"/>
  <c r="AL45" i="6"/>
  <c r="AJ45" i="6"/>
  <c r="AI45" i="6"/>
  <c r="AH45" i="6"/>
  <c r="AH79" i="6" s="1"/>
  <c r="AG45" i="6"/>
  <c r="AF45" i="6"/>
  <c r="AE45" i="6"/>
  <c r="AE79" i="6" s="1"/>
  <c r="AD45" i="6"/>
  <c r="AC45" i="6"/>
  <c r="AB45" i="6"/>
  <c r="AA45" i="6"/>
  <c r="Z45" i="6"/>
  <c r="Y45" i="6"/>
  <c r="Y79" i="6" s="1"/>
  <c r="X45" i="6"/>
  <c r="W45" i="6"/>
  <c r="V45" i="6"/>
  <c r="U45" i="6"/>
  <c r="T45" i="6"/>
  <c r="S45" i="6"/>
  <c r="R45" i="6"/>
  <c r="Q45" i="6"/>
  <c r="P45" i="6"/>
  <c r="O45" i="6"/>
  <c r="N45" i="6"/>
  <c r="J45" i="6"/>
  <c r="I45" i="6"/>
  <c r="H45" i="6"/>
  <c r="G45" i="6"/>
  <c r="F45" i="6"/>
  <c r="E45" i="6"/>
  <c r="D45" i="6"/>
  <c r="C45" i="6"/>
  <c r="BI44" i="6"/>
  <c r="BH44" i="6"/>
  <c r="BG44" i="6"/>
  <c r="BF44" i="6"/>
  <c r="BE44" i="6"/>
  <c r="BD44" i="6"/>
  <c r="BC44" i="6"/>
  <c r="BB44" i="6"/>
  <c r="BA44" i="6"/>
  <c r="BA78" i="6" s="1"/>
  <c r="AZ44" i="6"/>
  <c r="AY44" i="6"/>
  <c r="AX44" i="6"/>
  <c r="AW44" i="6"/>
  <c r="AV44" i="6"/>
  <c r="AU44" i="6"/>
  <c r="AT44" i="6"/>
  <c r="AS44" i="6"/>
  <c r="AR44" i="6"/>
  <c r="AQ44" i="6"/>
  <c r="AP44" i="6"/>
  <c r="AO44" i="6"/>
  <c r="AN44" i="6"/>
  <c r="AM44" i="6"/>
  <c r="AL44" i="6"/>
  <c r="AJ44" i="6"/>
  <c r="AI44" i="6"/>
  <c r="AH44" i="6"/>
  <c r="AH78" i="6" s="1"/>
  <c r="AG44" i="6"/>
  <c r="AF44" i="6"/>
  <c r="AE44" i="6"/>
  <c r="AE78" i="6" s="1"/>
  <c r="AD44" i="6"/>
  <c r="AC44" i="6"/>
  <c r="AB44" i="6"/>
  <c r="AA44" i="6"/>
  <c r="Z44" i="6"/>
  <c r="Y44" i="6"/>
  <c r="Y78" i="6" s="1"/>
  <c r="X44" i="6"/>
  <c r="W44" i="6"/>
  <c r="V44" i="6"/>
  <c r="U44" i="6"/>
  <c r="T44" i="6"/>
  <c r="S44" i="6"/>
  <c r="R44" i="6"/>
  <c r="Q44" i="6"/>
  <c r="P44" i="6"/>
  <c r="O44" i="6"/>
  <c r="N44" i="6"/>
  <c r="J44" i="6"/>
  <c r="I44" i="6"/>
  <c r="H44" i="6"/>
  <c r="G44" i="6"/>
  <c r="F44" i="6"/>
  <c r="E44" i="6"/>
  <c r="D44" i="6"/>
  <c r="C44" i="6"/>
  <c r="BI43" i="6"/>
  <c r="BH43" i="6"/>
  <c r="BG43" i="6"/>
  <c r="BF43" i="6"/>
  <c r="BE43" i="6"/>
  <c r="BD43" i="6"/>
  <c r="BC43" i="6"/>
  <c r="BB43" i="6"/>
  <c r="BA43" i="6"/>
  <c r="BA77" i="6" s="1"/>
  <c r="AZ43" i="6"/>
  <c r="AY43" i="6"/>
  <c r="AX43" i="6"/>
  <c r="AW43" i="6"/>
  <c r="AV43" i="6"/>
  <c r="AU43" i="6"/>
  <c r="AT43" i="6"/>
  <c r="AS43" i="6"/>
  <c r="AR43" i="6"/>
  <c r="AQ43" i="6"/>
  <c r="AP43" i="6"/>
  <c r="AO43" i="6"/>
  <c r="AN43" i="6"/>
  <c r="AM43" i="6"/>
  <c r="AL43" i="6"/>
  <c r="AJ43" i="6"/>
  <c r="AI43" i="6"/>
  <c r="AH43" i="6"/>
  <c r="AH77" i="6" s="1"/>
  <c r="AG43" i="6"/>
  <c r="AF43" i="6"/>
  <c r="AE43" i="6"/>
  <c r="AE77" i="6" s="1"/>
  <c r="AD43" i="6"/>
  <c r="AC43" i="6"/>
  <c r="AB43" i="6"/>
  <c r="AA43" i="6"/>
  <c r="Z43" i="6"/>
  <c r="Y43" i="6"/>
  <c r="Y77" i="6" s="1"/>
  <c r="X43" i="6"/>
  <c r="W43" i="6"/>
  <c r="V43" i="6"/>
  <c r="U43" i="6"/>
  <c r="T43" i="6"/>
  <c r="S43" i="6"/>
  <c r="R43" i="6"/>
  <c r="Q43" i="6"/>
  <c r="P43" i="6"/>
  <c r="O43" i="6"/>
  <c r="N43" i="6"/>
  <c r="J43" i="6"/>
  <c r="I43" i="6"/>
  <c r="H43" i="6"/>
  <c r="G43" i="6"/>
  <c r="F43" i="6"/>
  <c r="E43" i="6"/>
  <c r="D43" i="6"/>
  <c r="C43" i="6"/>
  <c r="BI42" i="6"/>
  <c r="BH42" i="6"/>
  <c r="BG42" i="6"/>
  <c r="BF42" i="6"/>
  <c r="BE42" i="6"/>
  <c r="BD42" i="6"/>
  <c r="BC42" i="6"/>
  <c r="BB42" i="6"/>
  <c r="BA42" i="6"/>
  <c r="BA76" i="6" s="1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J42" i="6"/>
  <c r="AI42" i="6"/>
  <c r="AH42" i="6"/>
  <c r="AH76" i="6" s="1"/>
  <c r="AG42" i="6"/>
  <c r="AF42" i="6"/>
  <c r="AE42" i="6"/>
  <c r="AE76" i="6" s="1"/>
  <c r="AD42" i="6"/>
  <c r="AC42" i="6"/>
  <c r="AB42" i="6"/>
  <c r="AA42" i="6"/>
  <c r="Z42" i="6"/>
  <c r="Y42" i="6"/>
  <c r="Y76" i="6" s="1"/>
  <c r="X42" i="6"/>
  <c r="W42" i="6"/>
  <c r="V42" i="6"/>
  <c r="U42" i="6"/>
  <c r="T42" i="6"/>
  <c r="S42" i="6"/>
  <c r="R42" i="6"/>
  <c r="Q42" i="6"/>
  <c r="P42" i="6"/>
  <c r="O42" i="6"/>
  <c r="N42" i="6"/>
  <c r="J42" i="6"/>
  <c r="I42" i="6"/>
  <c r="H42" i="6"/>
  <c r="G42" i="6"/>
  <c r="F42" i="6"/>
  <c r="E42" i="6"/>
  <c r="D42" i="6"/>
  <c r="C42" i="6"/>
  <c r="BI41" i="6"/>
  <c r="BH41" i="6"/>
  <c r="BG41" i="6"/>
  <c r="BF41" i="6"/>
  <c r="BE41" i="6"/>
  <c r="BD41" i="6"/>
  <c r="BC41" i="6"/>
  <c r="BB41" i="6"/>
  <c r="BA41" i="6"/>
  <c r="BA75" i="6" s="1"/>
  <c r="AZ41" i="6"/>
  <c r="AY41" i="6"/>
  <c r="AX41" i="6"/>
  <c r="AW41" i="6"/>
  <c r="AV41" i="6"/>
  <c r="AU41" i="6"/>
  <c r="AT41" i="6"/>
  <c r="AS41" i="6"/>
  <c r="AR41" i="6"/>
  <c r="AQ41" i="6"/>
  <c r="AP41" i="6"/>
  <c r="AO41" i="6"/>
  <c r="AN41" i="6"/>
  <c r="AM41" i="6"/>
  <c r="AL41" i="6"/>
  <c r="AJ41" i="6"/>
  <c r="AI41" i="6"/>
  <c r="AH41" i="6"/>
  <c r="AH75" i="6" s="1"/>
  <c r="AG41" i="6"/>
  <c r="AF41" i="6"/>
  <c r="AE41" i="6"/>
  <c r="AE75" i="6" s="1"/>
  <c r="AD41" i="6"/>
  <c r="AC41" i="6"/>
  <c r="AB41" i="6"/>
  <c r="AA41" i="6"/>
  <c r="Z41" i="6"/>
  <c r="Y41" i="6"/>
  <c r="Y75" i="6" s="1"/>
  <c r="X41" i="6"/>
  <c r="W41" i="6"/>
  <c r="V41" i="6"/>
  <c r="U41" i="6"/>
  <c r="T41" i="6"/>
  <c r="S41" i="6"/>
  <c r="R41" i="6"/>
  <c r="Q41" i="6"/>
  <c r="P41" i="6"/>
  <c r="O41" i="6"/>
  <c r="N41" i="6"/>
  <c r="J41" i="6"/>
  <c r="I41" i="6"/>
  <c r="H41" i="6"/>
  <c r="G41" i="6"/>
  <c r="F41" i="6"/>
  <c r="E41" i="6"/>
  <c r="D41" i="6"/>
  <c r="C41" i="6"/>
  <c r="BI40" i="6"/>
  <c r="BH40" i="6"/>
  <c r="BG40" i="6"/>
  <c r="BF40" i="6"/>
  <c r="BE40" i="6"/>
  <c r="BD40" i="6"/>
  <c r="BC40" i="6"/>
  <c r="BB40" i="6"/>
  <c r="BA40" i="6"/>
  <c r="BA74" i="6" s="1"/>
  <c r="AZ40" i="6"/>
  <c r="AY40" i="6"/>
  <c r="AX40" i="6"/>
  <c r="AW40" i="6"/>
  <c r="AV40" i="6"/>
  <c r="AU40" i="6"/>
  <c r="AT40" i="6"/>
  <c r="AS40" i="6"/>
  <c r="AR40" i="6"/>
  <c r="AQ40" i="6"/>
  <c r="AP40" i="6"/>
  <c r="AO40" i="6"/>
  <c r="AN40" i="6"/>
  <c r="AM40" i="6"/>
  <c r="AL40" i="6"/>
  <c r="AJ40" i="6"/>
  <c r="AI40" i="6"/>
  <c r="AH40" i="6"/>
  <c r="AH74" i="6" s="1"/>
  <c r="AG40" i="6"/>
  <c r="AF40" i="6"/>
  <c r="AE40" i="6"/>
  <c r="AE74" i="6" s="1"/>
  <c r="AD40" i="6"/>
  <c r="AC40" i="6"/>
  <c r="AB40" i="6"/>
  <c r="AA40" i="6"/>
  <c r="Z40" i="6"/>
  <c r="Y40" i="6"/>
  <c r="Y74" i="6" s="1"/>
  <c r="X40" i="6"/>
  <c r="W40" i="6"/>
  <c r="V40" i="6"/>
  <c r="U40" i="6"/>
  <c r="T40" i="6"/>
  <c r="S40" i="6"/>
  <c r="R40" i="6"/>
  <c r="Q40" i="6"/>
  <c r="P40" i="6"/>
  <c r="O40" i="6"/>
  <c r="N40" i="6"/>
  <c r="J40" i="6"/>
  <c r="I40" i="6"/>
  <c r="H40" i="6"/>
  <c r="G40" i="6"/>
  <c r="F40" i="6"/>
  <c r="E40" i="6"/>
  <c r="D40" i="6"/>
  <c r="C40" i="6"/>
  <c r="BI39" i="6"/>
  <c r="BH39" i="6"/>
  <c r="BG39" i="6"/>
  <c r="BF39" i="6"/>
  <c r="BE39" i="6"/>
  <c r="BD39" i="6"/>
  <c r="BC39" i="6"/>
  <c r="BB39" i="6"/>
  <c r="BA39" i="6"/>
  <c r="BA73" i="6" s="1"/>
  <c r="AZ39" i="6"/>
  <c r="AY39" i="6"/>
  <c r="AX39" i="6"/>
  <c r="AW39" i="6"/>
  <c r="AV39" i="6"/>
  <c r="AU39" i="6"/>
  <c r="AT39" i="6"/>
  <c r="AS39" i="6"/>
  <c r="AR39" i="6"/>
  <c r="AQ39" i="6"/>
  <c r="AP39" i="6"/>
  <c r="AO39" i="6"/>
  <c r="AN39" i="6"/>
  <c r="AM39" i="6"/>
  <c r="AL39" i="6"/>
  <c r="AJ39" i="6"/>
  <c r="AI39" i="6"/>
  <c r="AH39" i="6"/>
  <c r="AH73" i="6" s="1"/>
  <c r="AG39" i="6"/>
  <c r="AF39" i="6"/>
  <c r="AE39" i="6"/>
  <c r="AE73" i="6" s="1"/>
  <c r="AD39" i="6"/>
  <c r="AC39" i="6"/>
  <c r="AB39" i="6"/>
  <c r="AA39" i="6"/>
  <c r="Z39" i="6"/>
  <c r="Y39" i="6"/>
  <c r="Y73" i="6" s="1"/>
  <c r="X39" i="6"/>
  <c r="W39" i="6"/>
  <c r="V39" i="6"/>
  <c r="U39" i="6"/>
  <c r="T39" i="6"/>
  <c r="S39" i="6"/>
  <c r="R39" i="6"/>
  <c r="Q39" i="6"/>
  <c r="P39" i="6"/>
  <c r="O39" i="6"/>
  <c r="N39" i="6"/>
  <c r="J39" i="6"/>
  <c r="I39" i="6"/>
  <c r="H39" i="6"/>
  <c r="G39" i="6"/>
  <c r="F39" i="6"/>
  <c r="E39" i="6"/>
  <c r="D39" i="6"/>
  <c r="C39" i="6"/>
  <c r="BI38" i="6"/>
  <c r="BH38" i="6"/>
  <c r="BG38" i="6"/>
  <c r="BF38" i="6"/>
  <c r="BE38" i="6"/>
  <c r="BD38" i="6"/>
  <c r="BC38" i="6"/>
  <c r="BB38" i="6"/>
  <c r="BA38" i="6"/>
  <c r="BA72" i="6" s="1"/>
  <c r="AZ38" i="6"/>
  <c r="AY38" i="6"/>
  <c r="AX38" i="6"/>
  <c r="AW38" i="6"/>
  <c r="AV38" i="6"/>
  <c r="AU38" i="6"/>
  <c r="AT38" i="6"/>
  <c r="AS38" i="6"/>
  <c r="AR38" i="6"/>
  <c r="AQ38" i="6"/>
  <c r="AP38" i="6"/>
  <c r="AO38" i="6"/>
  <c r="AN38" i="6"/>
  <c r="AM38" i="6"/>
  <c r="AL38" i="6"/>
  <c r="AJ38" i="6"/>
  <c r="AI38" i="6"/>
  <c r="AH38" i="6"/>
  <c r="AH72" i="6" s="1"/>
  <c r="AG38" i="6"/>
  <c r="AF38" i="6"/>
  <c r="AE38" i="6"/>
  <c r="AE72" i="6" s="1"/>
  <c r="AD38" i="6"/>
  <c r="AC38" i="6"/>
  <c r="AB38" i="6"/>
  <c r="AA38" i="6"/>
  <c r="Z38" i="6"/>
  <c r="Y38" i="6"/>
  <c r="Y72" i="6" s="1"/>
  <c r="X38" i="6"/>
  <c r="W38" i="6"/>
  <c r="V38" i="6"/>
  <c r="U38" i="6"/>
  <c r="T38" i="6"/>
  <c r="S38" i="6"/>
  <c r="R38" i="6"/>
  <c r="Q38" i="6"/>
  <c r="P38" i="6"/>
  <c r="O38" i="6"/>
  <c r="N38" i="6"/>
  <c r="J38" i="6"/>
  <c r="I38" i="6"/>
  <c r="H38" i="6"/>
  <c r="G38" i="6"/>
  <c r="F38" i="6"/>
  <c r="E38" i="6"/>
  <c r="D38" i="6"/>
  <c r="C38" i="6"/>
  <c r="BI37" i="6"/>
  <c r="BH37" i="6"/>
  <c r="BG37" i="6"/>
  <c r="BF37" i="6"/>
  <c r="BE37" i="6"/>
  <c r="BD37" i="6"/>
  <c r="BC37" i="6"/>
  <c r="BB37" i="6"/>
  <c r="BA37" i="6"/>
  <c r="BA71" i="6" s="1"/>
  <c r="AZ37" i="6"/>
  <c r="AY37" i="6"/>
  <c r="AX37" i="6"/>
  <c r="AW37" i="6"/>
  <c r="AV37" i="6"/>
  <c r="AU37" i="6"/>
  <c r="AT37" i="6"/>
  <c r="AS37" i="6"/>
  <c r="AR37" i="6"/>
  <c r="AQ37" i="6"/>
  <c r="AP37" i="6"/>
  <c r="AO37" i="6"/>
  <c r="AN37" i="6"/>
  <c r="AM37" i="6"/>
  <c r="AL37" i="6"/>
  <c r="AJ37" i="6"/>
  <c r="AI37" i="6"/>
  <c r="AH37" i="6"/>
  <c r="AH71" i="6" s="1"/>
  <c r="AG37" i="6"/>
  <c r="AF37" i="6"/>
  <c r="AE37" i="6"/>
  <c r="AE71" i="6" s="1"/>
  <c r="AD37" i="6"/>
  <c r="AC37" i="6"/>
  <c r="AB37" i="6"/>
  <c r="AA37" i="6"/>
  <c r="Z37" i="6"/>
  <c r="Y37" i="6"/>
  <c r="Y71" i="6" s="1"/>
  <c r="X37" i="6"/>
  <c r="W37" i="6"/>
  <c r="V37" i="6"/>
  <c r="U37" i="6"/>
  <c r="T37" i="6"/>
  <c r="S37" i="6"/>
  <c r="R37" i="6"/>
  <c r="Q37" i="6"/>
  <c r="P37" i="6"/>
  <c r="O37" i="6"/>
  <c r="N37" i="6"/>
  <c r="M37" i="6"/>
  <c r="J37" i="6"/>
  <c r="I37" i="6"/>
  <c r="H37" i="6"/>
  <c r="G37" i="6"/>
  <c r="F37" i="6"/>
  <c r="E37" i="6"/>
  <c r="D37" i="6"/>
  <c r="C37" i="6"/>
  <c r="B37" i="6"/>
  <c r="BI36" i="6"/>
  <c r="BH36" i="6"/>
  <c r="BG36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J36" i="6"/>
  <c r="I36" i="6"/>
  <c r="H36" i="6"/>
  <c r="G36" i="6"/>
  <c r="F36" i="6"/>
  <c r="E36" i="6"/>
  <c r="BI35" i="6"/>
  <c r="BH35" i="6"/>
  <c r="BG35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P3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J35" i="6"/>
  <c r="I35" i="6"/>
  <c r="H35" i="6"/>
  <c r="G35" i="6"/>
  <c r="F35" i="6"/>
  <c r="E35" i="6"/>
  <c r="AA90" i="6" l="1"/>
  <c r="AK89" i="6"/>
  <c r="BE90" i="6"/>
  <c r="BE91" i="6"/>
  <c r="AA91" i="6"/>
  <c r="AA87" i="6"/>
  <c r="AA88" i="6"/>
  <c r="AA89" i="6"/>
  <c r="AC90" i="6"/>
  <c r="AA92" i="6"/>
  <c r="AK93" i="6"/>
  <c r="BD93" i="6"/>
  <c r="AK90" i="6"/>
  <c r="BD90" i="6"/>
  <c r="AC91" i="6"/>
  <c r="BE92" i="6"/>
  <c r="AA93" i="6"/>
  <c r="Q116" i="6"/>
  <c r="AI121" i="6" s="1"/>
  <c r="AC87" i="6"/>
  <c r="AC88" i="6"/>
  <c r="AK88" i="6"/>
  <c r="AC89" i="6"/>
  <c r="AK91" i="6"/>
  <c r="BD91" i="6"/>
  <c r="AC92" i="6"/>
  <c r="BE93" i="6"/>
  <c r="AK92" i="6"/>
  <c r="BD92" i="6"/>
  <c r="AC93" i="6"/>
  <c r="N91" i="6"/>
  <c r="O91" i="6"/>
  <c r="S91" i="6"/>
  <c r="W91" i="6"/>
  <c r="AI91" i="6"/>
  <c r="AQ91" i="6"/>
  <c r="AU91" i="6"/>
  <c r="AY91" i="6"/>
  <c r="BC91" i="6"/>
  <c r="BG91" i="6"/>
  <c r="O92" i="6"/>
  <c r="S92" i="6"/>
  <c r="W92" i="6"/>
  <c r="AI92" i="6"/>
  <c r="AN92" i="6"/>
  <c r="AR92" i="6"/>
  <c r="AV92" i="6"/>
  <c r="AZ92" i="6"/>
  <c r="BF92" i="6"/>
  <c r="N93" i="6"/>
  <c r="R93" i="6"/>
  <c r="V93" i="6"/>
  <c r="Z93" i="6"/>
  <c r="AD93" i="6"/>
  <c r="AQ93" i="6"/>
  <c r="AU93" i="6"/>
  <c r="AY93" i="6"/>
  <c r="BC93" i="6"/>
  <c r="BI93" i="6"/>
  <c r="P91" i="6"/>
  <c r="T91" i="6"/>
  <c r="X91" i="6"/>
  <c r="AB91" i="6"/>
  <c r="AF91" i="6"/>
  <c r="AJ91" i="6"/>
  <c r="AN91" i="6"/>
  <c r="AR91" i="6"/>
  <c r="AV91" i="6"/>
  <c r="AZ91" i="6"/>
  <c r="BH91" i="6"/>
  <c r="P92" i="6"/>
  <c r="T92" i="6"/>
  <c r="X92" i="6"/>
  <c r="AB92" i="6"/>
  <c r="AF92" i="6"/>
  <c r="AJ92" i="6"/>
  <c r="AO92" i="6"/>
  <c r="AS92" i="6"/>
  <c r="AW92" i="6"/>
  <c r="BG92" i="6"/>
  <c r="O93" i="6"/>
  <c r="S93" i="6"/>
  <c r="W93" i="6"/>
  <c r="AI93" i="6"/>
  <c r="AN93" i="6"/>
  <c r="AR93" i="6"/>
  <c r="AV93" i="6"/>
  <c r="AZ93" i="6"/>
  <c r="BF93" i="6"/>
  <c r="Q91" i="6"/>
  <c r="U91" i="6"/>
  <c r="AG91" i="6"/>
  <c r="AO91" i="6"/>
  <c r="AS91" i="6"/>
  <c r="AW91" i="6"/>
  <c r="BI91" i="6"/>
  <c r="Q92" i="6"/>
  <c r="U92" i="6"/>
  <c r="AG92" i="6"/>
  <c r="AL92" i="6"/>
  <c r="AP92" i="6"/>
  <c r="AX92" i="6"/>
  <c r="BB92" i="6"/>
  <c r="BH92" i="6"/>
  <c r="P93" i="6"/>
  <c r="T93" i="6"/>
  <c r="X93" i="6"/>
  <c r="AB93" i="6"/>
  <c r="AF93" i="6"/>
  <c r="AJ93" i="6"/>
  <c r="AO93" i="6"/>
  <c r="AS93" i="6"/>
  <c r="AW93" i="6"/>
  <c r="BG93" i="6"/>
  <c r="R91" i="6"/>
  <c r="V91" i="6"/>
  <c r="Z91" i="6"/>
  <c r="AD91" i="6"/>
  <c r="AL91" i="6"/>
  <c r="AP91" i="6"/>
  <c r="AX91" i="6"/>
  <c r="BB91" i="6"/>
  <c r="BF91" i="6"/>
  <c r="N92" i="6"/>
  <c r="R92" i="6"/>
  <c r="V92" i="6"/>
  <c r="Z92" i="6"/>
  <c r="AD92" i="6"/>
  <c r="AQ92" i="6"/>
  <c r="AU92" i="6"/>
  <c r="AY92" i="6"/>
  <c r="BC92" i="6"/>
  <c r="BI92" i="6"/>
  <c r="Q93" i="6"/>
  <c r="U93" i="6"/>
  <c r="AG93" i="6"/>
  <c r="AL93" i="6"/>
  <c r="AP93" i="6"/>
  <c r="AX93" i="6"/>
  <c r="BB93" i="6"/>
  <c r="BH93" i="6"/>
  <c r="G62" i="6"/>
  <c r="H62" i="6"/>
  <c r="E62" i="6"/>
  <c r="F62" i="6"/>
  <c r="J62" i="6"/>
  <c r="I62" i="6"/>
  <c r="N84" i="6"/>
  <c r="Z84" i="6"/>
  <c r="AP84" i="6"/>
  <c r="AB85" i="6"/>
  <c r="AF85" i="6"/>
  <c r="AR85" i="6"/>
  <c r="BD85" i="6"/>
  <c r="BH85" i="6"/>
  <c r="N86" i="6"/>
  <c r="Z86" i="6"/>
  <c r="AP86" i="6"/>
  <c r="AB87" i="6"/>
  <c r="AF87" i="6"/>
  <c r="AR87" i="6"/>
  <c r="BD87" i="6"/>
  <c r="BH87" i="6"/>
  <c r="N88" i="6"/>
  <c r="Z88" i="6"/>
  <c r="AP88" i="6"/>
  <c r="X89" i="6"/>
  <c r="AB89" i="6"/>
  <c r="AF89" i="6"/>
  <c r="AR89" i="6"/>
  <c r="BD89" i="6"/>
  <c r="BH89" i="6"/>
  <c r="N90" i="6"/>
  <c r="Z90" i="6"/>
  <c r="AP90" i="6"/>
  <c r="AA84" i="6"/>
  <c r="W86" i="6"/>
  <c r="BC86" i="6"/>
  <c r="AO87" i="6"/>
  <c r="BG88" i="6"/>
  <c r="AO89" i="6"/>
  <c r="BG90" i="6"/>
  <c r="N71" i="6"/>
  <c r="Z71" i="6"/>
  <c r="AP71" i="6"/>
  <c r="AB72" i="6"/>
  <c r="AF72" i="6"/>
  <c r="N73" i="6"/>
  <c r="Z73" i="6"/>
  <c r="N75" i="6"/>
  <c r="N77" i="6"/>
  <c r="N79" i="6"/>
  <c r="N81" i="6"/>
  <c r="Z81" i="6"/>
  <c r="AP81" i="6"/>
  <c r="AB82" i="6"/>
  <c r="AF82" i="6"/>
  <c r="AR82" i="6"/>
  <c r="BD82" i="6"/>
  <c r="BH82" i="6"/>
  <c r="N83" i="6"/>
  <c r="Z83" i="6"/>
  <c r="AP83" i="6"/>
  <c r="AN84" i="6"/>
  <c r="BD84" i="6"/>
  <c r="AX85" i="6"/>
  <c r="P86" i="6"/>
  <c r="N87" i="6"/>
  <c r="BF87" i="6"/>
  <c r="BF89" i="6"/>
  <c r="AC86" i="6"/>
  <c r="AK86" i="6"/>
  <c r="AS86" i="6"/>
  <c r="P71" i="6"/>
  <c r="AB71" i="6"/>
  <c r="AF71" i="6"/>
  <c r="AN71" i="6"/>
  <c r="AV71" i="6"/>
  <c r="AZ71" i="6"/>
  <c r="BH71" i="6"/>
  <c r="N72" i="6"/>
  <c r="R72" i="6"/>
  <c r="V72" i="6"/>
  <c r="Z72" i="6"/>
  <c r="AD72" i="6"/>
  <c r="AL72" i="6"/>
  <c r="AP72" i="6"/>
  <c r="AX72" i="6"/>
  <c r="BB72" i="6"/>
  <c r="BF72" i="6"/>
  <c r="P73" i="6"/>
  <c r="T73" i="6"/>
  <c r="X73" i="6"/>
  <c r="AB73" i="6"/>
  <c r="AF73" i="6"/>
  <c r="AJ73" i="6"/>
  <c r="AN73" i="6"/>
  <c r="AR73" i="6"/>
  <c r="AV73" i="6"/>
  <c r="AZ73" i="6"/>
  <c r="BD73" i="6"/>
  <c r="BH73" i="6"/>
  <c r="N74" i="6"/>
  <c r="R74" i="6"/>
  <c r="V74" i="6"/>
  <c r="Z74" i="6"/>
  <c r="AD74" i="6"/>
  <c r="AL74" i="6"/>
  <c r="AP74" i="6"/>
  <c r="AX74" i="6"/>
  <c r="BB74" i="6"/>
  <c r="BF74" i="6"/>
  <c r="P75" i="6"/>
  <c r="T75" i="6"/>
  <c r="X75" i="6"/>
  <c r="AB75" i="6"/>
  <c r="AF75" i="6"/>
  <c r="AJ75" i="6"/>
  <c r="AN75" i="6"/>
  <c r="AR75" i="6"/>
  <c r="AV75" i="6"/>
  <c r="AZ75" i="6"/>
  <c r="BD75" i="6"/>
  <c r="BH75" i="6"/>
  <c r="N76" i="6"/>
  <c r="R76" i="6"/>
  <c r="V76" i="6"/>
  <c r="Z76" i="6"/>
  <c r="AD76" i="6"/>
  <c r="AL76" i="6"/>
  <c r="AP76" i="6"/>
  <c r="AX76" i="6"/>
  <c r="BB76" i="6"/>
  <c r="BF76" i="6"/>
  <c r="P77" i="6"/>
  <c r="T77" i="6"/>
  <c r="X77" i="6"/>
  <c r="AB77" i="6"/>
  <c r="AF77" i="6"/>
  <c r="AJ77" i="6"/>
  <c r="AN77" i="6"/>
  <c r="AR77" i="6"/>
  <c r="AV77" i="6"/>
  <c r="AZ77" i="6"/>
  <c r="BD77" i="6"/>
  <c r="BH77" i="6"/>
  <c r="N78" i="6"/>
  <c r="R78" i="6"/>
  <c r="V78" i="6"/>
  <c r="Z78" i="6"/>
  <c r="AD78" i="6"/>
  <c r="AL78" i="6"/>
  <c r="AP78" i="6"/>
  <c r="AX78" i="6"/>
  <c r="BB78" i="6"/>
  <c r="BF78" i="6"/>
  <c r="P79" i="6"/>
  <c r="T79" i="6"/>
  <c r="X79" i="6"/>
  <c r="AB79" i="6"/>
  <c r="AF79" i="6"/>
  <c r="AJ79" i="6"/>
  <c r="AN79" i="6"/>
  <c r="AR79" i="6"/>
  <c r="AV79" i="6"/>
  <c r="AZ79" i="6"/>
  <c r="BD79" i="6"/>
  <c r="BH79" i="6"/>
  <c r="N80" i="6"/>
  <c r="R80" i="6"/>
  <c r="V80" i="6"/>
  <c r="Z80" i="6"/>
  <c r="AD80" i="6"/>
  <c r="AL80" i="6"/>
  <c r="AP80" i="6"/>
  <c r="AX80" i="6"/>
  <c r="BB80" i="6"/>
  <c r="BF80" i="6"/>
  <c r="P81" i="6"/>
  <c r="T81" i="6"/>
  <c r="X81" i="6"/>
  <c r="AB81" i="6"/>
  <c r="AF81" i="6"/>
  <c r="AJ81" i="6"/>
  <c r="AN81" i="6"/>
  <c r="AR81" i="6"/>
  <c r="AV81" i="6"/>
  <c r="AZ81" i="6"/>
  <c r="BD81" i="6"/>
  <c r="BH81" i="6"/>
  <c r="N82" i="6"/>
  <c r="R82" i="6"/>
  <c r="V82" i="6"/>
  <c r="Z82" i="6"/>
  <c r="AD82" i="6"/>
  <c r="AL82" i="6"/>
  <c r="AP82" i="6"/>
  <c r="AX82" i="6"/>
  <c r="BB82" i="6"/>
  <c r="BF82" i="6"/>
  <c r="P83" i="6"/>
  <c r="T83" i="6"/>
  <c r="X83" i="6"/>
  <c r="AB83" i="6"/>
  <c r="AF83" i="6"/>
  <c r="AJ83" i="6"/>
  <c r="AN83" i="6"/>
  <c r="AR83" i="6"/>
  <c r="AV83" i="6"/>
  <c r="AZ83" i="6"/>
  <c r="BD83" i="6"/>
  <c r="BH83" i="6"/>
  <c r="R84" i="6"/>
  <c r="V84" i="6"/>
  <c r="AD84" i="6"/>
  <c r="AL84" i="6"/>
  <c r="AX84" i="6"/>
  <c r="BB84" i="6"/>
  <c r="BF84" i="6"/>
  <c r="P85" i="6"/>
  <c r="T85" i="6"/>
  <c r="X85" i="6"/>
  <c r="AJ85" i="6"/>
  <c r="AN85" i="6"/>
  <c r="AV85" i="6"/>
  <c r="AZ85" i="6"/>
  <c r="R86" i="6"/>
  <c r="V86" i="6"/>
  <c r="AD86" i="6"/>
  <c r="T71" i="6"/>
  <c r="X71" i="6"/>
  <c r="AJ71" i="6"/>
  <c r="AR71" i="6"/>
  <c r="BD71" i="6"/>
  <c r="Q71" i="6"/>
  <c r="U71" i="6"/>
  <c r="AC71" i="6"/>
  <c r="AG71" i="6"/>
  <c r="AK71" i="6"/>
  <c r="AO71" i="6"/>
  <c r="AS71" i="6"/>
  <c r="AW71" i="6"/>
  <c r="BE71" i="6"/>
  <c r="BI71" i="6"/>
  <c r="O72" i="6"/>
  <c r="S72" i="6"/>
  <c r="W72" i="6"/>
  <c r="AA72" i="6"/>
  <c r="AI72" i="6"/>
  <c r="AQ72" i="6"/>
  <c r="AU72" i="6"/>
  <c r="AY72" i="6"/>
  <c r="BC72" i="6"/>
  <c r="BG72" i="6"/>
  <c r="Q73" i="6"/>
  <c r="U73" i="6"/>
  <c r="AC73" i="6"/>
  <c r="AG73" i="6"/>
  <c r="AK73" i="6"/>
  <c r="AO73" i="6"/>
  <c r="AS73" i="6"/>
  <c r="AW73" i="6"/>
  <c r="BE73" i="6"/>
  <c r="BI73" i="6"/>
  <c r="O74" i="6"/>
  <c r="S74" i="6"/>
  <c r="W74" i="6"/>
  <c r="AA74" i="6"/>
  <c r="AI74" i="6"/>
  <c r="AQ74" i="6"/>
  <c r="AU74" i="6"/>
  <c r="AY74" i="6"/>
  <c r="BC74" i="6"/>
  <c r="BG74" i="6"/>
  <c r="Q75" i="6"/>
  <c r="U75" i="6"/>
  <c r="AC75" i="6"/>
  <c r="AG75" i="6"/>
  <c r="AK75" i="6"/>
  <c r="AO75" i="6"/>
  <c r="AS75" i="6"/>
  <c r="AW75" i="6"/>
  <c r="BE75" i="6"/>
  <c r="BI75" i="6"/>
  <c r="O76" i="6"/>
  <c r="S76" i="6"/>
  <c r="W76" i="6"/>
  <c r="AA76" i="6"/>
  <c r="AI76" i="6"/>
  <c r="AQ76" i="6"/>
  <c r="AU76" i="6"/>
  <c r="AY76" i="6"/>
  <c r="BC76" i="6"/>
  <c r="BG76" i="6"/>
  <c r="Q77" i="6"/>
  <c r="U77" i="6"/>
  <c r="AC77" i="6"/>
  <c r="AG77" i="6"/>
  <c r="AK77" i="6"/>
  <c r="AO77" i="6"/>
  <c r="AS77" i="6"/>
  <c r="AW77" i="6"/>
  <c r="BE77" i="6"/>
  <c r="BI77" i="6"/>
  <c r="O78" i="6"/>
  <c r="S78" i="6"/>
  <c r="W78" i="6"/>
  <c r="AA78" i="6"/>
  <c r="AI78" i="6"/>
  <c r="AQ78" i="6"/>
  <c r="AU78" i="6"/>
  <c r="AY78" i="6"/>
  <c r="BC78" i="6"/>
  <c r="BG78" i="6"/>
  <c r="Q79" i="6"/>
  <c r="U79" i="6"/>
  <c r="AC79" i="6"/>
  <c r="AG79" i="6"/>
  <c r="AK79" i="6"/>
  <c r="AO79" i="6"/>
  <c r="AS79" i="6"/>
  <c r="AW79" i="6"/>
  <c r="BE79" i="6"/>
  <c r="BI79" i="6"/>
  <c r="O80" i="6"/>
  <c r="S80" i="6"/>
  <c r="W80" i="6"/>
  <c r="AA80" i="6"/>
  <c r="AI80" i="6"/>
  <c r="AQ80" i="6"/>
  <c r="AU80" i="6"/>
  <c r="AY80" i="6"/>
  <c r="BC80" i="6"/>
  <c r="BG80" i="6"/>
  <c r="Q81" i="6"/>
  <c r="U81" i="6"/>
  <c r="AC81" i="6"/>
  <c r="AG81" i="6"/>
  <c r="AK81" i="6"/>
  <c r="AO81" i="6"/>
  <c r="AS81" i="6"/>
  <c r="AW81" i="6"/>
  <c r="BE81" i="6"/>
  <c r="BI81" i="6"/>
  <c r="O82" i="6"/>
  <c r="S82" i="6"/>
  <c r="W82" i="6"/>
  <c r="AA82" i="6"/>
  <c r="AI82" i="6"/>
  <c r="AQ82" i="6"/>
  <c r="AU82" i="6"/>
  <c r="AY82" i="6"/>
  <c r="BC82" i="6"/>
  <c r="BG82" i="6"/>
  <c r="Q83" i="6"/>
  <c r="U83" i="6"/>
  <c r="AC83" i="6"/>
  <c r="AG83" i="6"/>
  <c r="AK83" i="6"/>
  <c r="AO83" i="6"/>
  <c r="AS83" i="6"/>
  <c r="AW83" i="6"/>
  <c r="BE83" i="6"/>
  <c r="BI83" i="6"/>
  <c r="O84" i="6"/>
  <c r="S84" i="6"/>
  <c r="W84" i="6"/>
  <c r="BE85" i="6"/>
  <c r="R71" i="6"/>
  <c r="V71" i="6"/>
  <c r="AD71" i="6"/>
  <c r="BB71" i="6"/>
  <c r="BF71" i="6"/>
  <c r="P72" i="6"/>
  <c r="T72" i="6"/>
  <c r="X72" i="6"/>
  <c r="AJ72" i="6"/>
  <c r="AN72" i="6"/>
  <c r="AR72" i="6"/>
  <c r="AV72" i="6"/>
  <c r="AZ72" i="6"/>
  <c r="BD72" i="6"/>
  <c r="BH72" i="6"/>
  <c r="R73" i="6"/>
  <c r="V73" i="6"/>
  <c r="AD73" i="6"/>
  <c r="AL73" i="6"/>
  <c r="AP73" i="6"/>
  <c r="AX73" i="6"/>
  <c r="BB73" i="6"/>
  <c r="BF73" i="6"/>
  <c r="P74" i="6"/>
  <c r="T74" i="6"/>
  <c r="X74" i="6"/>
  <c r="AB74" i="6"/>
  <c r="AF74" i="6"/>
  <c r="AJ74" i="6"/>
  <c r="AN74" i="6"/>
  <c r="AR74" i="6"/>
  <c r="AV74" i="6"/>
  <c r="AZ74" i="6"/>
  <c r="BD74" i="6"/>
  <c r="BH74" i="6"/>
  <c r="R75" i="6"/>
  <c r="V75" i="6"/>
  <c r="Z75" i="6"/>
  <c r="AD75" i="6"/>
  <c r="AL75" i="6"/>
  <c r="AP75" i="6"/>
  <c r="AX75" i="6"/>
  <c r="BB75" i="6"/>
  <c r="BF75" i="6"/>
  <c r="P76" i="6"/>
  <c r="T76" i="6"/>
  <c r="X76" i="6"/>
  <c r="AB76" i="6"/>
  <c r="AF76" i="6"/>
  <c r="AJ76" i="6"/>
  <c r="AN76" i="6"/>
  <c r="AR76" i="6"/>
  <c r="AV76" i="6"/>
  <c r="AZ76" i="6"/>
  <c r="BD76" i="6"/>
  <c r="BH76" i="6"/>
  <c r="R77" i="6"/>
  <c r="V77" i="6"/>
  <c r="Z77" i="6"/>
  <c r="AD77" i="6"/>
  <c r="AL77" i="6"/>
  <c r="AP77" i="6"/>
  <c r="AX77" i="6"/>
  <c r="BB77" i="6"/>
  <c r="BF77" i="6"/>
  <c r="P78" i="6"/>
  <c r="T78" i="6"/>
  <c r="X78" i="6"/>
  <c r="AB78" i="6"/>
  <c r="AF78" i="6"/>
  <c r="AJ78" i="6"/>
  <c r="AN78" i="6"/>
  <c r="AR78" i="6"/>
  <c r="AV78" i="6"/>
  <c r="AZ78" i="6"/>
  <c r="BD78" i="6"/>
  <c r="BH78" i="6"/>
  <c r="R79" i="6"/>
  <c r="V79" i="6"/>
  <c r="Z79" i="6"/>
  <c r="AD79" i="6"/>
  <c r="AL79" i="6"/>
  <c r="AP79" i="6"/>
  <c r="AX79" i="6"/>
  <c r="BB79" i="6"/>
  <c r="BF79" i="6"/>
  <c r="P80" i="6"/>
  <c r="T80" i="6"/>
  <c r="X80" i="6"/>
  <c r="AB80" i="6"/>
  <c r="AF80" i="6"/>
  <c r="AJ80" i="6"/>
  <c r="AN80" i="6"/>
  <c r="AR80" i="6"/>
  <c r="AV80" i="6"/>
  <c r="AZ80" i="6"/>
  <c r="BD80" i="6"/>
  <c r="BH80" i="6"/>
  <c r="R81" i="6"/>
  <c r="V81" i="6"/>
  <c r="AD81" i="6"/>
  <c r="AL81" i="6"/>
  <c r="AX81" i="6"/>
  <c r="BB81" i="6"/>
  <c r="BF81" i="6"/>
  <c r="P82" i="6"/>
  <c r="T82" i="6"/>
  <c r="X82" i="6"/>
  <c r="AJ82" i="6"/>
  <c r="AN82" i="6"/>
  <c r="AV82" i="6"/>
  <c r="AZ82" i="6"/>
  <c r="R83" i="6"/>
  <c r="V83" i="6"/>
  <c r="AD83" i="6"/>
  <c r="AL83" i="6"/>
  <c r="AX83" i="6"/>
  <c r="BB83" i="6"/>
  <c r="AL71" i="6"/>
  <c r="AX71" i="6"/>
  <c r="O71" i="6"/>
  <c r="S71" i="6"/>
  <c r="W71" i="6"/>
  <c r="AA71" i="6"/>
  <c r="AI71" i="6"/>
  <c r="AQ71" i="6"/>
  <c r="AU71" i="6"/>
  <c r="AY71" i="6"/>
  <c r="BC71" i="6"/>
  <c r="BG71" i="6"/>
  <c r="Q72" i="6"/>
  <c r="U72" i="6"/>
  <c r="AC72" i="6"/>
  <c r="AG72" i="6"/>
  <c r="AK72" i="6"/>
  <c r="AO72" i="6"/>
  <c r="AS72" i="6"/>
  <c r="AW72" i="6"/>
  <c r="BE72" i="6"/>
  <c r="BI72" i="6"/>
  <c r="O73" i="6"/>
  <c r="S73" i="6"/>
  <c r="W73" i="6"/>
  <c r="AA73" i="6"/>
  <c r="AI73" i="6"/>
  <c r="AQ73" i="6"/>
  <c r="AU73" i="6"/>
  <c r="AY73" i="6"/>
  <c r="BC73" i="6"/>
  <c r="BG73" i="6"/>
  <c r="Q74" i="6"/>
  <c r="U74" i="6"/>
  <c r="AC74" i="6"/>
  <c r="AG74" i="6"/>
  <c r="AK74" i="6"/>
  <c r="AO74" i="6"/>
  <c r="AS74" i="6"/>
  <c r="AW74" i="6"/>
  <c r="BE74" i="6"/>
  <c r="BI74" i="6"/>
  <c r="O75" i="6"/>
  <c r="S75" i="6"/>
  <c r="W75" i="6"/>
  <c r="AA75" i="6"/>
  <c r="AI75" i="6"/>
  <c r="AQ75" i="6"/>
  <c r="AU75" i="6"/>
  <c r="AY75" i="6"/>
  <c r="BC75" i="6"/>
  <c r="BG75" i="6"/>
  <c r="Q76" i="6"/>
  <c r="U76" i="6"/>
  <c r="AC76" i="6"/>
  <c r="AG76" i="6"/>
  <c r="AK76" i="6"/>
  <c r="AO76" i="6"/>
  <c r="AS76" i="6"/>
  <c r="AW76" i="6"/>
  <c r="BE76" i="6"/>
  <c r="BI76" i="6"/>
  <c r="O77" i="6"/>
  <c r="S77" i="6"/>
  <c r="W77" i="6"/>
  <c r="AA77" i="6"/>
  <c r="AI77" i="6"/>
  <c r="AQ77" i="6"/>
  <c r="AU77" i="6"/>
  <c r="AY77" i="6"/>
  <c r="BC77" i="6"/>
  <c r="BG77" i="6"/>
  <c r="Q78" i="6"/>
  <c r="U78" i="6"/>
  <c r="AC78" i="6"/>
  <c r="AG78" i="6"/>
  <c r="AK78" i="6"/>
  <c r="AO78" i="6"/>
  <c r="AS78" i="6"/>
  <c r="AW78" i="6"/>
  <c r="BE78" i="6"/>
  <c r="BI78" i="6"/>
  <c r="O79" i="6"/>
  <c r="S79" i="6"/>
  <c r="W79" i="6"/>
  <c r="AA79" i="6"/>
  <c r="AI79" i="6"/>
  <c r="AQ79" i="6"/>
  <c r="AU79" i="6"/>
  <c r="AY79" i="6"/>
  <c r="BC79" i="6"/>
  <c r="BG79" i="6"/>
  <c r="Q80" i="6"/>
  <c r="U80" i="6"/>
  <c r="AC80" i="6"/>
  <c r="AG80" i="6"/>
  <c r="AK80" i="6"/>
  <c r="AO80" i="6"/>
  <c r="AS80" i="6"/>
  <c r="AW80" i="6"/>
  <c r="BE80" i="6"/>
  <c r="BI80" i="6"/>
  <c r="O81" i="6"/>
  <c r="S81" i="6"/>
  <c r="W81" i="6"/>
  <c r="AA81" i="6"/>
  <c r="AI81" i="6"/>
  <c r="AQ81" i="6"/>
  <c r="AU81" i="6"/>
  <c r="AY81" i="6"/>
  <c r="BC81" i="6"/>
  <c r="BG81" i="6"/>
  <c r="Q82" i="6"/>
  <c r="U82" i="6"/>
  <c r="AC82" i="6"/>
  <c r="AG82" i="6"/>
  <c r="AK82" i="6"/>
  <c r="AO82" i="6"/>
  <c r="AS82" i="6"/>
  <c r="AW82" i="6"/>
  <c r="BE82" i="6"/>
  <c r="AG84" i="6"/>
  <c r="AW84" i="6"/>
  <c r="AA85" i="6"/>
  <c r="AQ85" i="6"/>
  <c r="BI82" i="6"/>
  <c r="O83" i="6"/>
  <c r="S83" i="6"/>
  <c r="W83" i="6"/>
  <c r="AA83" i="6"/>
  <c r="AI83" i="6"/>
  <c r="AQ83" i="6"/>
  <c r="AU83" i="6"/>
  <c r="AY83" i="6"/>
  <c r="BC83" i="6"/>
  <c r="BG83" i="6"/>
  <c r="Q84" i="6"/>
  <c r="U84" i="6"/>
  <c r="AC84" i="6"/>
  <c r="AK84" i="6"/>
  <c r="AO84" i="6"/>
  <c r="AS84" i="6"/>
  <c r="BE84" i="6"/>
  <c r="BI84" i="6"/>
  <c r="O85" i="6"/>
  <c r="S85" i="6"/>
  <c r="W85" i="6"/>
  <c r="AI85" i="6"/>
  <c r="AU85" i="6"/>
  <c r="AY85" i="6"/>
  <c r="BC85" i="6"/>
  <c r="BG85" i="6"/>
  <c r="Q86" i="6"/>
  <c r="U86" i="6"/>
  <c r="AG86" i="6"/>
  <c r="AO86" i="6"/>
  <c r="AW86" i="6"/>
  <c r="BE86" i="6"/>
  <c r="BI86" i="6"/>
  <c r="O87" i="6"/>
  <c r="S87" i="6"/>
  <c r="W87" i="6"/>
  <c r="AI87" i="6"/>
  <c r="AQ87" i="6"/>
  <c r="AU87" i="6"/>
  <c r="AY87" i="6"/>
  <c r="BC87" i="6"/>
  <c r="BG87" i="6"/>
  <c r="Q88" i="6"/>
  <c r="U88" i="6"/>
  <c r="AG88" i="6"/>
  <c r="AO88" i="6"/>
  <c r="AS88" i="6"/>
  <c r="AW88" i="6"/>
  <c r="BE88" i="6"/>
  <c r="BI88" i="6"/>
  <c r="O89" i="6"/>
  <c r="S89" i="6"/>
  <c r="W89" i="6"/>
  <c r="AI89" i="6"/>
  <c r="AQ89" i="6"/>
  <c r="AU89" i="6"/>
  <c r="AY89" i="6"/>
  <c r="BC89" i="6"/>
  <c r="BG89" i="6"/>
  <c r="Q90" i="6"/>
  <c r="U90" i="6"/>
  <c r="AG90" i="6"/>
  <c r="AO90" i="6"/>
  <c r="AS90" i="6"/>
  <c r="AW90" i="6"/>
  <c r="BI90" i="6"/>
  <c r="AL86" i="6"/>
  <c r="AX86" i="6"/>
  <c r="BB86" i="6"/>
  <c r="BF86" i="6"/>
  <c r="P87" i="6"/>
  <c r="T87" i="6"/>
  <c r="X87" i="6"/>
  <c r="AJ87" i="6"/>
  <c r="AN87" i="6"/>
  <c r="AV87" i="6"/>
  <c r="AZ87" i="6"/>
  <c r="R88" i="6"/>
  <c r="V88" i="6"/>
  <c r="AD88" i="6"/>
  <c r="AL88" i="6"/>
  <c r="AX88" i="6"/>
  <c r="BB88" i="6"/>
  <c r="BF88" i="6"/>
  <c r="P89" i="6"/>
  <c r="T89" i="6"/>
  <c r="AJ89" i="6"/>
  <c r="AN89" i="6"/>
  <c r="AV89" i="6"/>
  <c r="AZ89" i="6"/>
  <c r="R90" i="6"/>
  <c r="V90" i="6"/>
  <c r="AD90" i="6"/>
  <c r="AL90" i="6"/>
  <c r="AX90" i="6"/>
  <c r="BB90" i="6"/>
  <c r="BF90" i="6"/>
  <c r="AI84" i="6"/>
  <c r="AQ84" i="6"/>
  <c r="AU84" i="6"/>
  <c r="AY84" i="6"/>
  <c r="BC84" i="6"/>
  <c r="BG84" i="6"/>
  <c r="Q85" i="6"/>
  <c r="U85" i="6"/>
  <c r="AC85" i="6"/>
  <c r="AG85" i="6"/>
  <c r="AK85" i="6"/>
  <c r="AO85" i="6"/>
  <c r="AS85" i="6"/>
  <c r="AW85" i="6"/>
  <c r="BI85" i="6"/>
  <c r="O86" i="6"/>
  <c r="S86" i="6"/>
  <c r="AA86" i="6"/>
  <c r="AI86" i="6"/>
  <c r="AQ86" i="6"/>
  <c r="AU86" i="6"/>
  <c r="AY86" i="6"/>
  <c r="BG86" i="6"/>
  <c r="Q87" i="6"/>
  <c r="U87" i="6"/>
  <c r="AG87" i="6"/>
  <c r="AK87" i="6"/>
  <c r="AS87" i="6"/>
  <c r="AW87" i="6"/>
  <c r="BE87" i="6"/>
  <c r="BI87" i="6"/>
  <c r="O88" i="6"/>
  <c r="S88" i="6"/>
  <c r="W88" i="6"/>
  <c r="AI88" i="6"/>
  <c r="AQ88" i="6"/>
  <c r="AU88" i="6"/>
  <c r="AY88" i="6"/>
  <c r="BC88" i="6"/>
  <c r="Q89" i="6"/>
  <c r="U89" i="6"/>
  <c r="AG89" i="6"/>
  <c r="AS89" i="6"/>
  <c r="AW89" i="6"/>
  <c r="BE89" i="6"/>
  <c r="BI89" i="6"/>
  <c r="O90" i="6"/>
  <c r="S90" i="6"/>
  <c r="W90" i="6"/>
  <c r="AI90" i="6"/>
  <c r="AQ90" i="6"/>
  <c r="AU90" i="6"/>
  <c r="AY90" i="6"/>
  <c r="BC90" i="6"/>
  <c r="BF83" i="6"/>
  <c r="P84" i="6"/>
  <c r="T84" i="6"/>
  <c r="X84" i="6"/>
  <c r="AB84" i="6"/>
  <c r="AF84" i="6"/>
  <c r="AJ84" i="6"/>
  <c r="AR84" i="6"/>
  <c r="AV84" i="6"/>
  <c r="AZ84" i="6"/>
  <c r="BH84" i="6"/>
  <c r="N85" i="6"/>
  <c r="R85" i="6"/>
  <c r="V85" i="6"/>
  <c r="Z85" i="6"/>
  <c r="AD85" i="6"/>
  <c r="AL85" i="6"/>
  <c r="AP85" i="6"/>
  <c r="BB85" i="6"/>
  <c r="BF85" i="6"/>
  <c r="T86" i="6"/>
  <c r="X86" i="6"/>
  <c r="AB86" i="6"/>
  <c r="AF86" i="6"/>
  <c r="AJ86" i="6"/>
  <c r="AN86" i="6"/>
  <c r="AR86" i="6"/>
  <c r="AV86" i="6"/>
  <c r="AZ86" i="6"/>
  <c r="BD86" i="6"/>
  <c r="BH86" i="6"/>
  <c r="R87" i="6"/>
  <c r="V87" i="6"/>
  <c r="Z87" i="6"/>
  <c r="AD87" i="6"/>
  <c r="AL87" i="6"/>
  <c r="AP87" i="6"/>
  <c r="AX87" i="6"/>
  <c r="BB87" i="6"/>
  <c r="P88" i="6"/>
  <c r="T88" i="6"/>
  <c r="X88" i="6"/>
  <c r="AB88" i="6"/>
  <c r="AF88" i="6"/>
  <c r="AJ88" i="6"/>
  <c r="AN88" i="6"/>
  <c r="AR88" i="6"/>
  <c r="AV88" i="6"/>
  <c r="AZ88" i="6"/>
  <c r="BD88" i="6"/>
  <c r="BH88" i="6"/>
  <c r="N89" i="6"/>
  <c r="R89" i="6"/>
  <c r="V89" i="6"/>
  <c r="Z89" i="6"/>
  <c r="AD89" i="6"/>
  <c r="AL89" i="6"/>
  <c r="AP89" i="6"/>
  <c r="AX89" i="6"/>
  <c r="BB89" i="6"/>
  <c r="P90" i="6"/>
  <c r="T90" i="6"/>
  <c r="X90" i="6"/>
  <c r="AB90" i="6"/>
  <c r="AF90" i="6"/>
  <c r="AJ90" i="6"/>
  <c r="AN90" i="6"/>
  <c r="AR90" i="6"/>
  <c r="AV90" i="6"/>
  <c r="AZ90" i="6"/>
  <c r="BH90" i="6"/>
  <c r="F65" i="6" l="1"/>
  <c r="C6" i="5" s="1"/>
  <c r="C18" i="5" s="1"/>
  <c r="AY95" i="6"/>
  <c r="BF95" i="6"/>
  <c r="BB95" i="6"/>
  <c r="AD95" i="6"/>
  <c r="N95" i="6"/>
  <c r="Z95" i="6"/>
  <c r="AP95" i="6"/>
  <c r="AA95" i="6"/>
  <c r="BI95" i="6"/>
  <c r="AO95" i="6"/>
  <c r="U95" i="6"/>
  <c r="AR95" i="6"/>
  <c r="AN95" i="6"/>
  <c r="AU95" i="6"/>
  <c r="W95" i="6"/>
  <c r="AX95" i="6"/>
  <c r="R108" i="6" s="1"/>
  <c r="AJ118" i="6" s="1"/>
  <c r="BE95" i="6"/>
  <c r="AK95" i="6"/>
  <c r="Q95" i="6"/>
  <c r="AJ95" i="6"/>
  <c r="BH95" i="6"/>
  <c r="BH98" i="6" s="1"/>
  <c r="R119" i="6" s="1"/>
  <c r="AJ126" i="6" s="1"/>
  <c r="AF95" i="6"/>
  <c r="BG95" i="6"/>
  <c r="R118" i="6" s="1"/>
  <c r="AJ129" i="6" s="1"/>
  <c r="AQ95" i="6"/>
  <c r="S95" i="6"/>
  <c r="R110" i="6" s="1"/>
  <c r="AJ119" i="6" s="1"/>
  <c r="AL95" i="6"/>
  <c r="R115" i="6" s="1"/>
  <c r="AJ122" i="6" s="1"/>
  <c r="V95" i="6"/>
  <c r="AW95" i="6"/>
  <c r="AG95" i="6"/>
  <c r="R114" i="6" s="1"/>
  <c r="AJ120" i="6" s="1"/>
  <c r="X95" i="6"/>
  <c r="AZ95" i="6"/>
  <c r="R109" i="6" s="1"/>
  <c r="AJ117" i="6" s="1"/>
  <c r="AB95" i="6"/>
  <c r="BC95" i="6"/>
  <c r="AI95" i="6"/>
  <c r="O95" i="6"/>
  <c r="R95" i="6"/>
  <c r="AS95" i="6"/>
  <c r="R107" i="6" s="1"/>
  <c r="AJ125" i="6" s="1"/>
  <c r="AC95" i="6"/>
  <c r="BD95" i="6"/>
  <c r="T95" i="6"/>
  <c r="AV95" i="6"/>
  <c r="P95" i="6"/>
  <c r="Y98" i="6" l="1"/>
  <c r="R112" i="6" s="1"/>
  <c r="AJ128" i="6" s="1"/>
  <c r="T98" i="6"/>
  <c r="R111" i="6" s="1"/>
  <c r="AJ127" i="6" s="1"/>
  <c r="BA98" i="6"/>
  <c r="R117" i="6" s="1"/>
  <c r="AJ116" i="6" s="1"/>
  <c r="R116" i="6"/>
  <c r="AJ121" i="6" s="1"/>
  <c r="C17" i="5"/>
  <c r="C20" i="5" s="1"/>
  <c r="C19" i="5" l="1"/>
  <c r="Y12" i="1" l="1"/>
  <c r="X12" i="1"/>
  <c r="FY12" i="1" l="1"/>
  <c r="FX12" i="1"/>
  <c r="FU12" i="1"/>
  <c r="FT12" i="1"/>
  <c r="H11" i="2" l="1"/>
  <c r="I11" i="2" l="1"/>
  <c r="Y11" i="2"/>
  <c r="X11" i="2"/>
  <c r="L11" i="2"/>
  <c r="M11" i="2"/>
  <c r="P11" i="2"/>
  <c r="Q11" i="2"/>
  <c r="T11" i="2"/>
  <c r="U11" i="2"/>
  <c r="AB11" i="2"/>
  <c r="AC11" i="2"/>
  <c r="AF11" i="2"/>
  <c r="AG11" i="2"/>
  <c r="CW12" i="1"/>
  <c r="M12" i="1"/>
  <c r="EC12" i="1"/>
  <c r="ES12" i="1"/>
  <c r="CC12" i="1"/>
  <c r="BM12" i="1"/>
  <c r="AK12" i="1"/>
  <c r="EW12" i="1"/>
  <c r="DI12" i="1"/>
  <c r="BE12" i="1"/>
  <c r="BU12" i="1"/>
  <c r="DE12" i="1"/>
  <c r="CG12" i="1"/>
  <c r="CO12" i="1"/>
  <c r="GG12" i="1"/>
  <c r="AG12" i="1"/>
  <c r="BY12" i="1"/>
  <c r="CS12" i="1"/>
  <c r="EK12" i="1"/>
  <c r="FE12" i="1"/>
  <c r="FI12" i="1"/>
  <c r="AO12" i="1"/>
  <c r="DU12" i="1"/>
  <c r="GO12" i="1"/>
  <c r="FQ12" i="1"/>
  <c r="BQ12" i="1"/>
  <c r="GK12" i="1"/>
  <c r="CK12" i="1"/>
  <c r="EO12" i="1"/>
  <c r="U12" i="1"/>
  <c r="AW12" i="1"/>
  <c r="EG12" i="1"/>
  <c r="GC12" i="1"/>
  <c r="AS12" i="1"/>
  <c r="I12" i="1"/>
  <c r="BA12" i="1"/>
  <c r="FM12" i="1"/>
  <c r="BI12" i="1"/>
  <c r="Q12" i="1"/>
  <c r="DA12" i="1"/>
  <c r="DM12" i="1"/>
  <c r="DY12" i="1"/>
  <c r="AC12" i="1"/>
  <c r="FA12" i="1"/>
  <c r="DQ12" i="1"/>
  <c r="EV12" i="1"/>
  <c r="EZ12" i="1"/>
  <c r="EB12" i="1"/>
  <c r="DH12" i="1"/>
  <c r="DL12" i="1"/>
  <c r="DT12" i="1"/>
  <c r="FP12" i="1"/>
  <c r="GB12" i="1"/>
  <c r="FH12" i="1"/>
  <c r="ER12" i="1"/>
  <c r="DP12" i="1"/>
  <c r="GF12" i="1"/>
  <c r="FD12" i="1"/>
  <c r="CZ12" i="1"/>
  <c r="EJ12" i="1"/>
  <c r="DX12" i="1"/>
  <c r="CV12" i="1"/>
  <c r="FL12" i="1"/>
  <c r="EN12" i="1"/>
  <c r="GJ12" i="1"/>
  <c r="BT12" i="1"/>
  <c r="BL12" i="1"/>
  <c r="AB12" i="1"/>
  <c r="AN12" i="1"/>
  <c r="GN12" i="1"/>
  <c r="H12" i="1"/>
  <c r="T12" i="1"/>
  <c r="CB12" i="1"/>
  <c r="AV12" i="1"/>
  <c r="BD12" i="1"/>
  <c r="L12" i="1"/>
  <c r="AR12" i="1"/>
  <c r="AJ12" i="1"/>
  <c r="CJ12" i="1"/>
  <c r="BP12" i="1"/>
  <c r="CN12" i="1"/>
  <c r="CF12" i="1"/>
  <c r="AF12" i="1"/>
  <c r="CR12" i="1"/>
  <c r="P12" i="1"/>
  <c r="BH12" i="1"/>
  <c r="EF12" i="1"/>
  <c r="BX12" i="1"/>
  <c r="DD12" i="1"/>
  <c r="AZ12" i="1"/>
</calcChain>
</file>

<file path=xl/comments1.xml><?xml version="1.0" encoding="utf-8"?>
<comments xmlns="http://schemas.openxmlformats.org/spreadsheetml/2006/main">
  <authors>
    <author>Author</author>
  </authors>
  <commentList>
    <comment ref="AK37" authorId="0">
      <text>
        <r>
          <rPr>
            <sz val="9"/>
            <color indexed="81"/>
            <rFont val="Tahoma"/>
            <charset val="1"/>
          </rPr>
          <t xml:space="preserve">The annualisation formula for 15/05/2019 maturity Contact bond reflects quarterly, rather than six-monthly, payment of intererst.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D15" authorId="0">
      <text>
        <r>
          <rPr>
            <sz val="9"/>
            <color indexed="81"/>
            <rFont val="Tahoma"/>
            <family val="2"/>
          </rPr>
          <t>The BDH formulas in cells D14 and D15 only work when this spreadsheet is opened on a Bloomberg terminal.
Hard-coded values are contained in cells C14 and C15.</t>
        </r>
      </text>
    </comment>
  </commentList>
</comments>
</file>

<file path=xl/sharedStrings.xml><?xml version="1.0" encoding="utf-8"?>
<sst xmlns="http://schemas.openxmlformats.org/spreadsheetml/2006/main" count="562" uniqueCount="287">
  <si>
    <t>YLD YTM BID</t>
  </si>
  <si>
    <t>105m</t>
  </si>
  <si>
    <t>BBB+</t>
  </si>
  <si>
    <t>150m</t>
  </si>
  <si>
    <t>75m</t>
  </si>
  <si>
    <t>70m</t>
  </si>
  <si>
    <t>100m</t>
  </si>
  <si>
    <t>A-</t>
  </si>
  <si>
    <t>25m</t>
  </si>
  <si>
    <t>AIANZ 8 11/15/2016</t>
  </si>
  <si>
    <t>130m</t>
  </si>
  <si>
    <t>200m</t>
  </si>
  <si>
    <t>MRPNZ 7.55 10/12/2016</t>
  </si>
  <si>
    <t>30m</t>
  </si>
  <si>
    <t>BBB</t>
  </si>
  <si>
    <t>CENNZ 7.855 04/13/17</t>
  </si>
  <si>
    <t>50m</t>
  </si>
  <si>
    <t>PIFAU 6.53 06/29/2015</t>
  </si>
  <si>
    <t>A</t>
  </si>
  <si>
    <t>TLSAU 7.515 07/11/2017</t>
  </si>
  <si>
    <t>TPFNZ 7.19 11/12/2019</t>
  </si>
  <si>
    <t>TPFNZ 6.95 06/10/2020</t>
  </si>
  <si>
    <t>AAA</t>
  </si>
  <si>
    <t>EC1214328 Govt</t>
  </si>
  <si>
    <t>NZGB 6.5 04/15/2013</t>
  </si>
  <si>
    <t>EC3958609 Govt</t>
  </si>
  <si>
    <t>NZGB 6 04/15/2015</t>
  </si>
  <si>
    <t>EC9351387 Govt</t>
  </si>
  <si>
    <t>NZGB 6 12/15/2017</t>
  </si>
  <si>
    <t>ED9034833 Govt</t>
  </si>
  <si>
    <t>NZGB 5 03/15/2019</t>
  </si>
  <si>
    <t>EI4195646 Govt</t>
  </si>
  <si>
    <t>EH8190017 Govt</t>
  </si>
  <si>
    <t>NZGB  5.5  04/15/2023</t>
  </si>
  <si>
    <t>EI7035203 Govt</t>
  </si>
  <si>
    <t>NZGB 6 05/15/2021</t>
  </si>
  <si>
    <t>120m</t>
  </si>
  <si>
    <t>PIFAU 6.31 12/20/2018</t>
  </si>
  <si>
    <t>NA</t>
  </si>
  <si>
    <t>65m</t>
  </si>
  <si>
    <t>TPFNZ 6.595 2/15/2017</t>
  </si>
  <si>
    <t>AA-</t>
  </si>
  <si>
    <t>Fonterra (FCGNZ)</t>
  </si>
  <si>
    <t>FCGNZ 6.86 04/21/2014</t>
  </si>
  <si>
    <t>A+</t>
  </si>
  <si>
    <t>FCGNZ 7.75 03/10/2015</t>
  </si>
  <si>
    <t>FCGNZ 6.83 03/04/2016</t>
  </si>
  <si>
    <t>Meridian Energy (MERINZ)</t>
  </si>
  <si>
    <t>MERINZ 7.15 03/16/2015</t>
  </si>
  <si>
    <t>MERINZ 7.55 03/16/2017</t>
  </si>
  <si>
    <t>Auckland International Airport Limited (AIANZ)</t>
  </si>
  <si>
    <t>Genesis (GenePo)</t>
  </si>
  <si>
    <t>Mighty River Power (MRPNZ)</t>
  </si>
  <si>
    <t>Vector (VCTNZ)</t>
  </si>
  <si>
    <t>Contact Energy (CENNZ)</t>
  </si>
  <si>
    <t>PowerCo (PIFAU)</t>
  </si>
  <si>
    <t>Transpower (TPFNZ)</t>
  </si>
  <si>
    <t>Telstra (TLSAU)</t>
  </si>
  <si>
    <t>EF1103383 @bval Corp</t>
  </si>
  <si>
    <t>ED3479000 @bval Corp</t>
  </si>
  <si>
    <t>ef1623737 @bval corp</t>
  </si>
  <si>
    <t>ei3171176 @bval corp</t>
  </si>
  <si>
    <t>eh6125130 @bval corp</t>
  </si>
  <si>
    <t>ei8387900 @bval corp</t>
  </si>
  <si>
    <t>EH6500639 @bval Corp</t>
  </si>
  <si>
    <t>EH6500670 @bval Corp</t>
  </si>
  <si>
    <t>EI1820840 @bval Corp</t>
  </si>
  <si>
    <t>EI3063357 @bval Corp</t>
  </si>
  <si>
    <t>EC9557264 @bval Corp</t>
  </si>
  <si>
    <t>EI1390976 @bval Corp</t>
  </si>
  <si>
    <t>EI1390778 @bval corp</t>
  </si>
  <si>
    <t>EH8155796 @bval Corp</t>
  </si>
  <si>
    <t>EH7510983 @bval Corp</t>
  </si>
  <si>
    <t>ed3478929 @bval corp</t>
  </si>
  <si>
    <t>EI2217194 @bval Corp</t>
  </si>
  <si>
    <t>EH6216616 @bval Corp</t>
  </si>
  <si>
    <t>ED9170645 @bval Corp</t>
  </si>
  <si>
    <t>EF3172634 @bval Corp</t>
  </si>
  <si>
    <t>EF3172675 @bval Corp</t>
  </si>
  <si>
    <t>EI2419691 @bval Corp</t>
  </si>
  <si>
    <t>ED4334592 @bval Corp</t>
  </si>
  <si>
    <t>EH7439449 @bval Corp</t>
  </si>
  <si>
    <t>EI1475025 @bval Corp</t>
  </si>
  <si>
    <t>EI1361563 @bval Corp</t>
  </si>
  <si>
    <t>EI1361522 @bval Corp</t>
  </si>
  <si>
    <t>AIANZ 7.25 11/07/2015</t>
  </si>
  <si>
    <t>AIANZ 8 8/10/2016</t>
  </si>
  <si>
    <t>GENEPO 7.25 03/15/2014</t>
  </si>
  <si>
    <t>GENEPO 7.65 03/15/2016</t>
  </si>
  <si>
    <t>GENEPO 7.185 09/15/2016</t>
  </si>
  <si>
    <t>GENEPO 8.3 06/23/2020</t>
  </si>
  <si>
    <t>IFTNZ 7.5 11/15/2013</t>
  </si>
  <si>
    <t>CENNZ 8 05/15/2014</t>
  </si>
  <si>
    <t>EJ4279950 @bval Corp</t>
  </si>
  <si>
    <t>EJ4120915 @bval Corp</t>
  </si>
  <si>
    <t>250m</t>
  </si>
  <si>
    <t>325m</t>
  </si>
  <si>
    <t>800m</t>
  </si>
  <si>
    <t>125m</t>
  </si>
  <si>
    <t>TLSAU 7.15 11/24/2014</t>
  </si>
  <si>
    <t>155m</t>
  </si>
  <si>
    <t>ED6978404 @bval Corp</t>
  </si>
  <si>
    <t>54.71m</t>
  </si>
  <si>
    <t>EH4409775 @bval corp</t>
  </si>
  <si>
    <t>18.2725m</t>
  </si>
  <si>
    <t>EH6715898 @bval corp</t>
  </si>
  <si>
    <t>ej4614594 @bval corp</t>
  </si>
  <si>
    <t>AIANZ 5.47 10/17//2017</t>
  </si>
  <si>
    <t>AIANZ 4.73 12/13/2019</t>
  </si>
  <si>
    <t>GENEPO 5.205 11/01/2019</t>
  </si>
  <si>
    <t>MRPNZ 8.36 05/15/2013</t>
  </si>
  <si>
    <t>550m</t>
  </si>
  <si>
    <t>PIFAU 6.39 03/29/2013</t>
  </si>
  <si>
    <t>PIFAU 6.74 09/28/2017</t>
  </si>
  <si>
    <t>Chrischurch International Airport Limited (CHRINT)</t>
  </si>
  <si>
    <t>CHRINT 5.15 12/06/2019</t>
  </si>
  <si>
    <t>EJ4614693 @bval Corp</t>
  </si>
  <si>
    <t>ei2174312 @bval corp</t>
  </si>
  <si>
    <t>IFTNZ (WIAL)</t>
  </si>
  <si>
    <t>NZGB 3 04/15/2020</t>
  </si>
  <si>
    <t>AA+</t>
  </si>
  <si>
    <t>EJ6281665 Govt</t>
  </si>
  <si>
    <t>MRPNZ 5.029 03/06/2019</t>
  </si>
  <si>
    <t>EJ5727601 @bval Corp</t>
  </si>
  <si>
    <t>MRPNZ 8.21 02/11/2020</t>
  </si>
  <si>
    <t>MRPNZ 5.793 03/06/2023</t>
  </si>
  <si>
    <t>EJ5727809 @bval corp</t>
  </si>
  <si>
    <t>EI9124740 @bval Corp</t>
  </si>
  <si>
    <t>GENEPO 5.81 03/08/2023</t>
  </si>
  <si>
    <t>EJ5861020 @bval Corp</t>
  </si>
  <si>
    <t>EH6704561 @bval Corp</t>
  </si>
  <si>
    <t>EJ7117835 @bval Corp</t>
  </si>
  <si>
    <t>IFTNZ 5.27 06/11/2020</t>
  </si>
  <si>
    <t>CENNZ 4.8 05/24/2018</t>
  </si>
  <si>
    <t>EJ6898492 @bval corp</t>
  </si>
  <si>
    <t>CENNZ 5.277 05/27/2020</t>
  </si>
  <si>
    <t>EJ6898542 @bval corp</t>
  </si>
  <si>
    <t>VCTNZ 7.8 10/15/2014</t>
  </si>
  <si>
    <t>EJ8492658 @bval Corp</t>
  </si>
  <si>
    <t>CHRINT 6.25 10/04/2021</t>
  </si>
  <si>
    <t>IFTNZ 6.250 05/15/2021</t>
  </si>
  <si>
    <t>N/A</t>
  </si>
  <si>
    <t>EJ8777645 @bval Corp</t>
  </si>
  <si>
    <t>EJ9996244 @bval corp</t>
  </si>
  <si>
    <t>CENNZ 5.8 05/15/2019</t>
  </si>
  <si>
    <t>FCGNZ 5.52 02/25/2020</t>
  </si>
  <si>
    <t>EK0841677 @bval Corp</t>
  </si>
  <si>
    <t>EK0841735 @bval Corp</t>
  </si>
  <si>
    <t>FCGNZ 5.9 02/25/2022</t>
  </si>
  <si>
    <t>WACCs are estimated as at</t>
  </si>
  <si>
    <t>Calculation of the risk-free rate</t>
  </si>
  <si>
    <t>Calculation of the debt premium</t>
  </si>
  <si>
    <t>Raw data from Bloomberg on bid yield to maturity for New Zealand government bonds</t>
  </si>
  <si>
    <t>Raw data from Bloomberg on bid yield to maturity for vanilla NZ$ denominated corporate bonds</t>
  </si>
  <si>
    <t>AIA</t>
  </si>
  <si>
    <t>Genesis</t>
  </si>
  <si>
    <t>MRP</t>
  </si>
  <si>
    <t>Vector</t>
  </si>
  <si>
    <t>WIAL</t>
  </si>
  <si>
    <t>Contact</t>
  </si>
  <si>
    <t>Powerco</t>
  </si>
  <si>
    <t>Transpower</t>
  </si>
  <si>
    <t>Telstra</t>
  </si>
  <si>
    <t>Fonterra</t>
  </si>
  <si>
    <t>Meridian</t>
  </si>
  <si>
    <t>CIAL</t>
  </si>
  <si>
    <t>AIANZ 5.52 05/28/2021</t>
  </si>
  <si>
    <t>ek2689892 @bval corp</t>
  </si>
  <si>
    <t>Annualised bid yield to maturity for each business day</t>
  </si>
  <si>
    <t>Annualisation reflects six monthly payment of interest</t>
  </si>
  <si>
    <t>Un-weighted arithmetic average of the daily annualised bid yields to maturity</t>
  </si>
  <si>
    <t>Average</t>
  </si>
  <si>
    <t>Calculation of the interpolated risk-free rate</t>
  </si>
  <si>
    <t>The risk-free rate is:</t>
  </si>
  <si>
    <t>5 years</t>
  </si>
  <si>
    <t>Calculation of the interpolated bid to bid spread between corporate bonds and New Zealand government bonds</t>
  </si>
  <si>
    <t>Un-weighted arithmetic average of the daily spreads</t>
  </si>
  <si>
    <t>In this case, the yield on the bond with the closest match to the required term to maturity is used when estimating the debt premium.</t>
  </si>
  <si>
    <t>Issuer</t>
  </si>
  <si>
    <t>Credit Rating</t>
  </si>
  <si>
    <t>Term to Maturity</t>
  </si>
  <si>
    <t>Debt Premium</t>
  </si>
  <si>
    <t xml:space="preserve">  Issuers bond(s) analysed</t>
  </si>
  <si>
    <t>Industry</t>
  </si>
  <si>
    <t>Rating</t>
  </si>
  <si>
    <t>Remaining Term to Maturity</t>
  </si>
  <si>
    <t>Debt premium</t>
  </si>
  <si>
    <t>Comment</t>
  </si>
  <si>
    <t>Determined Debt Premium</t>
  </si>
  <si>
    <t>Telstra 7.515% bond maturing 11/07/2017.</t>
  </si>
  <si>
    <t>AIAL</t>
  </si>
  <si>
    <t>Genesis Energy</t>
  </si>
  <si>
    <t>-</t>
  </si>
  <si>
    <t>Powerco 6.31% bond maturing 20/12/2018.</t>
  </si>
  <si>
    <t>Other</t>
  </si>
  <si>
    <t>Meridian 7.55% bond maturing 16/03/2017.</t>
  </si>
  <si>
    <t>Notes on bonds analysed:</t>
  </si>
  <si>
    <t>Parameters</t>
  </si>
  <si>
    <t>Inputs</t>
  </si>
  <si>
    <t>Risk-free rate</t>
  </si>
  <si>
    <t>Leverage</t>
  </si>
  <si>
    <t>Asset beta</t>
  </si>
  <si>
    <t>Debt beta</t>
  </si>
  <si>
    <t>TAMRP</t>
  </si>
  <si>
    <t>Corporate tax rate</t>
  </si>
  <si>
    <t>Investor tax rate</t>
  </si>
  <si>
    <t>Debt issuance costs</t>
  </si>
  <si>
    <t>Equity beta</t>
  </si>
  <si>
    <t>Cost of equity</t>
  </si>
  <si>
    <t>Cost of debt</t>
  </si>
  <si>
    <t>Vanilla WACC (mid-point)</t>
  </si>
  <si>
    <t>Post-tax WACC (mid-point)</t>
  </si>
  <si>
    <r>
      <rPr>
        <b/>
        <sz val="11"/>
        <color indexed="8"/>
        <rFont val="Calibri"/>
        <family val="2"/>
        <scheme val="minor"/>
      </rPr>
      <t>Note:</t>
    </r>
    <r>
      <rPr>
        <sz val="11"/>
        <rFont val="Calibri"/>
        <family val="2"/>
        <scheme val="minor"/>
      </rPr>
      <t xml:space="preserve"> Cells are left blank where there is insufficient data to linearly interpolate the debt premium.</t>
    </r>
  </si>
  <si>
    <t>Bloomberg data for UCLL and UBA WACC - NZ corporate bonds</t>
  </si>
  <si>
    <t>Bloomberg data for UCLL and UBA WACC - NZ Government bonds</t>
  </si>
  <si>
    <t>Majority owned by Crown or local authority?</t>
  </si>
  <si>
    <t>Yes</t>
  </si>
  <si>
    <t>No</t>
  </si>
  <si>
    <t>Summary of data used to estimate 7 year debt premium</t>
  </si>
  <si>
    <t>Interpolated debt premium (7 years)</t>
  </si>
  <si>
    <t>Vector N/A.</t>
  </si>
  <si>
    <t>Telecommunications</t>
  </si>
  <si>
    <t>BBB+ debt premium would be higher.</t>
  </si>
  <si>
    <t>BBB+ and 7 year debt premium would be higher.</t>
  </si>
  <si>
    <t>7 year debt premium would be higher.</t>
  </si>
  <si>
    <t>Corporate bonds used to estimate debt premium for UCLL and UBA (7 year term to maturity as at 1 August 2014)</t>
  </si>
  <si>
    <r>
      <t>Fonterra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</si>
  <si>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Telstra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</si>
  <si>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AIAL</t>
    </r>
    <r>
      <rPr>
        <vertAlign val="superscript"/>
        <sz val="11"/>
        <color theme="1"/>
        <rFont val="Calibri"/>
        <family val="2"/>
        <scheme val="minor"/>
      </rPr>
      <t>4</t>
    </r>
  </si>
  <si>
    <r>
      <t>WIAL</t>
    </r>
    <r>
      <rPr>
        <vertAlign val="superscript"/>
        <sz val="11"/>
        <color theme="1"/>
        <rFont val="Calibri"/>
        <family val="2"/>
        <scheme val="minor"/>
      </rPr>
      <t>5</t>
    </r>
  </si>
  <si>
    <r>
      <t>Powerco</t>
    </r>
    <r>
      <rPr>
        <vertAlign val="superscript"/>
        <sz val="11"/>
        <color theme="1"/>
        <rFont val="Calibri"/>
        <family val="2"/>
        <scheme val="minor"/>
      </rPr>
      <t>6</t>
    </r>
  </si>
  <si>
    <r>
      <t>Contact</t>
    </r>
    <r>
      <rPr>
        <vertAlign val="superscript"/>
        <sz val="11"/>
        <color theme="1"/>
        <rFont val="Calibri"/>
        <family val="2"/>
        <scheme val="minor"/>
      </rPr>
      <t>7</t>
    </r>
  </si>
  <si>
    <r>
      <t>Transpower</t>
    </r>
    <r>
      <rPr>
        <vertAlign val="superscript"/>
        <sz val="11"/>
        <color theme="1"/>
        <rFont val="Calibri"/>
        <family val="2"/>
        <scheme val="minor"/>
      </rPr>
      <t>8</t>
    </r>
  </si>
  <si>
    <r>
      <t>CIAL</t>
    </r>
    <r>
      <rPr>
        <vertAlign val="superscript"/>
        <sz val="11"/>
        <color theme="1"/>
        <rFont val="Calibri"/>
        <family val="2"/>
        <scheme val="minor"/>
      </rPr>
      <t>9</t>
    </r>
  </si>
  <si>
    <r>
      <t>Genesis Energy</t>
    </r>
    <r>
      <rPr>
        <vertAlign val="superscript"/>
        <sz val="11"/>
        <color theme="1"/>
        <rFont val="Calibri"/>
        <family val="2"/>
        <scheme val="minor"/>
      </rPr>
      <t>10</t>
    </r>
  </si>
  <si>
    <r>
      <t>MRP</t>
    </r>
    <r>
      <rPr>
        <vertAlign val="superscript"/>
        <sz val="11"/>
        <color theme="1"/>
        <rFont val="Calibri"/>
        <family val="2"/>
        <scheme val="minor"/>
      </rPr>
      <t>11</t>
    </r>
  </si>
  <si>
    <r>
      <t>Meridian</t>
    </r>
    <r>
      <rPr>
        <vertAlign val="superscript"/>
        <sz val="11"/>
        <color theme="1"/>
        <rFont val="Calibri"/>
        <family val="2"/>
        <scheme val="minor"/>
      </rPr>
      <t>12</t>
    </r>
  </si>
  <si>
    <t>Transpower 6.95% bond maturing 10/06/2020.</t>
  </si>
  <si>
    <t>AIAL 5.52% bond maturing 28/05/2021.</t>
  </si>
  <si>
    <t>Genesis Energy 8.3% bond maturing 23/06/2020; 5.81% bond maturing 8/03/2023.</t>
  </si>
  <si>
    <t>MRP 8.21% bond maturing 11/02/2020; 5.793% bond maturing 6/03/2023.</t>
  </si>
  <si>
    <t>WIAL 6.25% bond maturing 15/05/2021.</t>
  </si>
  <si>
    <t>Contact Energy 5.277% bond maturing 27/05/2020.</t>
  </si>
  <si>
    <t>Fonterra 5.52% bond maturing 25/02/2020; 5.9% bond maturing 25/02/2022.</t>
  </si>
  <si>
    <t>CIAL 5.15% bond maturing 6/12/2019; 6.25% bond maturing 4/10/2021.</t>
  </si>
  <si>
    <t>Calculation of risk-free rate and debt premium for UCLL and UBA</t>
  </si>
  <si>
    <t>Pricing date</t>
  </si>
  <si>
    <t>Swap tenor (years)</t>
  </si>
  <si>
    <t>Swap rate (ask)</t>
  </si>
  <si>
    <t>Swap rate (bid)</t>
  </si>
  <si>
    <t>Bloomberg data on swap rates</t>
  </si>
  <si>
    <t>Calculations</t>
  </si>
  <si>
    <t>Cost of executing interest rate swap</t>
  </si>
  <si>
    <t>BBB+ debt premium would be lower and 7 year debt premium would be higher.</t>
  </si>
  <si>
    <t>Majority owned by Government/local authority:</t>
  </si>
  <si>
    <t>Non-majority owned by Government/local authority:</t>
  </si>
  <si>
    <t>Regard to other bonds issued by non-majority Government/local</t>
  </si>
  <si>
    <t>authority owned businesses.</t>
  </si>
  <si>
    <t>NZ$ wholesale bid and offer spread for vanilla interest rate swap (as at pricing date)</t>
  </si>
  <si>
    <t>The cost of executing an interest rate swap has been calculated using the approach specified in the input methodologies (IMs).</t>
  </si>
  <si>
    <t xml:space="preserve">"...the amount that is half of the New Zealand dollar wholesale bid and offer spread for a vanilla interest rate swap determined at the time of pricing the qualifying debt, </t>
  </si>
  <si>
    <t>(which, for the avoidance of doubt, is expressed in terms of basis points per annum)".</t>
  </si>
  <si>
    <t>The IMs define the allowance for the cost of executing an interest rate swap as (see clause 2.4.9(3)(a) of the Electricity Distribution Services Input Methodologies Determination 2012):</t>
  </si>
  <si>
    <t>Bloomberg data divider sheet</t>
  </si>
  <si>
    <t>This worksheet contains raw data on NZ Government bonds as at 1 August 2014</t>
  </si>
  <si>
    <t>This worksheet contains raw data on NZ corporate bonds as at 1 August 2014</t>
  </si>
  <si>
    <t>WIAL bond provides lower bound.</t>
  </si>
  <si>
    <t>Anomalous. Likely affected by NZ Power proposal.</t>
  </si>
  <si>
    <t>NZGB</t>
  </si>
  <si>
    <t>Spark (SPKNZ)</t>
  </si>
  <si>
    <t>SPKNZ 6.92 03/22/2013</t>
  </si>
  <si>
    <t>SPKNZ 8.65 06/15/2015</t>
  </si>
  <si>
    <t>SPKNZ 8.35 06/15/2015</t>
  </si>
  <si>
    <t>SPKNZ 7.04  03/22/2016</t>
  </si>
  <si>
    <t>SPKNZ 5.25 10/25/2019</t>
  </si>
  <si>
    <t>Spark</t>
  </si>
  <si>
    <t>Spark 5.25% bond maturing 25/10/2019.</t>
  </si>
  <si>
    <r>
      <t>Spark</t>
    </r>
    <r>
      <rPr>
        <vertAlign val="superscript"/>
        <sz val="11"/>
        <color theme="1"/>
        <rFont val="Calibri"/>
        <family val="2"/>
        <scheme val="minor"/>
      </rPr>
      <t>3</t>
    </r>
  </si>
  <si>
    <t>Cost of capital for the UCLL and UBA pricing reviews</t>
  </si>
  <si>
    <t>WACC spreadsheet</t>
  </si>
  <si>
    <r>
      <t>Date: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2 December 2014</t>
    </r>
  </si>
  <si>
    <t>UCLL and UBA WACC estimate</t>
  </si>
  <si>
    <t>Estimate</t>
  </si>
  <si>
    <t>Intentionally left blank</t>
  </si>
  <si>
    <t>NZGB 6 11/15/2011</t>
  </si>
  <si>
    <t>WACC estimate for the draft UCLL and UBA pricing review determinations</t>
  </si>
  <si>
    <t>(As at 1 August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</si>
</sst>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"/>
    <numFmt numFmtId="166" formatCode="0.0"/>
    <numFmt numFmtId="167" formatCode="0.0%"/>
    <numFmt numFmtId="168" formatCode="0.000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9"/>
      <color indexed="81"/>
      <name val="Tahoma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43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10">
    <xf numFmtId="0" fontId="0" fillId="0" borderId="0" xfId="0"/>
    <xf numFmtId="0" fontId="18" fillId="4" borderId="0" xfId="0" applyFont="1" applyFill="1" applyBorder="1"/>
    <xf numFmtId="0" fontId="12" fillId="4" borderId="0" xfId="0" applyFont="1" applyFill="1" applyBorder="1"/>
    <xf numFmtId="0" fontId="12" fillId="4" borderId="0" xfId="0" applyFont="1" applyFill="1"/>
    <xf numFmtId="0" fontId="19" fillId="4" borderId="0" xfId="0" applyFont="1" applyFill="1" applyBorder="1"/>
    <xf numFmtId="0" fontId="12" fillId="4" borderId="0" xfId="0" applyFont="1" applyFill="1" applyAlignment="1">
      <alignment horizontal="center"/>
    </xf>
    <xf numFmtId="0" fontId="19" fillId="4" borderId="6" xfId="0" applyFont="1" applyFill="1" applyBorder="1"/>
    <xf numFmtId="0" fontId="12" fillId="4" borderId="7" xfId="0" applyFont="1" applyFill="1" applyBorder="1"/>
    <xf numFmtId="0" fontId="12" fillId="4" borderId="6" xfId="0" applyFont="1" applyFill="1" applyBorder="1"/>
    <xf numFmtId="2" fontId="12" fillId="4" borderId="0" xfId="0" applyNumberFormat="1" applyFont="1" applyFill="1" applyBorder="1"/>
    <xf numFmtId="0" fontId="12" fillId="4" borderId="12" xfId="0" applyFont="1" applyFill="1" applyBorder="1"/>
    <xf numFmtId="0" fontId="12" fillId="4" borderId="15" xfId="0" applyFont="1" applyFill="1" applyBorder="1"/>
    <xf numFmtId="0" fontId="12" fillId="4" borderId="5" xfId="0" applyFont="1" applyFill="1" applyBorder="1"/>
    <xf numFmtId="10" fontId="12" fillId="4" borderId="0" xfId="0" applyNumberFormat="1" applyFont="1" applyFill="1"/>
    <xf numFmtId="0" fontId="12" fillId="4" borderId="10" xfId="0" applyFont="1" applyFill="1" applyBorder="1"/>
    <xf numFmtId="10" fontId="12" fillId="4" borderId="8" xfId="0" applyNumberFormat="1" applyFont="1" applyFill="1" applyBorder="1"/>
    <xf numFmtId="0" fontId="12" fillId="4" borderId="8" xfId="0" applyFont="1" applyFill="1" applyBorder="1"/>
    <xf numFmtId="0" fontId="19" fillId="4" borderId="12" xfId="0" applyFont="1" applyFill="1" applyBorder="1"/>
    <xf numFmtId="165" fontId="12" fillId="4" borderId="0" xfId="0" applyNumberFormat="1" applyFont="1" applyFill="1"/>
    <xf numFmtId="165" fontId="12" fillId="4" borderId="9" xfId="0" applyNumberFormat="1" applyFont="1" applyFill="1" applyBorder="1"/>
    <xf numFmtId="0" fontId="12" fillId="4" borderId="9" xfId="0" applyFont="1" applyFill="1" applyBorder="1"/>
    <xf numFmtId="165" fontId="12" fillId="4" borderId="7" xfId="0" applyNumberFormat="1" applyFont="1" applyFill="1" applyBorder="1"/>
    <xf numFmtId="0" fontId="21" fillId="4" borderId="0" xfId="0" applyFont="1" applyFill="1"/>
    <xf numFmtId="0" fontId="8" fillId="4" borderId="0" xfId="0" applyFont="1" applyFill="1" applyBorder="1" applyAlignment="1"/>
    <xf numFmtId="0" fontId="8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164" fontId="3" fillId="4" borderId="0" xfId="141" applyFont="1" applyFill="1"/>
    <xf numFmtId="2" fontId="8" fillId="4" borderId="0" xfId="0" applyNumberFormat="1" applyFont="1" applyFill="1" applyBorder="1" applyAlignment="1"/>
    <xf numFmtId="2" fontId="8" fillId="4" borderId="0" xfId="0" applyNumberFormat="1" applyFont="1" applyFill="1" applyBorder="1" applyAlignment="1">
      <alignment horizontal="center"/>
    </xf>
    <xf numFmtId="2" fontId="11" fillId="4" borderId="0" xfId="0" applyNumberFormat="1" applyFont="1" applyFill="1" applyBorder="1" applyAlignment="1"/>
    <xf numFmtId="2" fontId="11" fillId="4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Border="1" applyAlignment="1">
      <alignment wrapText="1"/>
    </xf>
    <xf numFmtId="14" fontId="8" fillId="4" borderId="0" xfId="0" applyNumberFormat="1" applyFont="1" applyFill="1" applyBorder="1" applyAlignment="1">
      <alignment horizontal="center" wrapText="1"/>
    </xf>
    <xf numFmtId="165" fontId="8" fillId="4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Border="1"/>
    <xf numFmtId="0" fontId="13" fillId="4" borderId="0" xfId="0" applyFont="1" applyFill="1"/>
    <xf numFmtId="0" fontId="8" fillId="4" borderId="0" xfId="0" applyFont="1" applyFill="1"/>
    <xf numFmtId="0" fontId="8" fillId="4" borderId="0" xfId="0" applyFont="1" applyFill="1" applyAlignment="1">
      <alignment horizontal="right"/>
    </xf>
    <xf numFmtId="0" fontId="8" fillId="4" borderId="15" xfId="0" applyFont="1" applyFill="1" applyBorder="1"/>
    <xf numFmtId="0" fontId="8" fillId="4" borderId="5" xfId="0" applyFont="1" applyFill="1" applyBorder="1"/>
    <xf numFmtId="0" fontId="8" fillId="4" borderId="0" xfId="0" applyFont="1" applyFill="1" applyBorder="1"/>
    <xf numFmtId="0" fontId="8" fillId="4" borderId="7" xfId="0" applyFont="1" applyFill="1" applyBorder="1"/>
    <xf numFmtId="0" fontId="14" fillId="4" borderId="6" xfId="0" applyFont="1" applyFill="1" applyBorder="1" applyAlignment="1"/>
    <xf numFmtId="0" fontId="8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2" fontId="3" fillId="4" borderId="1" xfId="26" applyNumberFormat="1" applyFont="1" applyFill="1" applyBorder="1" applyAlignment="1">
      <alignment horizontal="center"/>
    </xf>
    <xf numFmtId="0" fontId="11" fillId="4" borderId="6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 indent="1"/>
    </xf>
    <xf numFmtId="0" fontId="11" fillId="4" borderId="0" xfId="0" applyFont="1" applyFill="1" applyBorder="1"/>
    <xf numFmtId="166" fontId="11" fillId="4" borderId="0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4" borderId="6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>
      <alignment horizontal="center" wrapText="1"/>
    </xf>
    <xf numFmtId="2" fontId="3" fillId="4" borderId="0" xfId="26" applyNumberFormat="1" applyFont="1" applyFill="1" applyBorder="1" applyAlignment="1">
      <alignment horizontal="center"/>
    </xf>
    <xf numFmtId="0" fontId="3" fillId="4" borderId="13" xfId="140" applyFont="1" applyFill="1" applyBorder="1" applyAlignment="1">
      <alignment horizontal="right"/>
    </xf>
    <xf numFmtId="0" fontId="3" fillId="4" borderId="0" xfId="140" applyFont="1" applyFill="1" applyBorder="1" applyAlignment="1">
      <alignment horizontal="right"/>
    </xf>
    <xf numFmtId="14" fontId="3" fillId="4" borderId="11" xfId="140" applyNumberFormat="1" applyFont="1" applyFill="1" applyBorder="1"/>
    <xf numFmtId="14" fontId="3" fillId="4" borderId="8" xfId="140" applyNumberFormat="1" applyFont="1" applyFill="1" applyBorder="1"/>
    <xf numFmtId="0" fontId="12" fillId="4" borderId="0" xfId="0" applyFont="1" applyFill="1" applyBorder="1" applyAlignment="1">
      <alignment horizontal="right"/>
    </xf>
    <xf numFmtId="0" fontId="12" fillId="4" borderId="14" xfId="0" applyFont="1" applyFill="1" applyBorder="1" applyAlignment="1">
      <alignment horizontal="right"/>
    </xf>
    <xf numFmtId="0" fontId="12" fillId="4" borderId="6" xfId="0" applyFont="1" applyFill="1" applyBorder="1" applyAlignment="1">
      <alignment horizontal="right"/>
    </xf>
    <xf numFmtId="0" fontId="12" fillId="4" borderId="13" xfId="0" applyFont="1" applyFill="1" applyBorder="1" applyAlignment="1">
      <alignment horizontal="right"/>
    </xf>
    <xf numFmtId="14" fontId="12" fillId="4" borderId="0" xfId="0" applyNumberFormat="1" applyFont="1" applyFill="1" applyBorder="1" applyAlignment="1">
      <alignment horizontal="right"/>
    </xf>
    <xf numFmtId="14" fontId="12" fillId="4" borderId="7" xfId="0" applyNumberFormat="1" applyFont="1" applyFill="1" applyBorder="1"/>
    <xf numFmtId="14" fontId="12" fillId="4" borderId="8" xfId="0" applyNumberFormat="1" applyFont="1" applyFill="1" applyBorder="1"/>
    <xf numFmtId="14" fontId="12" fillId="4" borderId="11" xfId="0" applyNumberFormat="1" applyFont="1" applyFill="1" applyBorder="1"/>
    <xf numFmtId="14" fontId="12" fillId="4" borderId="10" xfId="0" applyNumberFormat="1" applyFont="1" applyFill="1" applyBorder="1"/>
    <xf numFmtId="14" fontId="12" fillId="4" borderId="9" xfId="0" applyNumberFormat="1" applyFont="1" applyFill="1" applyBorder="1" applyAlignment="1">
      <alignment horizontal="right"/>
    </xf>
    <xf numFmtId="14" fontId="12" fillId="4" borderId="11" xfId="0" applyNumberFormat="1" applyFont="1" applyFill="1" applyBorder="1" applyAlignment="1">
      <alignment horizontal="right"/>
    </xf>
    <xf numFmtId="165" fontId="12" fillId="4" borderId="6" xfId="0" applyNumberFormat="1" applyFont="1" applyFill="1" applyBorder="1"/>
    <xf numFmtId="165" fontId="12" fillId="4" borderId="0" xfId="0" applyNumberFormat="1" applyFont="1" applyFill="1" applyBorder="1"/>
    <xf numFmtId="14" fontId="12" fillId="4" borderId="0" xfId="0" applyNumberFormat="1" applyFont="1" applyFill="1" applyBorder="1"/>
    <xf numFmtId="165" fontId="12" fillId="4" borderId="14" xfId="0" applyNumberFormat="1" applyFont="1" applyFill="1" applyBorder="1"/>
    <xf numFmtId="165" fontId="12" fillId="4" borderId="10" xfId="0" applyNumberFormat="1" applyFont="1" applyFill="1" applyBorder="1"/>
    <xf numFmtId="165" fontId="12" fillId="4" borderId="11" xfId="0" applyNumberFormat="1" applyFont="1" applyFill="1" applyBorder="1"/>
    <xf numFmtId="165" fontId="12" fillId="4" borderId="8" xfId="0" applyNumberFormat="1" applyFont="1" applyFill="1" applyBorder="1"/>
    <xf numFmtId="0" fontId="12" fillId="4" borderId="11" xfId="0" applyFont="1" applyFill="1" applyBorder="1"/>
    <xf numFmtId="2" fontId="12" fillId="4" borderId="0" xfId="0" applyNumberFormat="1" applyFont="1" applyFill="1"/>
    <xf numFmtId="14" fontId="12" fillId="4" borderId="0" xfId="0" applyNumberFormat="1" applyFont="1" applyFill="1"/>
    <xf numFmtId="0" fontId="12" fillId="4" borderId="15" xfId="0" applyFont="1" applyFill="1" applyBorder="1" applyAlignment="1">
      <alignment horizontal="right"/>
    </xf>
    <xf numFmtId="14" fontId="12" fillId="4" borderId="14" xfId="0" applyNumberFormat="1" applyFont="1" applyFill="1" applyBorder="1" applyAlignment="1">
      <alignment horizontal="right"/>
    </xf>
    <xf numFmtId="165" fontId="12" fillId="4" borderId="15" xfId="0" applyNumberFormat="1" applyFont="1" applyFill="1" applyBorder="1"/>
    <xf numFmtId="165" fontId="12" fillId="4" borderId="13" xfId="0" applyNumberFormat="1" applyFont="1" applyFill="1" applyBorder="1"/>
    <xf numFmtId="165" fontId="12" fillId="4" borderId="12" xfId="0" applyNumberFormat="1" applyFont="1" applyFill="1" applyBorder="1"/>
    <xf numFmtId="165" fontId="12" fillId="4" borderId="5" xfId="0" applyNumberFormat="1" applyFont="1" applyFill="1" applyBorder="1"/>
    <xf numFmtId="14" fontId="12" fillId="4" borderId="0" xfId="0" applyNumberFormat="1" applyFont="1" applyFill="1" applyAlignment="1">
      <alignment horizontal="right" wrapText="1"/>
    </xf>
    <xf numFmtId="165" fontId="12" fillId="4" borderId="2" xfId="0" applyNumberFormat="1" applyFont="1" applyFill="1" applyBorder="1"/>
    <xf numFmtId="165" fontId="12" fillId="4" borderId="3" xfId="0" applyNumberFormat="1" applyFont="1" applyFill="1" applyBorder="1"/>
    <xf numFmtId="2" fontId="12" fillId="4" borderId="3" xfId="0" applyNumberFormat="1" applyFont="1" applyFill="1" applyBorder="1"/>
    <xf numFmtId="165" fontId="12" fillId="4" borderId="4" xfId="0" applyNumberFormat="1" applyFont="1" applyFill="1" applyBorder="1"/>
    <xf numFmtId="14" fontId="12" fillId="4" borderId="0" xfId="0" applyNumberFormat="1" applyFont="1" applyFill="1" applyAlignment="1">
      <alignment wrapText="1"/>
    </xf>
    <xf numFmtId="0" fontId="12" fillId="4" borderId="0" xfId="0" applyFont="1" applyFill="1" applyAlignment="1">
      <alignment horizontal="right"/>
    </xf>
    <xf numFmtId="0" fontId="12" fillId="4" borderId="2" xfId="0" applyFont="1" applyFill="1" applyBorder="1" applyAlignment="1">
      <alignment horizontal="right"/>
    </xf>
    <xf numFmtId="0" fontId="12" fillId="4" borderId="3" xfId="0" applyFont="1" applyFill="1" applyBorder="1" applyAlignment="1">
      <alignment horizontal="right"/>
    </xf>
    <xf numFmtId="0" fontId="12" fillId="4" borderId="4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65" fontId="12" fillId="4" borderId="3" xfId="0" applyNumberFormat="1" applyFont="1" applyFill="1" applyBorder="1" applyAlignment="1">
      <alignment horizontal="right"/>
    </xf>
    <xf numFmtId="165" fontId="12" fillId="4" borderId="4" xfId="0" applyNumberFormat="1" applyFont="1" applyFill="1" applyBorder="1" applyAlignment="1">
      <alignment horizontal="right"/>
    </xf>
    <xf numFmtId="0" fontId="12" fillId="4" borderId="3" xfId="0" applyFont="1" applyFill="1" applyBorder="1"/>
    <xf numFmtId="0" fontId="12" fillId="4" borderId="12" xfId="0" applyFont="1" applyFill="1" applyBorder="1" applyAlignment="1">
      <alignment horizontal="right"/>
    </xf>
    <xf numFmtId="0" fontId="12" fillId="4" borderId="0" xfId="0" applyFont="1" applyFill="1" applyBorder="1" applyAlignment="1">
      <alignment horizontal="left"/>
    </xf>
    <xf numFmtId="0" fontId="8" fillId="4" borderId="12" xfId="0" applyFont="1" applyFill="1" applyBorder="1" applyAlignment="1"/>
    <xf numFmtId="0" fontId="12" fillId="4" borderId="4" xfId="0" applyFont="1" applyFill="1" applyBorder="1"/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wrapText="1"/>
    </xf>
    <xf numFmtId="166" fontId="12" fillId="4" borderId="1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2" fontId="12" fillId="4" borderId="2" xfId="0" applyNumberFormat="1" applyFont="1" applyFill="1" applyBorder="1"/>
    <xf numFmtId="166" fontId="12" fillId="4" borderId="1" xfId="0" applyNumberFormat="1" applyFont="1" applyFill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2" fontId="12" fillId="4" borderId="2" xfId="0" applyNumberFormat="1" applyFont="1" applyFill="1" applyBorder="1" applyAlignment="1">
      <alignment horizontal="left"/>
    </xf>
    <xf numFmtId="2" fontId="12" fillId="4" borderId="3" xfId="0" applyNumberFormat="1" applyFont="1" applyFill="1" applyBorder="1" applyAlignment="1">
      <alignment horizontal="left"/>
    </xf>
    <xf numFmtId="0" fontId="12" fillId="4" borderId="0" xfId="0" applyFont="1" applyFill="1" applyAlignment="1">
      <alignment horizontal="left"/>
    </xf>
    <xf numFmtId="0" fontId="12" fillId="4" borderId="8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2" fontId="12" fillId="4" borderId="1" xfId="26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center"/>
    </xf>
    <xf numFmtId="166" fontId="12" fillId="4" borderId="0" xfId="0" applyNumberFormat="1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indent="1"/>
    </xf>
    <xf numFmtId="0" fontId="12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center" wrapText="1"/>
    </xf>
    <xf numFmtId="166" fontId="12" fillId="4" borderId="0" xfId="0" applyNumberFormat="1" applyFont="1" applyFill="1" applyBorder="1" applyAlignment="1">
      <alignment horizontal="center" wrapText="1"/>
    </xf>
    <xf numFmtId="2" fontId="12" fillId="4" borderId="0" xfId="0" applyNumberFormat="1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center"/>
    </xf>
    <xf numFmtId="2" fontId="12" fillId="4" borderId="0" xfId="0" applyNumberFormat="1" applyFont="1" applyFill="1" applyBorder="1" applyAlignment="1">
      <alignment horizontal="left"/>
    </xf>
    <xf numFmtId="166" fontId="12" fillId="4" borderId="2" xfId="0" applyNumberFormat="1" applyFont="1" applyFill="1" applyBorder="1" applyAlignment="1">
      <alignment horizontal="center"/>
    </xf>
    <xf numFmtId="166" fontId="12" fillId="4" borderId="0" xfId="0" applyNumberFormat="1" applyFont="1" applyFill="1" applyBorder="1" applyAlignment="1">
      <alignment horizontal="left"/>
    </xf>
    <xf numFmtId="0" fontId="12" fillId="4" borderId="11" xfId="0" applyFont="1" applyFill="1" applyBorder="1" applyAlignment="1">
      <alignment horizontal="center"/>
    </xf>
    <xf numFmtId="0" fontId="12" fillId="4" borderId="0" xfId="0" applyNumberFormat="1" applyFont="1" applyFill="1" applyBorder="1" applyAlignment="1">
      <alignment horizontal="center"/>
    </xf>
    <xf numFmtId="0" fontId="3" fillId="4" borderId="0" xfId="0" applyFont="1" applyFill="1"/>
    <xf numFmtId="2" fontId="3" fillId="4" borderId="0" xfId="0" applyNumberFormat="1" applyFont="1" applyFill="1" applyBorder="1"/>
    <xf numFmtId="14" fontId="3" fillId="4" borderId="0" xfId="0" applyNumberFormat="1" applyFont="1" applyFill="1"/>
    <xf numFmtId="2" fontId="3" fillId="4" borderId="0" xfId="0" applyNumberFormat="1" applyFont="1" applyFill="1"/>
    <xf numFmtId="10" fontId="3" fillId="4" borderId="0" xfId="0" applyNumberFormat="1" applyFont="1" applyFill="1"/>
    <xf numFmtId="165" fontId="12" fillId="2" borderId="6" xfId="0" applyNumberFormat="1" applyFont="1" applyFill="1" applyBorder="1"/>
    <xf numFmtId="165" fontId="12" fillId="2" borderId="10" xfId="0" applyNumberFormat="1" applyFont="1" applyFill="1" applyBorder="1"/>
    <xf numFmtId="14" fontId="12" fillId="2" borderId="1" xfId="0" applyNumberFormat="1" applyFont="1" applyFill="1" applyBorder="1"/>
    <xf numFmtId="165" fontId="12" fillId="2" borderId="13" xfId="96" applyNumberFormat="1" applyFont="1" applyFill="1" applyBorder="1"/>
    <xf numFmtId="165" fontId="12" fillId="2" borderId="13" xfId="101" applyNumberFormat="1" applyFont="1" applyFill="1" applyBorder="1"/>
    <xf numFmtId="165" fontId="3" fillId="2" borderId="14" xfId="140" applyNumberFormat="1" applyFont="1" applyFill="1" applyBorder="1"/>
    <xf numFmtId="165" fontId="12" fillId="2" borderId="13" xfId="110" applyNumberFormat="1" applyFont="1" applyFill="1" applyBorder="1"/>
    <xf numFmtId="165" fontId="12" fillId="2" borderId="13" xfId="112" applyNumberFormat="1" applyFont="1" applyFill="1" applyBorder="1"/>
    <xf numFmtId="165" fontId="12" fillId="2" borderId="13" xfId="113" applyNumberFormat="1" applyFont="1" applyFill="1" applyBorder="1"/>
    <xf numFmtId="165" fontId="3" fillId="2" borderId="13" xfId="140" applyNumberFormat="1" applyFont="1" applyFill="1" applyBorder="1"/>
    <xf numFmtId="165" fontId="12" fillId="2" borderId="13" xfId="116" applyNumberFormat="1" applyFont="1" applyFill="1" applyBorder="1"/>
    <xf numFmtId="165" fontId="12" fillId="2" borderId="13" xfId="118" applyNumberFormat="1" applyFont="1" applyFill="1" applyBorder="1"/>
    <xf numFmtId="165" fontId="12" fillId="2" borderId="13" xfId="122" applyNumberFormat="1" applyFont="1" applyFill="1" applyBorder="1"/>
    <xf numFmtId="165" fontId="12" fillId="2" borderId="13" xfId="124" applyNumberFormat="1" applyFont="1" applyFill="1" applyBorder="1"/>
    <xf numFmtId="165" fontId="12" fillId="2" borderId="13" xfId="126" applyNumberFormat="1" applyFont="1" applyFill="1" applyBorder="1"/>
    <xf numFmtId="165" fontId="12" fillId="2" borderId="13" xfId="128" applyNumberFormat="1" applyFont="1" applyFill="1" applyBorder="1"/>
    <xf numFmtId="165" fontId="12" fillId="2" borderId="13" xfId="129" applyNumberFormat="1" applyFont="1" applyFill="1" applyBorder="1"/>
    <xf numFmtId="165" fontId="12" fillId="2" borderId="13" xfId="130" applyNumberFormat="1" applyFont="1" applyFill="1" applyBorder="1"/>
    <xf numFmtId="165" fontId="12" fillId="2" borderId="13" xfId="132" applyNumberFormat="1" applyFont="1" applyFill="1" applyBorder="1"/>
    <xf numFmtId="165" fontId="12" fillId="2" borderId="14" xfId="101" applyNumberFormat="1" applyFont="1" applyFill="1" applyBorder="1"/>
    <xf numFmtId="165" fontId="12" fillId="2" borderId="14" xfId="110" applyNumberFormat="1" applyFont="1" applyFill="1" applyBorder="1"/>
    <xf numFmtId="165" fontId="12" fillId="2" borderId="14" xfId="112" applyNumberFormat="1" applyFont="1" applyFill="1" applyBorder="1"/>
    <xf numFmtId="165" fontId="12" fillId="2" borderId="14" xfId="113" applyNumberFormat="1" applyFont="1" applyFill="1" applyBorder="1"/>
    <xf numFmtId="165" fontId="12" fillId="2" borderId="14" xfId="116" applyNumberFormat="1" applyFont="1" applyFill="1" applyBorder="1"/>
    <xf numFmtId="165" fontId="12" fillId="2" borderId="14" xfId="118" applyNumberFormat="1" applyFont="1" applyFill="1" applyBorder="1"/>
    <xf numFmtId="165" fontId="12" fillId="2" borderId="14" xfId="122" applyNumberFormat="1" applyFont="1" applyFill="1" applyBorder="1"/>
    <xf numFmtId="165" fontId="12" fillId="2" borderId="14" xfId="124" applyNumberFormat="1" applyFont="1" applyFill="1" applyBorder="1"/>
    <xf numFmtId="165" fontId="12" fillId="2" borderId="14" xfId="126" applyNumberFormat="1" applyFont="1" applyFill="1" applyBorder="1"/>
    <xf numFmtId="165" fontId="12" fillId="2" borderId="14" xfId="128" applyNumberFormat="1" applyFont="1" applyFill="1" applyBorder="1"/>
    <xf numFmtId="165" fontId="12" fillId="2" borderId="14" xfId="129" applyNumberFormat="1" applyFont="1" applyFill="1" applyBorder="1"/>
    <xf numFmtId="165" fontId="12" fillId="2" borderId="14" xfId="130" applyNumberFormat="1" applyFont="1" applyFill="1" applyBorder="1"/>
    <xf numFmtId="165" fontId="12" fillId="2" borderId="14" xfId="132" applyNumberFormat="1" applyFont="1" applyFill="1" applyBorder="1"/>
    <xf numFmtId="165" fontId="12" fillId="2" borderId="14" xfId="0" applyNumberFormat="1" applyFont="1" applyFill="1" applyBorder="1"/>
    <xf numFmtId="165" fontId="12" fillId="3" borderId="6" xfId="0" applyNumberFormat="1" applyFont="1" applyFill="1" applyBorder="1"/>
    <xf numFmtId="165" fontId="12" fillId="3" borderId="14" xfId="0" applyNumberFormat="1" applyFont="1" applyFill="1" applyBorder="1"/>
    <xf numFmtId="165" fontId="12" fillId="3" borderId="12" xfId="0" applyNumberFormat="1" applyFont="1" applyFill="1" applyBorder="1"/>
    <xf numFmtId="165" fontId="12" fillId="3" borderId="13" xfId="0" applyNumberFormat="1" applyFont="1" applyFill="1" applyBorder="1"/>
    <xf numFmtId="165" fontId="12" fillId="3" borderId="7" xfId="0" applyNumberFormat="1" applyFont="1" applyFill="1" applyBorder="1"/>
    <xf numFmtId="165" fontId="12" fillId="3" borderId="0" xfId="0" applyNumberFormat="1" applyFont="1" applyFill="1" applyBorder="1"/>
    <xf numFmtId="165" fontId="12" fillId="3" borderId="10" xfId="0" applyNumberFormat="1" applyFont="1" applyFill="1" applyBorder="1"/>
    <xf numFmtId="165" fontId="12" fillId="3" borderId="11" xfId="0" applyNumberFormat="1" applyFont="1" applyFill="1" applyBorder="1"/>
    <xf numFmtId="165" fontId="12" fillId="3" borderId="9" xfId="0" applyNumberFormat="1" applyFont="1" applyFill="1" applyBorder="1"/>
    <xf numFmtId="165" fontId="12" fillId="3" borderId="8" xfId="0" applyNumberFormat="1" applyFont="1" applyFill="1" applyBorder="1"/>
    <xf numFmtId="165" fontId="8" fillId="3" borderId="10" xfId="0" applyNumberFormat="1" applyFont="1" applyFill="1" applyBorder="1"/>
    <xf numFmtId="165" fontId="8" fillId="3" borderId="8" xfId="0" applyNumberFormat="1" applyFont="1" applyFill="1" applyBorder="1"/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/>
    </xf>
    <xf numFmtId="0" fontId="18" fillId="4" borderId="0" xfId="0" applyFont="1" applyFill="1"/>
    <xf numFmtId="0" fontId="19" fillId="4" borderId="0" xfId="0" applyFont="1" applyFill="1"/>
    <xf numFmtId="14" fontId="12" fillId="4" borderId="15" xfId="0" applyNumberFormat="1" applyFont="1" applyFill="1" applyBorder="1"/>
    <xf numFmtId="14" fontId="12" fillId="2" borderId="2" xfId="0" applyNumberFormat="1" applyFont="1" applyFill="1" applyBorder="1"/>
    <xf numFmtId="14" fontId="12" fillId="2" borderId="4" xfId="0" applyNumberFormat="1" applyFont="1" applyFill="1" applyBorder="1"/>
    <xf numFmtId="14" fontId="12" fillId="4" borderId="6" xfId="0" applyNumberFormat="1" applyFont="1" applyFill="1" applyBorder="1"/>
    <xf numFmtId="0" fontId="12" fillId="4" borderId="13" xfId="0" applyFont="1" applyFill="1" applyBorder="1"/>
    <xf numFmtId="165" fontId="12" fillId="2" borderId="13" xfId="0" applyNumberFormat="1" applyFont="1" applyFill="1" applyBorder="1"/>
    <xf numFmtId="0" fontId="12" fillId="4" borderId="5" xfId="0" applyFont="1" applyFill="1" applyBorder="1" applyAlignment="1">
      <alignment horizontal="right"/>
    </xf>
    <xf numFmtId="165" fontId="12" fillId="2" borderId="14" xfId="96" applyNumberFormat="1" applyFont="1" applyFill="1" applyBorder="1"/>
    <xf numFmtId="165" fontId="12" fillId="2" borderId="0" xfId="94" applyNumberFormat="1" applyFont="1" applyFill="1" applyBorder="1"/>
    <xf numFmtId="165" fontId="12" fillId="2" borderId="0" xfId="97" applyNumberFormat="1" applyFont="1" applyFill="1" applyBorder="1"/>
    <xf numFmtId="165" fontId="12" fillId="2" borderId="0" xfId="111" applyNumberFormat="1" applyFont="1" applyFill="1" applyBorder="1"/>
    <xf numFmtId="165" fontId="12" fillId="2" borderId="0" xfId="113" applyNumberFormat="1" applyFont="1" applyFill="1" applyBorder="1"/>
    <xf numFmtId="165" fontId="12" fillId="2" borderId="0" xfId="114" applyNumberFormat="1" applyFont="1" applyFill="1" applyBorder="1"/>
    <xf numFmtId="165" fontId="12" fillId="2" borderId="0" xfId="115" applyNumberFormat="1" applyFont="1" applyFill="1" applyBorder="1"/>
    <xf numFmtId="165" fontId="12" fillId="2" borderId="0" xfId="120" applyNumberFormat="1" applyFont="1" applyFill="1" applyBorder="1"/>
    <xf numFmtId="165" fontId="12" fillId="2" borderId="0" xfId="121" applyNumberFormat="1" applyFont="1" applyFill="1" applyBorder="1"/>
    <xf numFmtId="165" fontId="12" fillId="2" borderId="0" xfId="123" applyNumberFormat="1" applyFont="1" applyFill="1" applyBorder="1"/>
    <xf numFmtId="165" fontId="12" fillId="2" borderId="0" xfId="125" applyNumberFormat="1" applyFont="1" applyFill="1" applyBorder="1"/>
    <xf numFmtId="165" fontId="12" fillId="2" borderId="0" xfId="127" applyNumberFormat="1" applyFont="1" applyFill="1" applyBorder="1"/>
    <xf numFmtId="165" fontId="12" fillId="2" borderId="0" xfId="129" applyNumberFormat="1" applyFont="1" applyFill="1" applyBorder="1"/>
    <xf numFmtId="165" fontId="12" fillId="2" borderId="0" xfId="131" applyNumberFormat="1" applyFont="1" applyFill="1" applyBorder="1"/>
    <xf numFmtId="165" fontId="12" fillId="2" borderId="7" xfId="133" applyNumberFormat="1" applyFont="1" applyFill="1" applyBorder="1"/>
    <xf numFmtId="165" fontId="12" fillId="2" borderId="11" xfId="96" applyNumberFormat="1" applyFont="1" applyFill="1" applyBorder="1"/>
    <xf numFmtId="165" fontId="12" fillId="2" borderId="11" xfId="101" applyNumberFormat="1" applyFont="1" applyFill="1" applyBorder="1"/>
    <xf numFmtId="165" fontId="3" fillId="2" borderId="11" xfId="140" applyNumberFormat="1" applyFont="1" applyFill="1" applyBorder="1"/>
    <xf numFmtId="165" fontId="12" fillId="2" borderId="11" xfId="110" applyNumberFormat="1" applyFont="1" applyFill="1" applyBorder="1"/>
    <xf numFmtId="165" fontId="12" fillId="2" borderId="11" xfId="112" applyNumberFormat="1" applyFont="1" applyFill="1" applyBorder="1"/>
    <xf numFmtId="165" fontId="12" fillId="2" borderId="11" xfId="113" applyNumberFormat="1" applyFont="1" applyFill="1" applyBorder="1"/>
    <xf numFmtId="165" fontId="12" fillId="2" borderId="11" xfId="116" applyNumberFormat="1" applyFont="1" applyFill="1" applyBorder="1"/>
    <xf numFmtId="165" fontId="12" fillId="2" borderId="11" xfId="118" applyNumberFormat="1" applyFont="1" applyFill="1" applyBorder="1"/>
    <xf numFmtId="165" fontId="12" fillId="2" borderId="11" xfId="122" applyNumberFormat="1" applyFont="1" applyFill="1" applyBorder="1"/>
    <xf numFmtId="165" fontId="12" fillId="2" borderId="11" xfId="124" applyNumberFormat="1" applyFont="1" applyFill="1" applyBorder="1"/>
    <xf numFmtId="165" fontId="12" fillId="2" borderId="11" xfId="126" applyNumberFormat="1" applyFont="1" applyFill="1" applyBorder="1"/>
    <xf numFmtId="165" fontId="12" fillId="2" borderId="11" xfId="128" applyNumberFormat="1" applyFont="1" applyFill="1" applyBorder="1"/>
    <xf numFmtId="165" fontId="12" fillId="2" borderId="11" xfId="129" applyNumberFormat="1" applyFont="1" applyFill="1" applyBorder="1"/>
    <xf numFmtId="165" fontId="12" fillId="2" borderId="11" xfId="130" applyNumberFormat="1" applyFont="1" applyFill="1" applyBorder="1"/>
    <xf numFmtId="165" fontId="12" fillId="2" borderId="11" xfId="132" applyNumberFormat="1" applyFont="1" applyFill="1" applyBorder="1"/>
    <xf numFmtId="165" fontId="12" fillId="2" borderId="15" xfId="94" applyNumberFormat="1" applyFont="1" applyFill="1" applyBorder="1"/>
    <xf numFmtId="165" fontId="12" fillId="2" borderId="8" xfId="94" applyNumberFormat="1" applyFont="1" applyFill="1" applyBorder="1"/>
    <xf numFmtId="165" fontId="12" fillId="2" borderId="15" xfId="97" applyNumberFormat="1" applyFont="1" applyFill="1" applyBorder="1"/>
    <xf numFmtId="165" fontId="12" fillId="2" borderId="8" xfId="97" applyNumberFormat="1" applyFont="1" applyFill="1" applyBorder="1"/>
    <xf numFmtId="14" fontId="12" fillId="4" borderId="9" xfId="0" applyNumberFormat="1" applyFont="1" applyFill="1" applyBorder="1"/>
    <xf numFmtId="165" fontId="12" fillId="2" borderId="15" xfId="111" applyNumberFormat="1" applyFont="1" applyFill="1" applyBorder="1"/>
    <xf numFmtId="165" fontId="12" fillId="2" borderId="8" xfId="111" applyNumberFormat="1" applyFont="1" applyFill="1" applyBorder="1"/>
    <xf numFmtId="165" fontId="12" fillId="2" borderId="15" xfId="113" applyNumberFormat="1" applyFont="1" applyFill="1" applyBorder="1"/>
    <xf numFmtId="165" fontId="12" fillId="2" borderId="8" xfId="113" applyNumberFormat="1" applyFont="1" applyFill="1" applyBorder="1"/>
    <xf numFmtId="165" fontId="12" fillId="2" borderId="15" xfId="114" applyNumberFormat="1" applyFont="1" applyFill="1" applyBorder="1"/>
    <xf numFmtId="165" fontId="12" fillId="2" borderId="8" xfId="114" applyNumberFormat="1" applyFont="1" applyFill="1" applyBorder="1"/>
    <xf numFmtId="165" fontId="12" fillId="2" borderId="15" xfId="115" applyNumberFormat="1" applyFont="1" applyFill="1" applyBorder="1"/>
    <xf numFmtId="165" fontId="12" fillId="2" borderId="8" xfId="115" applyNumberFormat="1" applyFont="1" applyFill="1" applyBorder="1"/>
    <xf numFmtId="165" fontId="12" fillId="2" borderId="5" xfId="119" applyNumberFormat="1" applyFont="1" applyFill="1" applyBorder="1"/>
    <xf numFmtId="165" fontId="12" fillId="2" borderId="9" xfId="119" applyNumberFormat="1" applyFont="1" applyFill="1" applyBorder="1"/>
    <xf numFmtId="165" fontId="12" fillId="2" borderId="6" xfId="117" applyNumberFormat="1" applyFont="1" applyFill="1" applyBorder="1"/>
    <xf numFmtId="165" fontId="12" fillId="2" borderId="12" xfId="117" applyNumberFormat="1" applyFont="1" applyFill="1" applyBorder="1"/>
    <xf numFmtId="165" fontId="12" fillId="2" borderId="10" xfId="117" applyNumberFormat="1" applyFont="1" applyFill="1" applyBorder="1"/>
    <xf numFmtId="165" fontId="12" fillId="2" borderId="7" xfId="119" applyNumberFormat="1" applyFont="1" applyFill="1" applyBorder="1"/>
    <xf numFmtId="165" fontId="12" fillId="2" borderId="15" xfId="120" applyNumberFormat="1" applyFont="1" applyFill="1" applyBorder="1"/>
    <xf numFmtId="165" fontId="12" fillId="2" borderId="8" xfId="120" applyNumberFormat="1" applyFont="1" applyFill="1" applyBorder="1"/>
    <xf numFmtId="165" fontId="12" fillId="2" borderId="15" xfId="121" applyNumberFormat="1" applyFont="1" applyFill="1" applyBorder="1"/>
    <xf numFmtId="165" fontId="12" fillId="2" borderId="8" xfId="121" applyNumberFormat="1" applyFont="1" applyFill="1" applyBorder="1"/>
    <xf numFmtId="165" fontId="12" fillId="2" borderId="15" xfId="123" applyNumberFormat="1" applyFont="1" applyFill="1" applyBorder="1"/>
    <xf numFmtId="165" fontId="12" fillId="2" borderId="8" xfId="123" applyNumberFormat="1" applyFont="1" applyFill="1" applyBorder="1"/>
    <xf numFmtId="165" fontId="12" fillId="2" borderId="15" xfId="125" applyNumberFormat="1" applyFont="1" applyFill="1" applyBorder="1"/>
    <xf numFmtId="165" fontId="12" fillId="2" borderId="8" xfId="125" applyNumberFormat="1" applyFont="1" applyFill="1" applyBorder="1"/>
    <xf numFmtId="165" fontId="12" fillId="2" borderId="5" xfId="133" applyNumberFormat="1" applyFont="1" applyFill="1" applyBorder="1"/>
    <xf numFmtId="165" fontId="12" fillId="2" borderId="9" xfId="133" applyNumberFormat="1" applyFont="1" applyFill="1" applyBorder="1"/>
    <xf numFmtId="165" fontId="12" fillId="2" borderId="15" xfId="131" applyNumberFormat="1" applyFont="1" applyFill="1" applyBorder="1"/>
    <xf numFmtId="165" fontId="12" fillId="2" borderId="8" xfId="131" applyNumberFormat="1" applyFont="1" applyFill="1" applyBorder="1"/>
    <xf numFmtId="165" fontId="12" fillId="2" borderId="15" xfId="129" applyNumberFormat="1" applyFont="1" applyFill="1" applyBorder="1"/>
    <xf numFmtId="165" fontId="12" fillId="2" borderId="8" xfId="129" applyNumberFormat="1" applyFont="1" applyFill="1" applyBorder="1"/>
    <xf numFmtId="165" fontId="12" fillId="2" borderId="15" xfId="127" applyNumberFormat="1" applyFont="1" applyFill="1" applyBorder="1"/>
    <xf numFmtId="165" fontId="12" fillId="2" borderId="8" xfId="127" applyNumberFormat="1" applyFont="1" applyFill="1" applyBorder="1"/>
    <xf numFmtId="0" fontId="14" fillId="4" borderId="0" xfId="0" applyFont="1" applyFill="1" applyBorder="1" applyAlignment="1"/>
    <xf numFmtId="0" fontId="3" fillId="4" borderId="0" xfId="0" applyFont="1" applyFill="1" applyBorder="1"/>
    <xf numFmtId="0" fontId="8" fillId="4" borderId="7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left" indent="1"/>
    </xf>
    <xf numFmtId="0" fontId="23" fillId="4" borderId="6" xfId="0" applyFont="1" applyFill="1" applyBorder="1" applyAlignment="1">
      <alignment horizontal="left"/>
    </xf>
    <xf numFmtId="0" fontId="23" fillId="4" borderId="6" xfId="0" applyFont="1" applyFill="1" applyBorder="1"/>
    <xf numFmtId="0" fontId="12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12" fillId="2" borderId="11" xfId="0" applyFont="1" applyFill="1" applyBorder="1"/>
    <xf numFmtId="10" fontId="19" fillId="4" borderId="8" xfId="142" applyNumberFormat="1" applyFont="1" applyFill="1" applyBorder="1"/>
    <xf numFmtId="168" fontId="7" fillId="5" borderId="7" xfId="14" applyNumberFormat="1" applyFill="1" applyBorder="1"/>
    <xf numFmtId="0" fontId="19" fillId="4" borderId="0" xfId="0" applyFont="1" applyFill="1" applyBorder="1" applyAlignment="1">
      <alignment vertical="center"/>
    </xf>
    <xf numFmtId="0" fontId="24" fillId="4" borderId="0" xfId="0" applyFont="1" applyFill="1" applyBorder="1"/>
    <xf numFmtId="0" fontId="24" fillId="4" borderId="0" xfId="0" applyFont="1" applyFill="1" applyBorder="1" applyAlignment="1">
      <alignment horizontal="left"/>
    </xf>
    <xf numFmtId="0" fontId="12" fillId="4" borderId="0" xfId="0" applyFont="1" applyFill="1" applyBorder="1" applyAlignment="1">
      <alignment horizontal="left" wrapText="1"/>
    </xf>
    <xf numFmtId="0" fontId="12" fillId="4" borderId="7" xfId="0" applyFont="1" applyFill="1" applyBorder="1" applyAlignment="1">
      <alignment wrapText="1"/>
    </xf>
    <xf numFmtId="0" fontId="12" fillId="4" borderId="6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center" vertical="top"/>
    </xf>
    <xf numFmtId="166" fontId="12" fillId="4" borderId="0" xfId="0" applyNumberFormat="1" applyFont="1" applyFill="1" applyBorder="1" applyAlignment="1">
      <alignment horizontal="center" vertical="top"/>
    </xf>
    <xf numFmtId="2" fontId="12" fillId="4" borderId="0" xfId="0" applyNumberFormat="1" applyFont="1" applyFill="1" applyBorder="1" applyAlignment="1">
      <alignment horizontal="center" vertical="top"/>
    </xf>
    <xf numFmtId="0" fontId="12" fillId="4" borderId="6" xfId="0" applyFont="1" applyFill="1" applyBorder="1" applyAlignment="1">
      <alignment vertical="center" wrapText="1"/>
    </xf>
    <xf numFmtId="10" fontId="12" fillId="4" borderId="0" xfId="142" applyNumberFormat="1" applyFont="1" applyFill="1" applyBorder="1" applyAlignment="1">
      <alignment vertical="center"/>
    </xf>
    <xf numFmtId="0" fontId="24" fillId="4" borderId="0" xfId="0" applyFont="1" applyFill="1" applyAlignment="1">
      <alignment horizontal="left" indent="3"/>
    </xf>
    <xf numFmtId="0" fontId="12" fillId="4" borderId="6" xfId="0" applyFont="1" applyFill="1" applyBorder="1" applyAlignment="1">
      <alignment vertical="center"/>
    </xf>
    <xf numFmtId="10" fontId="12" fillId="4" borderId="0" xfId="0" applyNumberFormat="1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0" fontId="12" fillId="4" borderId="0" xfId="0" applyFont="1" applyFill="1" applyAlignment="1">
      <alignment vertical="center"/>
    </xf>
    <xf numFmtId="9" fontId="12" fillId="4" borderId="0" xfId="0" applyNumberFormat="1" applyFont="1" applyFill="1" applyBorder="1" applyAlignment="1">
      <alignment vertical="center"/>
    </xf>
    <xf numFmtId="2" fontId="12" fillId="4" borderId="0" xfId="0" applyNumberFormat="1" applyFont="1" applyFill="1" applyBorder="1" applyAlignment="1">
      <alignment vertical="center"/>
    </xf>
    <xf numFmtId="167" fontId="12" fillId="4" borderId="0" xfId="0" applyNumberFormat="1" applyFont="1" applyFill="1" applyBorder="1" applyAlignment="1">
      <alignment vertical="center"/>
    </xf>
    <xf numFmtId="10" fontId="12" fillId="4" borderId="0" xfId="24" applyNumberFormat="1" applyFont="1" applyFill="1" applyBorder="1" applyAlignment="1">
      <alignment vertical="center"/>
    </xf>
    <xf numFmtId="10" fontId="12" fillId="4" borderId="0" xfId="0" applyNumberFormat="1" applyFont="1" applyFill="1" applyAlignment="1">
      <alignment vertical="center"/>
    </xf>
    <xf numFmtId="0" fontId="12" fillId="4" borderId="12" xfId="0" applyFont="1" applyFill="1" applyBorder="1" applyAlignment="1">
      <alignment vertical="center"/>
    </xf>
    <xf numFmtId="10" fontId="12" fillId="4" borderId="15" xfId="0" applyNumberFormat="1" applyFont="1" applyFill="1" applyBorder="1" applyAlignment="1">
      <alignment vertical="center"/>
    </xf>
    <xf numFmtId="0" fontId="12" fillId="4" borderId="5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10" fontId="12" fillId="4" borderId="8" xfId="0" applyNumberFormat="1" applyFont="1" applyFill="1" applyBorder="1" applyAlignment="1">
      <alignment vertical="center"/>
    </xf>
    <xf numFmtId="10" fontId="12" fillId="4" borderId="9" xfId="0" applyNumberFormat="1" applyFont="1" applyFill="1" applyBorder="1" applyAlignment="1">
      <alignment vertical="center"/>
    </xf>
    <xf numFmtId="0" fontId="19" fillId="4" borderId="10" xfId="0" applyFont="1" applyFill="1" applyBorder="1" applyAlignment="1">
      <alignment vertical="center"/>
    </xf>
    <xf numFmtId="10" fontId="19" fillId="4" borderId="8" xfId="0" applyNumberFormat="1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165" fontId="12" fillId="4" borderId="0" xfId="0" applyNumberFormat="1" applyFont="1" applyFill="1" applyAlignment="1">
      <alignment vertic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/>
    <xf numFmtId="165" fontId="1" fillId="4" borderId="3" xfId="0" applyNumberFormat="1" applyFont="1" applyFill="1" applyBorder="1"/>
    <xf numFmtId="2" fontId="8" fillId="3" borderId="3" xfId="0" applyNumberFormat="1" applyFont="1" applyFill="1" applyBorder="1"/>
    <xf numFmtId="165" fontId="8" fillId="4" borderId="3" xfId="0" applyNumberFormat="1" applyFont="1" applyFill="1" applyBorder="1"/>
    <xf numFmtId="165" fontId="8" fillId="4" borderId="4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center"/>
    </xf>
    <xf numFmtId="2" fontId="12" fillId="4" borderId="0" xfId="26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0" fontId="12" fillId="4" borderId="0" xfId="0" applyNumberFormat="1" applyFont="1" applyFill="1" applyBorder="1"/>
    <xf numFmtId="165" fontId="12" fillId="2" borderId="5" xfId="85" applyNumberFormat="1" applyFont="1" applyFill="1" applyBorder="1"/>
    <xf numFmtId="165" fontId="12" fillId="2" borderId="13" xfId="85" applyNumberFormat="1" applyFont="1" applyFill="1" applyBorder="1"/>
    <xf numFmtId="165" fontId="12" fillId="2" borderId="13" xfId="86" applyNumberFormat="1" applyFont="1" applyFill="1" applyBorder="1"/>
    <xf numFmtId="165" fontId="12" fillId="2" borderId="13" xfId="87" applyNumberFormat="1" applyFont="1" applyFill="1" applyBorder="1"/>
    <xf numFmtId="165" fontId="12" fillId="2" borderId="0" xfId="88" applyNumberFormat="1" applyFont="1" applyFill="1" applyBorder="1"/>
    <xf numFmtId="165" fontId="12" fillId="2" borderId="13" xfId="89" applyNumberFormat="1" applyFont="1" applyFill="1" applyBorder="1"/>
    <xf numFmtId="165" fontId="12" fillId="2" borderId="14" xfId="85" applyNumberFormat="1" applyFont="1" applyFill="1" applyBorder="1"/>
    <xf numFmtId="165" fontId="12" fillId="2" borderId="14" xfId="86" applyNumberFormat="1" applyFont="1" applyFill="1" applyBorder="1"/>
    <xf numFmtId="165" fontId="12" fillId="2" borderId="14" xfId="87" applyNumberFormat="1" applyFont="1" applyFill="1" applyBorder="1"/>
    <xf numFmtId="165" fontId="12" fillId="2" borderId="14" xfId="89" applyNumberFormat="1" applyFont="1" applyFill="1" applyBorder="1"/>
    <xf numFmtId="165" fontId="12" fillId="2" borderId="11" xfId="85" applyNumberFormat="1" applyFont="1" applyFill="1" applyBorder="1"/>
    <xf numFmtId="165" fontId="12" fillId="2" borderId="9" xfId="85" applyNumberFormat="1" applyFont="1" applyFill="1" applyBorder="1"/>
    <xf numFmtId="165" fontId="12" fillId="2" borderId="11" xfId="86" applyNumberFormat="1" applyFont="1" applyFill="1" applyBorder="1"/>
    <xf numFmtId="165" fontId="12" fillId="2" borderId="11" xfId="87" applyNumberFormat="1" applyFont="1" applyFill="1" applyBorder="1"/>
    <xf numFmtId="165" fontId="12" fillId="2" borderId="8" xfId="88" applyNumberFormat="1" applyFont="1" applyFill="1" applyBorder="1"/>
    <xf numFmtId="165" fontId="12" fillId="2" borderId="11" xfId="89" applyNumberFormat="1" applyFont="1" applyFill="1" applyBorder="1"/>
    <xf numFmtId="165" fontId="12" fillId="2" borderId="12" xfId="92" applyNumberFormat="1" applyFont="1" applyFill="1" applyBorder="1"/>
    <xf numFmtId="165" fontId="12" fillId="2" borderId="13" xfId="93" applyNumberFormat="1" applyFont="1" applyFill="1" applyBorder="1"/>
    <xf numFmtId="165" fontId="12" fillId="2" borderId="14" xfId="98" applyNumberFormat="1" applyFont="1" applyFill="1" applyBorder="1"/>
    <xf numFmtId="165" fontId="12" fillId="2" borderId="13" xfId="99" applyNumberFormat="1" applyFont="1" applyFill="1" applyBorder="1"/>
    <xf numFmtId="165" fontId="12" fillId="2" borderId="15" xfId="100" applyNumberFormat="1" applyFont="1" applyFill="1" applyBorder="1"/>
    <xf numFmtId="165" fontId="12" fillId="2" borderId="5" xfId="102" applyNumberFormat="1" applyFont="1" applyFill="1" applyBorder="1"/>
    <xf numFmtId="165" fontId="12" fillId="2" borderId="15" xfId="103" applyNumberFormat="1" applyFont="1" applyFill="1" applyBorder="1"/>
    <xf numFmtId="165" fontId="12" fillId="2" borderId="15" xfId="104" applyNumberFormat="1" applyFont="1" applyFill="1" applyBorder="1"/>
    <xf numFmtId="165" fontId="12" fillId="2" borderId="13" xfId="105" applyNumberFormat="1" applyFont="1" applyFill="1" applyBorder="1"/>
    <xf numFmtId="165" fontId="12" fillId="2" borderId="15" xfId="106" applyNumberFormat="1" applyFont="1" applyFill="1" applyBorder="1"/>
    <xf numFmtId="165" fontId="12" fillId="2" borderId="13" xfId="107" applyNumberFormat="1" applyFont="1" applyFill="1" applyBorder="1"/>
    <xf numFmtId="165" fontId="12" fillId="2" borderId="15" xfId="108" applyNumberFormat="1" applyFont="1" applyFill="1" applyBorder="1"/>
    <xf numFmtId="165" fontId="12" fillId="2" borderId="15" xfId="109" applyNumberFormat="1" applyFont="1" applyFill="1" applyBorder="1"/>
    <xf numFmtId="165" fontId="12" fillId="2" borderId="6" xfId="92" applyNumberFormat="1" applyFont="1" applyFill="1" applyBorder="1"/>
    <xf numFmtId="165" fontId="12" fillId="2" borderId="14" xfId="93" applyNumberFormat="1" applyFont="1" applyFill="1" applyBorder="1"/>
    <xf numFmtId="165" fontId="12" fillId="2" borderId="14" xfId="99" applyNumberFormat="1" applyFont="1" applyFill="1" applyBorder="1"/>
    <xf numFmtId="165" fontId="12" fillId="2" borderId="0" xfId="100" applyNumberFormat="1" applyFont="1" applyFill="1" applyBorder="1"/>
    <xf numFmtId="165" fontId="12" fillId="2" borderId="7" xfId="102" applyNumberFormat="1" applyFont="1" applyFill="1" applyBorder="1"/>
    <xf numFmtId="165" fontId="12" fillId="2" borderId="0" xfId="103" applyNumberFormat="1" applyFont="1" applyFill="1" applyBorder="1"/>
    <xf numFmtId="165" fontId="12" fillId="2" borderId="0" xfId="104" applyNumberFormat="1" applyFont="1" applyFill="1" applyBorder="1"/>
    <xf numFmtId="165" fontId="12" fillId="2" borderId="14" xfId="105" applyNumberFormat="1" applyFont="1" applyFill="1" applyBorder="1"/>
    <xf numFmtId="165" fontId="12" fillId="2" borderId="0" xfId="106" applyNumberFormat="1" applyFont="1" applyFill="1" applyBorder="1"/>
    <xf numFmtId="165" fontId="12" fillId="2" borderId="14" xfId="107" applyNumberFormat="1" applyFont="1" applyFill="1" applyBorder="1"/>
    <xf numFmtId="165" fontId="12" fillId="2" borderId="0" xfId="108" applyNumberFormat="1" applyFont="1" applyFill="1" applyBorder="1"/>
    <xf numFmtId="165" fontId="12" fillId="2" borderId="0" xfId="109" applyNumberFormat="1" applyFont="1" applyFill="1" applyBorder="1"/>
    <xf numFmtId="165" fontId="12" fillId="2" borderId="10" xfId="92" applyNumberFormat="1" applyFont="1" applyFill="1" applyBorder="1"/>
    <xf numFmtId="165" fontId="12" fillId="2" borderId="11" xfId="93" applyNumberFormat="1" applyFont="1" applyFill="1" applyBorder="1"/>
    <xf numFmtId="165" fontId="12" fillId="2" borderId="11" xfId="98" applyNumberFormat="1" applyFont="1" applyFill="1" applyBorder="1"/>
    <xf numFmtId="165" fontId="12" fillId="2" borderId="11" xfId="99" applyNumberFormat="1" applyFont="1" applyFill="1" applyBorder="1"/>
    <xf numFmtId="165" fontId="12" fillId="2" borderId="8" xfId="100" applyNumberFormat="1" applyFont="1" applyFill="1" applyBorder="1"/>
    <xf numFmtId="165" fontId="12" fillId="2" borderId="9" xfId="102" applyNumberFormat="1" applyFont="1" applyFill="1" applyBorder="1"/>
    <xf numFmtId="165" fontId="12" fillId="2" borderId="8" xfId="103" applyNumberFormat="1" applyFont="1" applyFill="1" applyBorder="1"/>
    <xf numFmtId="165" fontId="12" fillId="2" borderId="8" xfId="104" applyNumberFormat="1" applyFont="1" applyFill="1" applyBorder="1"/>
    <xf numFmtId="165" fontId="12" fillId="2" borderId="11" xfId="105" applyNumberFormat="1" applyFont="1" applyFill="1" applyBorder="1"/>
    <xf numFmtId="165" fontId="12" fillId="2" borderId="8" xfId="106" applyNumberFormat="1" applyFont="1" applyFill="1" applyBorder="1"/>
    <xf numFmtId="165" fontId="12" fillId="2" borderId="11" xfId="107" applyNumberFormat="1" applyFont="1" applyFill="1" applyBorder="1"/>
    <xf numFmtId="165" fontId="12" fillId="2" borderId="8" xfId="108" applyNumberFormat="1" applyFont="1" applyFill="1" applyBorder="1"/>
    <xf numFmtId="165" fontId="12" fillId="2" borderId="8" xfId="109" applyNumberFormat="1" applyFont="1" applyFill="1" applyBorder="1"/>
    <xf numFmtId="0" fontId="20" fillId="4" borderId="12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165" fontId="8" fillId="4" borderId="2" xfId="0" applyNumberFormat="1" applyFont="1" applyFill="1" applyBorder="1" applyAlignment="1">
      <alignment horizontal="center"/>
    </xf>
    <xf numFmtId="165" fontId="8" fillId="4" borderId="3" xfId="0" applyNumberFormat="1" applyFont="1" applyFill="1" applyBorder="1" applyAlignment="1">
      <alignment horizontal="center"/>
    </xf>
    <xf numFmtId="165" fontId="8" fillId="4" borderId="4" xfId="0" applyNumberFormat="1" applyFont="1" applyFill="1" applyBorder="1" applyAlignment="1">
      <alignment horizontal="center"/>
    </xf>
    <xf numFmtId="2" fontId="8" fillId="4" borderId="12" xfId="0" applyNumberFormat="1" applyFont="1" applyFill="1" applyBorder="1" applyAlignment="1">
      <alignment horizontal="center"/>
    </xf>
    <xf numFmtId="2" fontId="8" fillId="4" borderId="15" xfId="0" applyNumberFormat="1" applyFont="1" applyFill="1" applyBorder="1" applyAlignment="1">
      <alignment horizontal="center"/>
    </xf>
    <xf numFmtId="2" fontId="8" fillId="4" borderId="5" xfId="0" applyNumberFormat="1" applyFont="1" applyFill="1" applyBorder="1" applyAlignment="1">
      <alignment horizontal="center"/>
    </xf>
    <xf numFmtId="2" fontId="11" fillId="4" borderId="10" xfId="0" applyNumberFormat="1" applyFont="1" applyFill="1" applyBorder="1" applyAlignment="1">
      <alignment horizontal="center"/>
    </xf>
    <xf numFmtId="2" fontId="11" fillId="4" borderId="8" xfId="0" applyNumberFormat="1" applyFont="1" applyFill="1" applyBorder="1" applyAlignment="1">
      <alignment horizontal="center"/>
    </xf>
    <xf numFmtId="2" fontId="11" fillId="4" borderId="9" xfId="0" applyNumberFormat="1" applyFont="1" applyFill="1" applyBorder="1" applyAlignment="1">
      <alignment horizontal="center"/>
    </xf>
    <xf numFmtId="14" fontId="8" fillId="4" borderId="2" xfId="0" applyNumberFormat="1" applyFont="1" applyFill="1" applyBorder="1" applyAlignment="1">
      <alignment horizontal="center" wrapText="1"/>
    </xf>
    <xf numFmtId="14" fontId="8" fillId="4" borderId="3" xfId="0" applyNumberFormat="1" applyFont="1" applyFill="1" applyBorder="1" applyAlignment="1">
      <alignment horizontal="center" wrapText="1"/>
    </xf>
    <xf numFmtId="14" fontId="8" fillId="4" borderId="4" xfId="0" applyNumberFormat="1" applyFont="1" applyFill="1" applyBorder="1" applyAlignment="1">
      <alignment horizontal="center" wrapText="1"/>
    </xf>
  </cellXfs>
  <cellStyles count="143">
    <cellStyle name="_x000a_bidires=100_x000d_" xfId="2"/>
    <cellStyle name="Comma" xfId="141" builtinId="3"/>
    <cellStyle name="Comma  - Style1" xfId="4"/>
    <cellStyle name="Comma 2" xfId="3"/>
    <cellStyle name="Comma 3" xfId="138"/>
    <cellStyle name="Comma 4" xfId="139"/>
    <cellStyle name="Curren - Style2" xfId="5"/>
    <cellStyle name="Normal" xfId="0" builtinId="0"/>
    <cellStyle name="Normal - Style3" xfId="6"/>
    <cellStyle name="Normal 10" xfId="7"/>
    <cellStyle name="Normal 100" xfId="111"/>
    <cellStyle name="Normal 101" xfId="112"/>
    <cellStyle name="Normal 102" xfId="113"/>
    <cellStyle name="Normal 103" xfId="114"/>
    <cellStyle name="Normal 104" xfId="115"/>
    <cellStyle name="Normal 105" xfId="116"/>
    <cellStyle name="Normal 106" xfId="117"/>
    <cellStyle name="Normal 107" xfId="118"/>
    <cellStyle name="Normal 108" xfId="119"/>
    <cellStyle name="Normal 109" xfId="120"/>
    <cellStyle name="Normal 11" xfId="8"/>
    <cellStyle name="Normal 110" xfId="121"/>
    <cellStyle name="Normal 111" xfId="122"/>
    <cellStyle name="Normal 112" xfId="123"/>
    <cellStyle name="Normal 113" xfId="124"/>
    <cellStyle name="Normal 114" xfId="125"/>
    <cellStyle name="Normal 115" xfId="126"/>
    <cellStyle name="Normal 116" xfId="127"/>
    <cellStyle name="Normal 117" xfId="128"/>
    <cellStyle name="Normal 118" xfId="129"/>
    <cellStyle name="Normal 119" xfId="130"/>
    <cellStyle name="Normal 12" xfId="9"/>
    <cellStyle name="Normal 120" xfId="131"/>
    <cellStyle name="Normal 121" xfId="132"/>
    <cellStyle name="Normal 122" xfId="133"/>
    <cellStyle name="Normal 123" xfId="134"/>
    <cellStyle name="Normal 124" xfId="135"/>
    <cellStyle name="Normal 125" xfId="136"/>
    <cellStyle name="Normal 126" xfId="1"/>
    <cellStyle name="Normal 127" xfId="137"/>
    <cellStyle name="Normal 128" xfId="140"/>
    <cellStyle name="Normal 13" xfId="10"/>
    <cellStyle name="Normal 14" xfId="11"/>
    <cellStyle name="Normal 15" xfId="12"/>
    <cellStyle name="Normal 16" xfId="13"/>
    <cellStyle name="Normal 17" xfId="28"/>
    <cellStyle name="Normal 18" xfId="29"/>
    <cellStyle name="Normal 19" xfId="30"/>
    <cellStyle name="Normal 2" xfId="14"/>
    <cellStyle name="Normal 2 2" xfId="15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16"/>
    <cellStyle name="Normal 30" xfId="41"/>
    <cellStyle name="Normal 31" xfId="42"/>
    <cellStyle name="Normal 32" xfId="43"/>
    <cellStyle name="Normal 33" xfId="44"/>
    <cellStyle name="Normal 34" xfId="45"/>
    <cellStyle name="Normal 35" xfId="46"/>
    <cellStyle name="Normal 36" xfId="47"/>
    <cellStyle name="Normal 37" xfId="48"/>
    <cellStyle name="Normal 38" xfId="49"/>
    <cellStyle name="Normal 39" xfId="50"/>
    <cellStyle name="Normal 4" xfId="17"/>
    <cellStyle name="Normal 40" xfId="51"/>
    <cellStyle name="Normal 41" xfId="52"/>
    <cellStyle name="Normal 42" xfId="53"/>
    <cellStyle name="Normal 43" xfId="54"/>
    <cellStyle name="Normal 44" xfId="55"/>
    <cellStyle name="Normal 45" xfId="56"/>
    <cellStyle name="Normal 46" xfId="57"/>
    <cellStyle name="Normal 47" xfId="58"/>
    <cellStyle name="Normal 48" xfId="59"/>
    <cellStyle name="Normal 49" xfId="60"/>
    <cellStyle name="Normal 5" xfId="18"/>
    <cellStyle name="Normal 50" xfId="61"/>
    <cellStyle name="Normal 51" xfId="62"/>
    <cellStyle name="Normal 52" xfId="63"/>
    <cellStyle name="Normal 53" xfId="64"/>
    <cellStyle name="Normal 54" xfId="65"/>
    <cellStyle name="Normal 55" xfId="66"/>
    <cellStyle name="Normal 56" xfId="67"/>
    <cellStyle name="Normal 57" xfId="68"/>
    <cellStyle name="Normal 58" xfId="69"/>
    <cellStyle name="Normal 59" xfId="70"/>
    <cellStyle name="Normal 6" xfId="19"/>
    <cellStyle name="Normal 60" xfId="71"/>
    <cellStyle name="Normal 61" xfId="72"/>
    <cellStyle name="Normal 62" xfId="73"/>
    <cellStyle name="Normal 63" xfId="74"/>
    <cellStyle name="Normal 64" xfId="75"/>
    <cellStyle name="Normal 65" xfId="76"/>
    <cellStyle name="Normal 66" xfId="77"/>
    <cellStyle name="Normal 67" xfId="78"/>
    <cellStyle name="Normal 68" xfId="79"/>
    <cellStyle name="Normal 69" xfId="80"/>
    <cellStyle name="Normal 7" xfId="20"/>
    <cellStyle name="Normal 70" xfId="81"/>
    <cellStyle name="Normal 71" xfId="82"/>
    <cellStyle name="Normal 72" xfId="83"/>
    <cellStyle name="Normal 73" xfId="84"/>
    <cellStyle name="Normal 74" xfId="85"/>
    <cellStyle name="Normal 75" xfId="86"/>
    <cellStyle name="Normal 76" xfId="87"/>
    <cellStyle name="Normal 77" xfId="88"/>
    <cellStyle name="Normal 78" xfId="89"/>
    <cellStyle name="Normal 79" xfId="90"/>
    <cellStyle name="Normal 8" xfId="21"/>
    <cellStyle name="Normal 80" xfId="91"/>
    <cellStyle name="Normal 81" xfId="92"/>
    <cellStyle name="Normal 82" xfId="93"/>
    <cellStyle name="Normal 83" xfId="94"/>
    <cellStyle name="Normal 84" xfId="95"/>
    <cellStyle name="Normal 85" xfId="96"/>
    <cellStyle name="Normal 86" xfId="97"/>
    <cellStyle name="Normal 87" xfId="98"/>
    <cellStyle name="Normal 88" xfId="99"/>
    <cellStyle name="Normal 89" xfId="100"/>
    <cellStyle name="Normal 9" xfId="22"/>
    <cellStyle name="Normal 90" xfId="101"/>
    <cellStyle name="Normal 91" xfId="102"/>
    <cellStyle name="Normal 92" xfId="103"/>
    <cellStyle name="Normal 93" xfId="104"/>
    <cellStyle name="Normal 94" xfId="105"/>
    <cellStyle name="Normal 95" xfId="106"/>
    <cellStyle name="Normal 96" xfId="107"/>
    <cellStyle name="Normal 97" xfId="108"/>
    <cellStyle name="Normal 98" xfId="109"/>
    <cellStyle name="Normal 99" xfId="110"/>
    <cellStyle name="Percent" xfId="142" builtinId="5"/>
    <cellStyle name="Percent 2" xfId="24"/>
    <cellStyle name="Percent 2 2" xfId="25"/>
    <cellStyle name="Percent 3" xfId="26"/>
    <cellStyle name="Percent 4" xfId="23"/>
    <cellStyle name="Style 1" xfId="27"/>
  </cellStyles>
  <dxfs count="0"/>
  <tableStyles count="0" defaultTableStyle="TableStyleMedium9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352425</xdr:colOff>
      <xdr:row>4</xdr:row>
      <xdr:rowOff>85090</xdr:rowOff>
    </xdr:to>
    <xdr:pic>
      <xdr:nvPicPr>
        <xdr:cNvPr id="4" name="Picture 3" descr="C:\Users\dianap\AppData\Local\Microsoft\Windows\Temporary Internet Files\Content.Outlook\J10GMA6S\ComComNZ-CMYK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00"/>
          <a:ext cx="2181225" cy="6565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9:B17"/>
  <sheetViews>
    <sheetView tabSelected="1" workbookViewId="0"/>
  </sheetViews>
  <sheetFormatPr defaultRowHeight="15" x14ac:dyDescent="0.25"/>
  <cols>
    <col min="1" max="1" width="1.85546875" style="3" customWidth="1"/>
    <col min="2" max="16384" width="9.140625" style="3"/>
  </cols>
  <sheetData>
    <row r="9" spans="2:2" ht="23.25" x14ac:dyDescent="0.35">
      <c r="B9" s="199" t="s">
        <v>278</v>
      </c>
    </row>
    <row r="11" spans="2:2" ht="18.75" x14ac:dyDescent="0.3">
      <c r="B11" s="318" t="s">
        <v>279</v>
      </c>
    </row>
    <row r="17" spans="2:2" x14ac:dyDescent="0.25">
      <c r="B17" s="3" t="s">
        <v>280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E20"/>
  <sheetViews>
    <sheetView workbookViewId="0"/>
  </sheetViews>
  <sheetFormatPr defaultRowHeight="15" x14ac:dyDescent="0.25"/>
  <cols>
    <col min="1" max="1" width="1.85546875" style="3" customWidth="1"/>
    <col min="2" max="2" width="36.7109375" style="3" customWidth="1"/>
    <col min="3" max="3" width="10.7109375" style="3" customWidth="1"/>
    <col min="4" max="4" width="3.42578125" style="3" customWidth="1"/>
    <col min="5" max="5" width="1.140625" style="3" customWidth="1"/>
    <col min="6" max="16384" width="9.140625" style="3"/>
  </cols>
  <sheetData>
    <row r="1" spans="1:5" ht="23.25" x14ac:dyDescent="0.35">
      <c r="A1" s="1" t="s">
        <v>285</v>
      </c>
      <c r="B1" s="2"/>
    </row>
    <row r="2" spans="1:5" x14ac:dyDescent="0.25">
      <c r="A2" s="4"/>
      <c r="B2" s="2"/>
    </row>
    <row r="3" spans="1:5" ht="18.75" x14ac:dyDescent="0.3">
      <c r="A3" s="5"/>
      <c r="B3" s="384" t="s">
        <v>281</v>
      </c>
      <c r="C3" s="385"/>
      <c r="D3" s="386"/>
      <c r="E3" s="5"/>
    </row>
    <row r="4" spans="1:5" x14ac:dyDescent="0.25">
      <c r="A4" s="5"/>
      <c r="B4" s="387" t="s">
        <v>286</v>
      </c>
      <c r="C4" s="388"/>
      <c r="D4" s="389"/>
      <c r="E4" s="5"/>
    </row>
    <row r="5" spans="1:5" x14ac:dyDescent="0.25">
      <c r="B5" s="6" t="s">
        <v>197</v>
      </c>
      <c r="C5" s="317" t="s">
        <v>282</v>
      </c>
      <c r="D5" s="7"/>
    </row>
    <row r="6" spans="1:5" x14ac:dyDescent="0.25">
      <c r="B6" s="298" t="s">
        <v>199</v>
      </c>
      <c r="C6" s="299">
        <f>'RFR and DP'!F65/100</f>
        <v>4.1917271332417044E-2</v>
      </c>
      <c r="D6" s="300"/>
      <c r="E6" s="301"/>
    </row>
    <row r="7" spans="1:5" x14ac:dyDescent="0.25">
      <c r="B7" s="298" t="s">
        <v>186</v>
      </c>
      <c r="C7" s="299">
        <f>'RFR and DP'!AJ108/100</f>
        <v>1.8500000000000003E-2</v>
      </c>
      <c r="D7" s="300"/>
      <c r="E7" s="301"/>
    </row>
    <row r="8" spans="1:5" x14ac:dyDescent="0.25">
      <c r="B8" s="298" t="s">
        <v>200</v>
      </c>
      <c r="C8" s="302">
        <v>0.43</v>
      </c>
      <c r="D8" s="300"/>
      <c r="E8" s="301"/>
    </row>
    <row r="9" spans="1:5" ht="15" customHeight="1" x14ac:dyDescent="0.25">
      <c r="B9" s="298" t="s">
        <v>201</v>
      </c>
      <c r="C9" s="303">
        <v>0.4</v>
      </c>
      <c r="D9" s="300"/>
      <c r="E9" s="301"/>
    </row>
    <row r="10" spans="1:5" x14ac:dyDescent="0.25">
      <c r="B10" s="298" t="s">
        <v>202</v>
      </c>
      <c r="C10" s="303">
        <v>0</v>
      </c>
      <c r="D10" s="300"/>
      <c r="E10" s="301"/>
    </row>
    <row r="11" spans="1:5" x14ac:dyDescent="0.25">
      <c r="B11" s="298" t="s">
        <v>203</v>
      </c>
      <c r="C11" s="304">
        <v>7.0000000000000007E-2</v>
      </c>
      <c r="D11" s="300"/>
      <c r="E11" s="301"/>
    </row>
    <row r="12" spans="1:5" x14ac:dyDescent="0.25">
      <c r="B12" s="298" t="s">
        <v>204</v>
      </c>
      <c r="C12" s="304">
        <v>0.28000000000000003</v>
      </c>
      <c r="D12" s="300"/>
      <c r="E12" s="301"/>
    </row>
    <row r="13" spans="1:5" x14ac:dyDescent="0.25">
      <c r="B13" s="298" t="s">
        <v>205</v>
      </c>
      <c r="C13" s="304">
        <v>0.28000000000000003</v>
      </c>
      <c r="D13" s="300"/>
      <c r="E13" s="301"/>
    </row>
    <row r="14" spans="1:5" x14ac:dyDescent="0.25">
      <c r="B14" s="298" t="s">
        <v>206</v>
      </c>
      <c r="C14" s="305">
        <f>0.0175/7</f>
        <v>2.5000000000000001E-3</v>
      </c>
      <c r="D14" s="300"/>
      <c r="E14" s="301"/>
    </row>
    <row r="15" spans="1:5" x14ac:dyDescent="0.25">
      <c r="B15" s="298" t="s">
        <v>252</v>
      </c>
      <c r="C15" s="305">
        <f>'Swap costs'!C20</f>
        <v>4.0000000000000034E-4</v>
      </c>
      <c r="D15" s="300"/>
      <c r="E15" s="301"/>
    </row>
    <row r="16" spans="1:5" x14ac:dyDescent="0.25">
      <c r="B16" s="298" t="s">
        <v>207</v>
      </c>
      <c r="C16" s="303">
        <f>ROUND(C9+(C9-C10)*C8/(1-C8),2)</f>
        <v>0.7</v>
      </c>
      <c r="D16" s="300"/>
      <c r="E16" s="301"/>
    </row>
    <row r="17" spans="1:5" x14ac:dyDescent="0.25">
      <c r="B17" s="307" t="s">
        <v>208</v>
      </c>
      <c r="C17" s="308">
        <f>C6*(1-C13)+C16*C11</f>
        <v>7.9180435359340273E-2</v>
      </c>
      <c r="D17" s="309"/>
      <c r="E17" s="301"/>
    </row>
    <row r="18" spans="1:5" x14ac:dyDescent="0.25">
      <c r="A18" s="13"/>
      <c r="B18" s="310" t="s">
        <v>209</v>
      </c>
      <c r="C18" s="311">
        <f>C6+C7+C14+C15</f>
        <v>6.3317271332417047E-2</v>
      </c>
      <c r="D18" s="312"/>
      <c r="E18" s="306"/>
    </row>
    <row r="19" spans="1:5" x14ac:dyDescent="0.25">
      <c r="B19" s="307" t="s">
        <v>210</v>
      </c>
      <c r="C19" s="308">
        <f>C17*(1-C8)+(C18)*C8</f>
        <v>7.235927482776329E-2</v>
      </c>
      <c r="D19" s="300"/>
      <c r="E19" s="301"/>
    </row>
    <row r="20" spans="1:5" x14ac:dyDescent="0.25">
      <c r="A20" s="18"/>
      <c r="B20" s="313" t="s">
        <v>211</v>
      </c>
      <c r="C20" s="314">
        <f>C17*(1-C8)+(C18)*(1-C12)*C8</f>
        <v>6.4735875359340278E-2</v>
      </c>
      <c r="D20" s="315"/>
      <c r="E20" s="316"/>
    </row>
  </sheetData>
  <mergeCells count="2">
    <mergeCell ref="B3:D3"/>
    <mergeCell ref="B4:D4"/>
  </mergeCell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BI148"/>
  <sheetViews>
    <sheetView zoomScale="80" zoomScaleNormal="80" workbookViewId="0"/>
  </sheetViews>
  <sheetFormatPr defaultRowHeight="15" x14ac:dyDescent="0.25"/>
  <cols>
    <col min="1" max="1" width="1.85546875" style="3" customWidth="1"/>
    <col min="2" max="2" width="16.42578125" style="3" customWidth="1"/>
    <col min="3" max="4" width="12.140625" style="3" customWidth="1"/>
    <col min="5" max="5" width="14.28515625" style="3" customWidth="1"/>
    <col min="6" max="6" width="15.42578125" style="3" customWidth="1"/>
    <col min="7" max="7" width="16.5703125" style="3" customWidth="1"/>
    <col min="8" max="8" width="14.7109375" style="3" customWidth="1"/>
    <col min="9" max="9" width="16.140625" style="3" customWidth="1"/>
    <col min="10" max="10" width="17" style="3" customWidth="1"/>
    <col min="11" max="11" width="11.85546875" style="3" customWidth="1"/>
    <col min="12" max="13" width="14.140625" style="3" customWidth="1"/>
    <col min="14" max="14" width="17" style="3" customWidth="1"/>
    <col min="15" max="15" width="14.85546875" style="3" customWidth="1"/>
    <col min="16" max="16" width="11.28515625" style="3" customWidth="1"/>
    <col min="17" max="18" width="11.5703125" style="3" customWidth="1"/>
    <col min="19" max="21" width="11.28515625" style="3" customWidth="1"/>
    <col min="22" max="22" width="10.7109375" style="3" customWidth="1"/>
    <col min="23" max="23" width="13.140625" style="3" customWidth="1"/>
    <col min="24" max="24" width="10.7109375" style="3" customWidth="1"/>
    <col min="25" max="25" width="11.28515625" style="3" customWidth="1"/>
    <col min="26" max="26" width="12" style="3" customWidth="1"/>
    <col min="27" max="27" width="10.7109375" style="3" customWidth="1"/>
    <col min="28" max="28" width="11.5703125" style="3" customWidth="1"/>
    <col min="29" max="29" width="10.7109375" style="3" customWidth="1"/>
    <col min="30" max="30" width="12.85546875" style="3" customWidth="1"/>
    <col min="31" max="31" width="13.28515625" style="3" customWidth="1"/>
    <col min="32" max="32" width="18.85546875" style="3" customWidth="1"/>
    <col min="33" max="33" width="22.140625" style="3" customWidth="1"/>
    <col min="34" max="34" width="14.42578125" style="3" customWidth="1"/>
    <col min="35" max="35" width="13.28515625" style="3" customWidth="1"/>
    <col min="36" max="37" width="14.42578125" style="3" customWidth="1"/>
    <col min="38" max="38" width="12.7109375" style="3" customWidth="1"/>
    <col min="39" max="39" width="12" style="3" customWidth="1"/>
    <col min="40" max="40" width="18.85546875" style="3" customWidth="1"/>
    <col min="41" max="41" width="16" style="3" customWidth="1"/>
    <col min="42" max="42" width="15.42578125" style="3" customWidth="1"/>
    <col min="43" max="43" width="16" style="3" customWidth="1"/>
    <col min="44" max="44" width="12.140625" style="3" customWidth="1"/>
    <col min="45" max="45" width="14.7109375" style="3" customWidth="1"/>
    <col min="46" max="47" width="13.5703125" style="3" customWidth="1"/>
    <col min="48" max="48" width="12.140625" style="3" customWidth="1"/>
    <col min="49" max="49" width="12.5703125" style="3" customWidth="1"/>
    <col min="50" max="50" width="13.5703125" style="3" customWidth="1"/>
    <col min="51" max="51" width="12" style="3" customWidth="1"/>
    <col min="52" max="52" width="11.5703125" style="3" customWidth="1"/>
    <col min="53" max="53" width="15.42578125" style="3" customWidth="1"/>
    <col min="54" max="57" width="11.85546875" style="3" customWidth="1"/>
    <col min="58" max="58" width="11.5703125" style="3" customWidth="1"/>
    <col min="59" max="59" width="11.85546875" style="3" customWidth="1"/>
    <col min="60" max="60" width="11.140625" style="3" customWidth="1"/>
    <col min="61" max="61" width="12.85546875" style="3" customWidth="1"/>
    <col min="62" max="16384" width="9.140625" style="3"/>
  </cols>
  <sheetData>
    <row r="1" spans="1:61" ht="23.25" x14ac:dyDescent="0.35">
      <c r="A1" s="22" t="s">
        <v>245</v>
      </c>
    </row>
    <row r="3" spans="1:61" x14ac:dyDescent="0.25">
      <c r="B3" s="3" t="s">
        <v>149</v>
      </c>
      <c r="D3" s="152">
        <v>41852</v>
      </c>
    </row>
    <row r="5" spans="1:61" x14ac:dyDescent="0.25">
      <c r="A5" s="2"/>
      <c r="C5" s="392" t="s">
        <v>150</v>
      </c>
      <c r="D5" s="393"/>
      <c r="E5" s="393"/>
      <c r="F5" s="393"/>
      <c r="G5" s="393"/>
      <c r="H5" s="393"/>
      <c r="I5" s="393"/>
      <c r="J5" s="394"/>
      <c r="K5" s="24"/>
      <c r="N5" s="392" t="s">
        <v>151</v>
      </c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3"/>
      <c r="AA5" s="393"/>
      <c r="AB5" s="393"/>
      <c r="AC5" s="393"/>
      <c r="AD5" s="393"/>
      <c r="AE5" s="393"/>
      <c r="AF5" s="393"/>
      <c r="AG5" s="393"/>
      <c r="AH5" s="393"/>
      <c r="AI5" s="393"/>
      <c r="AJ5" s="393"/>
      <c r="AK5" s="393"/>
      <c r="AL5" s="393"/>
      <c r="AM5" s="393"/>
      <c r="AN5" s="393"/>
      <c r="AO5" s="393"/>
      <c r="AP5" s="393"/>
      <c r="AQ5" s="393"/>
      <c r="AR5" s="393"/>
      <c r="AS5" s="393"/>
      <c r="AT5" s="393"/>
      <c r="AU5" s="393"/>
      <c r="AV5" s="393"/>
      <c r="AW5" s="393"/>
      <c r="AX5" s="393"/>
      <c r="AY5" s="393"/>
      <c r="AZ5" s="393"/>
      <c r="BA5" s="393"/>
      <c r="BB5" s="393"/>
      <c r="BC5" s="393"/>
      <c r="BD5" s="393"/>
      <c r="BE5" s="393"/>
      <c r="BF5" s="393"/>
      <c r="BG5" s="393"/>
      <c r="BH5" s="393"/>
      <c r="BI5" s="394"/>
    </row>
    <row r="6" spans="1:61" x14ac:dyDescent="0.25">
      <c r="A6" s="2"/>
      <c r="B6" s="7"/>
      <c r="C6" s="395" t="s">
        <v>152</v>
      </c>
      <c r="D6" s="396"/>
      <c r="E6" s="396"/>
      <c r="F6" s="396"/>
      <c r="G6" s="396"/>
      <c r="H6" s="396"/>
      <c r="I6" s="396"/>
      <c r="J6" s="397"/>
      <c r="K6" s="23"/>
      <c r="L6" s="24"/>
      <c r="N6" s="395" t="s">
        <v>153</v>
      </c>
      <c r="O6" s="396"/>
      <c r="P6" s="396"/>
      <c r="Q6" s="396"/>
      <c r="R6" s="396"/>
      <c r="S6" s="396"/>
      <c r="T6" s="396"/>
      <c r="U6" s="396"/>
      <c r="V6" s="396"/>
      <c r="W6" s="396"/>
      <c r="X6" s="396"/>
      <c r="Y6" s="396"/>
      <c r="Z6" s="396"/>
      <c r="AA6" s="396"/>
      <c r="AB6" s="396"/>
      <c r="AC6" s="396"/>
      <c r="AD6" s="396"/>
      <c r="AE6" s="396"/>
      <c r="AF6" s="396"/>
      <c r="AG6" s="396"/>
      <c r="AH6" s="396"/>
      <c r="AI6" s="396"/>
      <c r="AJ6" s="396"/>
      <c r="AK6" s="396"/>
      <c r="AL6" s="396"/>
      <c r="AM6" s="396"/>
      <c r="AN6" s="396"/>
      <c r="AO6" s="396"/>
      <c r="AP6" s="396"/>
      <c r="AQ6" s="396"/>
      <c r="AR6" s="396"/>
      <c r="AS6" s="396"/>
      <c r="AT6" s="396"/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96"/>
      <c r="BH6" s="396"/>
      <c r="BI6" s="397"/>
    </row>
    <row r="7" spans="1:61" x14ac:dyDescent="0.25">
      <c r="B7" s="7"/>
      <c r="C7" s="110" t="s">
        <v>268</v>
      </c>
      <c r="D7" s="72" t="s">
        <v>268</v>
      </c>
      <c r="E7" s="110" t="s">
        <v>268</v>
      </c>
      <c r="F7" s="72" t="s">
        <v>268</v>
      </c>
      <c r="G7" s="207" t="s">
        <v>268</v>
      </c>
      <c r="H7" s="207" t="s">
        <v>268</v>
      </c>
      <c r="I7" s="207" t="s">
        <v>268</v>
      </c>
      <c r="J7" s="72" t="s">
        <v>268</v>
      </c>
      <c r="K7" s="69"/>
      <c r="L7" s="69"/>
      <c r="N7" s="71" t="s">
        <v>154</v>
      </c>
      <c r="O7" s="71" t="s">
        <v>154</v>
      </c>
      <c r="P7" s="71" t="s">
        <v>154</v>
      </c>
      <c r="Q7" s="72" t="s">
        <v>154</v>
      </c>
      <c r="R7" s="69" t="s">
        <v>154</v>
      </c>
      <c r="S7" s="65" t="s">
        <v>154</v>
      </c>
      <c r="T7" s="110" t="s">
        <v>155</v>
      </c>
      <c r="U7" s="110" t="s">
        <v>155</v>
      </c>
      <c r="V7" s="72" t="s">
        <v>155</v>
      </c>
      <c r="W7" s="207" t="s">
        <v>155</v>
      </c>
      <c r="X7" s="69" t="s">
        <v>155</v>
      </c>
      <c r="Y7" s="72" t="s">
        <v>156</v>
      </c>
      <c r="Z7" s="69" t="s">
        <v>156</v>
      </c>
      <c r="AA7" s="72" t="s">
        <v>156</v>
      </c>
      <c r="AB7" s="69" t="s">
        <v>156</v>
      </c>
      <c r="AC7" s="72" t="s">
        <v>156</v>
      </c>
      <c r="AD7" s="69" t="s">
        <v>157</v>
      </c>
      <c r="AE7" s="72" t="s">
        <v>158</v>
      </c>
      <c r="AF7" s="69" t="s">
        <v>158</v>
      </c>
      <c r="AG7" s="72" t="s">
        <v>158</v>
      </c>
      <c r="AH7" s="69" t="s">
        <v>159</v>
      </c>
      <c r="AI7" s="72" t="s">
        <v>159</v>
      </c>
      <c r="AJ7" s="69" t="s">
        <v>159</v>
      </c>
      <c r="AK7" s="65" t="s">
        <v>159</v>
      </c>
      <c r="AL7" s="69" t="s">
        <v>159</v>
      </c>
      <c r="AM7" s="72" t="s">
        <v>160</v>
      </c>
      <c r="AN7" s="69" t="s">
        <v>160</v>
      </c>
      <c r="AO7" s="72" t="s">
        <v>160</v>
      </c>
      <c r="AP7" s="110" t="s">
        <v>160</v>
      </c>
      <c r="AQ7" s="72" t="s">
        <v>161</v>
      </c>
      <c r="AR7" s="207" t="s">
        <v>161</v>
      </c>
      <c r="AS7" s="69" t="s">
        <v>161</v>
      </c>
      <c r="AT7" s="72" t="s">
        <v>275</v>
      </c>
      <c r="AU7" s="69" t="s">
        <v>275</v>
      </c>
      <c r="AV7" s="72" t="s">
        <v>275</v>
      </c>
      <c r="AW7" s="69" t="s">
        <v>275</v>
      </c>
      <c r="AX7" s="72" t="s">
        <v>275</v>
      </c>
      <c r="AY7" s="69" t="s">
        <v>162</v>
      </c>
      <c r="AZ7" s="72" t="s">
        <v>162</v>
      </c>
      <c r="BA7" s="73" t="s">
        <v>163</v>
      </c>
      <c r="BB7" s="72" t="s">
        <v>163</v>
      </c>
      <c r="BC7" s="90" t="s">
        <v>163</v>
      </c>
      <c r="BD7" s="65" t="s">
        <v>163</v>
      </c>
      <c r="BE7" s="66" t="s">
        <v>163</v>
      </c>
      <c r="BF7" s="72" t="s">
        <v>164</v>
      </c>
      <c r="BG7" s="69" t="s">
        <v>164</v>
      </c>
      <c r="BH7" s="72" t="s">
        <v>165</v>
      </c>
      <c r="BI7" s="207" t="s">
        <v>165</v>
      </c>
    </row>
    <row r="8" spans="1:61" x14ac:dyDescent="0.25">
      <c r="B8" s="74"/>
      <c r="C8" s="77">
        <v>40862</v>
      </c>
      <c r="D8" s="76">
        <v>41379</v>
      </c>
      <c r="E8" s="77">
        <v>42109</v>
      </c>
      <c r="F8" s="76">
        <v>43084</v>
      </c>
      <c r="G8" s="78">
        <v>43539</v>
      </c>
      <c r="H8" s="78">
        <v>43936</v>
      </c>
      <c r="I8" s="79">
        <v>44331</v>
      </c>
      <c r="J8" s="78">
        <v>45031</v>
      </c>
      <c r="K8" s="73"/>
      <c r="L8" s="73"/>
      <c r="N8" s="77">
        <v>42315</v>
      </c>
      <c r="O8" s="77">
        <v>42592</v>
      </c>
      <c r="P8" s="77">
        <v>42689</v>
      </c>
      <c r="Q8" s="76">
        <v>43025</v>
      </c>
      <c r="R8" s="75">
        <v>43812</v>
      </c>
      <c r="S8" s="67">
        <v>44344</v>
      </c>
      <c r="T8" s="76">
        <v>42444</v>
      </c>
      <c r="U8" s="75">
        <v>42628</v>
      </c>
      <c r="V8" s="76">
        <v>43770</v>
      </c>
      <c r="W8" s="242">
        <v>44005</v>
      </c>
      <c r="X8" s="75">
        <v>44993</v>
      </c>
      <c r="Y8" s="76">
        <v>41409</v>
      </c>
      <c r="Z8" s="75">
        <v>42655</v>
      </c>
      <c r="AA8" s="76">
        <v>43530</v>
      </c>
      <c r="AB8" s="75">
        <v>43872</v>
      </c>
      <c r="AC8" s="76">
        <v>44991</v>
      </c>
      <c r="AD8" s="75">
        <v>41927</v>
      </c>
      <c r="AE8" s="76">
        <v>41593</v>
      </c>
      <c r="AF8" s="75">
        <v>43993</v>
      </c>
      <c r="AG8" s="76">
        <v>44331</v>
      </c>
      <c r="AH8" s="75">
        <v>41774</v>
      </c>
      <c r="AI8" s="76">
        <v>42838</v>
      </c>
      <c r="AJ8" s="75">
        <v>43244</v>
      </c>
      <c r="AK8" s="67">
        <v>43600</v>
      </c>
      <c r="AL8" s="75">
        <v>43978</v>
      </c>
      <c r="AM8" s="76">
        <v>41362</v>
      </c>
      <c r="AN8" s="75">
        <v>42184</v>
      </c>
      <c r="AO8" s="76">
        <v>43006</v>
      </c>
      <c r="AP8" s="77">
        <v>43454</v>
      </c>
      <c r="AQ8" s="76">
        <v>42781</v>
      </c>
      <c r="AR8" s="242">
        <v>43781</v>
      </c>
      <c r="AS8" s="75">
        <v>43992</v>
      </c>
      <c r="AT8" s="76">
        <v>41355</v>
      </c>
      <c r="AU8" s="75">
        <v>42170</v>
      </c>
      <c r="AV8" s="76">
        <v>42170</v>
      </c>
      <c r="AW8" s="75">
        <v>42451</v>
      </c>
      <c r="AX8" s="76">
        <v>43763</v>
      </c>
      <c r="AY8" s="75">
        <v>41967</v>
      </c>
      <c r="AZ8" s="76">
        <v>42927</v>
      </c>
      <c r="BA8" s="75">
        <v>41750</v>
      </c>
      <c r="BB8" s="76">
        <v>42073</v>
      </c>
      <c r="BC8" s="75">
        <v>42433</v>
      </c>
      <c r="BD8" s="67">
        <v>43886</v>
      </c>
      <c r="BE8" s="68">
        <v>44617</v>
      </c>
      <c r="BF8" s="76">
        <v>42079</v>
      </c>
      <c r="BG8" s="75">
        <v>42810</v>
      </c>
      <c r="BH8" s="76">
        <v>43805</v>
      </c>
      <c r="BI8" s="242">
        <v>44473</v>
      </c>
    </row>
    <row r="9" spans="1:61" x14ac:dyDescent="0.25">
      <c r="B9" s="74">
        <f>B10-1</f>
        <v>41821</v>
      </c>
      <c r="C9" s="150">
        <f>'Govt bond yields'!D12</f>
        <v>0</v>
      </c>
      <c r="D9" s="206">
        <f>'Govt bond yields'!H12</f>
        <v>0</v>
      </c>
      <c r="E9" s="330">
        <f>'Govt bond yields'!L12</f>
        <v>3.617</v>
      </c>
      <c r="F9" s="331">
        <f>'Govt bond yields'!P12</f>
        <v>4.0410000000000004</v>
      </c>
      <c r="G9" s="332">
        <f>'Govt bond yields'!T12</f>
        <v>4.149</v>
      </c>
      <c r="H9" s="333">
        <f>'Govt bond yields'!X12</f>
        <v>4.2460000000000004</v>
      </c>
      <c r="I9" s="334">
        <f>'Govt bond yields'!AB12</f>
        <v>4.3330000000000002</v>
      </c>
      <c r="J9" s="335">
        <f>'Govt bond yields'!AF12</f>
        <v>4.4740000000000002</v>
      </c>
      <c r="K9" s="81"/>
      <c r="L9" s="81"/>
      <c r="M9" s="82">
        <f>B9</f>
        <v>41821</v>
      </c>
      <c r="N9" s="346">
        <f>'Corp bond yields'!D13</f>
        <v>4.4930000000000003</v>
      </c>
      <c r="O9" s="347">
        <f>'Corp bond yields'!H13</f>
        <v>4.8040000000000003</v>
      </c>
      <c r="P9" s="238">
        <f>'Corp bond yields'!L13</f>
        <v>5.0410000000000004</v>
      </c>
      <c r="Q9" s="153">
        <f>'Corp bond yields'!P13</f>
        <v>5.0330000000000004</v>
      </c>
      <c r="R9" s="240">
        <f>'Corp bond yields'!T13</f>
        <v>5.4470000000000001</v>
      </c>
      <c r="S9" s="348">
        <f>'Corp bond yields'!X13</f>
        <v>5.6129999999999995</v>
      </c>
      <c r="T9" s="349">
        <f>'Corp bond yields'!AF13</f>
        <v>5.03</v>
      </c>
      <c r="U9" s="350">
        <f>'Corp bond yields'!AJ13</f>
        <v>5.2229999999999999</v>
      </c>
      <c r="V9" s="154">
        <f>'Corp bond yields'!AN13</f>
        <v>6.0979999999999999</v>
      </c>
      <c r="W9" s="351">
        <f>'Corp bond yields'!AR13</f>
        <v>6.1180000000000003</v>
      </c>
      <c r="X9" s="352">
        <f>'Corp bond yields'!AV13</f>
        <v>6.5890000000000004</v>
      </c>
      <c r="Y9" s="155">
        <f>'Corp bond yields'!AZ13</f>
        <v>0</v>
      </c>
      <c r="Z9" s="353">
        <f>'Corp bond yields'!BD13</f>
        <v>5.258</v>
      </c>
      <c r="AA9" s="354">
        <f>'Corp bond yields'!BH13</f>
        <v>5.9139999999999997</v>
      </c>
      <c r="AB9" s="355">
        <f>'Corp bond yields'!BL13</f>
        <v>6.1079999999999997</v>
      </c>
      <c r="AC9" s="356">
        <f>'Corp bond yields'!BP13</f>
        <v>6.5670000000000002</v>
      </c>
      <c r="AD9" s="357">
        <f>'Corp bond yields'!BT13</f>
        <v>4.4470000000000001</v>
      </c>
      <c r="AE9" s="155">
        <f>'Corp bond yields'!BX13</f>
        <v>0</v>
      </c>
      <c r="AF9" s="358">
        <f>'Corp bond yields'!CB13</f>
        <v>6.0960000000000001</v>
      </c>
      <c r="AG9" s="156">
        <f>'Corp bond yields'!CF13</f>
        <v>6.016</v>
      </c>
      <c r="AH9" s="243">
        <f>'Corp bond yields'!CJ13</f>
        <v>0</v>
      </c>
      <c r="AI9" s="157">
        <f>'Corp bond yields'!CN13</f>
        <v>5.6239999999999997</v>
      </c>
      <c r="AJ9" s="245">
        <f>'Corp bond yields'!CR13</f>
        <v>5.9119999999999999</v>
      </c>
      <c r="AK9" s="158">
        <f>'Corp bond yields'!CV13</f>
        <v>5.6509999999999998</v>
      </c>
      <c r="AL9" s="247">
        <f>'Corp bond yields'!CZ13</f>
        <v>6.0250000000000004</v>
      </c>
      <c r="AM9" s="159">
        <f>'Corp bond yields'!DD13</f>
        <v>0</v>
      </c>
      <c r="AN9" s="249">
        <f>'Corp bond yields'!DH13</f>
        <v>4.8339999999999996</v>
      </c>
      <c r="AO9" s="160">
        <f>'Corp bond yields'!DL13</f>
        <v>5.65</v>
      </c>
      <c r="AP9" s="254">
        <f>'Corp bond yields'!DP13</f>
        <v>6.0129999999999999</v>
      </c>
      <c r="AQ9" s="161">
        <f>'Corp bond yields'!DT13</f>
        <v>4.8970000000000002</v>
      </c>
      <c r="AR9" s="251">
        <f>'Corp bond yields'!DX13</f>
        <v>5.4050000000000002</v>
      </c>
      <c r="AS9" s="257">
        <f>'Corp bond yields'!EB13</f>
        <v>5.4539999999999997</v>
      </c>
      <c r="AT9" s="159">
        <f>'Corp bond yields'!EF13</f>
        <v>0</v>
      </c>
      <c r="AU9" s="259">
        <f>'Corp bond yields'!EJ13</f>
        <v>4.5649999999999995</v>
      </c>
      <c r="AV9" s="162">
        <f>'Corp bond yields'!EN13</f>
        <v>4.5490000000000004</v>
      </c>
      <c r="AW9" s="261">
        <f>'Corp bond yields'!ER13</f>
        <v>4.8120000000000003</v>
      </c>
      <c r="AX9" s="163">
        <f>'Corp bond yields'!EV13</f>
        <v>5.8390000000000004</v>
      </c>
      <c r="AY9" s="263">
        <f>'Corp bond yields'!EZ13</f>
        <v>4.08</v>
      </c>
      <c r="AZ9" s="164">
        <f>'Corp bond yields'!FD13</f>
        <v>5.2960000000000003</v>
      </c>
      <c r="BA9" s="271">
        <f>'Corp bond yields'!FH13</f>
        <v>0</v>
      </c>
      <c r="BB9" s="165">
        <f>'Corp bond yields'!FL13</f>
        <v>4.1449999999999996</v>
      </c>
      <c r="BC9" s="269">
        <f>'Corp bond yields'!FP13</f>
        <v>4.5960000000000001</v>
      </c>
      <c r="BD9" s="166">
        <f>'Corp bond yields'!FT13</f>
        <v>5.4379999999999997</v>
      </c>
      <c r="BE9" s="269">
        <f>'Corp bond yields'!FX13</f>
        <v>5.7610000000000001</v>
      </c>
      <c r="BF9" s="167">
        <f>'Corp bond yields'!GB13</f>
        <v>4.6479999999999997</v>
      </c>
      <c r="BG9" s="267">
        <f>'Corp bond yields'!GF13</f>
        <v>5.3949999999999996</v>
      </c>
      <c r="BH9" s="168">
        <f>'Corp bond yields'!GJ13</f>
        <v>5.8029999999999999</v>
      </c>
      <c r="BI9" s="265">
        <f>'Corp bond yields'!GN13</f>
        <v>6.0359999999999996</v>
      </c>
    </row>
    <row r="10" spans="1:61" x14ac:dyDescent="0.25">
      <c r="B10" s="74">
        <f>'Govt bond yields'!K13</f>
        <v>41822</v>
      </c>
      <c r="C10" s="150">
        <f>'Govt bond yields'!D13</f>
        <v>0</v>
      </c>
      <c r="D10" s="182">
        <f>'Govt bond yields'!H13</f>
        <v>0</v>
      </c>
      <c r="E10" s="336">
        <f>'Govt bond yields'!L13</f>
        <v>3.6059999999999999</v>
      </c>
      <c r="F10" s="336">
        <f>'Govt bond yields'!P13</f>
        <v>4.0679999999999996</v>
      </c>
      <c r="G10" s="337">
        <f>'Govt bond yields'!T13</f>
        <v>4.1669999999999998</v>
      </c>
      <c r="H10" s="338">
        <f>'Govt bond yields'!X13</f>
        <v>4.258</v>
      </c>
      <c r="I10" s="334">
        <f>'Govt bond yields'!AB13</f>
        <v>4.3319999999999999</v>
      </c>
      <c r="J10" s="339">
        <f>'Govt bond yields'!AF13</f>
        <v>4.4710000000000001</v>
      </c>
      <c r="K10" s="81"/>
      <c r="L10" s="81"/>
      <c r="M10" s="82">
        <f t="shared" ref="M10:M31" si="0">B10</f>
        <v>41822</v>
      </c>
      <c r="N10" s="359">
        <f>'Corp bond yields'!D14</f>
        <v>4.4870000000000001</v>
      </c>
      <c r="O10" s="360">
        <f>'Corp bond yields'!H14</f>
        <v>4.7960000000000003</v>
      </c>
      <c r="P10" s="209">
        <f>'Corp bond yields'!L14</f>
        <v>5.0309999999999997</v>
      </c>
      <c r="Q10" s="208">
        <f>'Corp bond yields'!P14</f>
        <v>5.0229999999999997</v>
      </c>
      <c r="R10" s="210">
        <f>'Corp bond yields'!T14</f>
        <v>5.4340000000000002</v>
      </c>
      <c r="S10" s="348">
        <f>'Corp bond yields'!X14</f>
        <v>5.5890000000000004</v>
      </c>
      <c r="T10" s="361">
        <f>'Corp bond yields'!AF14</f>
        <v>5.0220000000000002</v>
      </c>
      <c r="U10" s="362">
        <f>'Corp bond yields'!AJ14</f>
        <v>5.21</v>
      </c>
      <c r="V10" s="169">
        <f>'Corp bond yields'!AN14</f>
        <v>6.085</v>
      </c>
      <c r="W10" s="363">
        <f>'Corp bond yields'!AR14</f>
        <v>6.1040000000000001</v>
      </c>
      <c r="X10" s="364">
        <f>'Corp bond yields'!AV14</f>
        <v>6.5620000000000003</v>
      </c>
      <c r="Y10" s="155">
        <f>'Corp bond yields'!AZ14</f>
        <v>0</v>
      </c>
      <c r="Z10" s="365">
        <f>'Corp bond yields'!BD14</f>
        <v>5.2469999999999999</v>
      </c>
      <c r="AA10" s="366">
        <f>'Corp bond yields'!BH14</f>
        <v>5.9020000000000001</v>
      </c>
      <c r="AB10" s="367">
        <f>'Corp bond yields'!BL14</f>
        <v>6.0940000000000003</v>
      </c>
      <c r="AC10" s="368">
        <f>'Corp bond yields'!BP14</f>
        <v>6.5449999999999999</v>
      </c>
      <c r="AD10" s="369">
        <f>'Corp bond yields'!BT14</f>
        <v>4.47</v>
      </c>
      <c r="AE10" s="155">
        <f>'Corp bond yields'!BX14</f>
        <v>0</v>
      </c>
      <c r="AF10" s="370">
        <f>'Corp bond yields'!CB14</f>
        <v>6.0839999999999996</v>
      </c>
      <c r="AG10" s="170">
        <f>'Corp bond yields'!CF14</f>
        <v>6.0010000000000003</v>
      </c>
      <c r="AH10" s="211">
        <f>'Corp bond yields'!CJ14</f>
        <v>0</v>
      </c>
      <c r="AI10" s="171">
        <f>'Corp bond yields'!CN14</f>
        <v>5.6139999999999999</v>
      </c>
      <c r="AJ10" s="212">
        <f>'Corp bond yields'!CR14</f>
        <v>5.9</v>
      </c>
      <c r="AK10" s="172">
        <f>'Corp bond yields'!CV14</f>
        <v>5.633</v>
      </c>
      <c r="AL10" s="213">
        <f>'Corp bond yields'!CZ14</f>
        <v>6.0129999999999999</v>
      </c>
      <c r="AM10" s="155">
        <f>'Corp bond yields'!DD14</f>
        <v>0</v>
      </c>
      <c r="AN10" s="214">
        <f>'Corp bond yields'!DH14</f>
        <v>4.8280000000000003</v>
      </c>
      <c r="AO10" s="173">
        <f>'Corp bond yields'!DL14</f>
        <v>5.64</v>
      </c>
      <c r="AP10" s="253">
        <f>'Corp bond yields'!DP14</f>
        <v>5.9989999999999997</v>
      </c>
      <c r="AQ10" s="174">
        <f>'Corp bond yields'!DT14</f>
        <v>4.8870000000000005</v>
      </c>
      <c r="AR10" s="256">
        <f>'Corp bond yields'!DX14</f>
        <v>5.3929999999999998</v>
      </c>
      <c r="AS10" s="215">
        <f>'Corp bond yields'!EB14</f>
        <v>5.4420000000000002</v>
      </c>
      <c r="AT10" s="155">
        <f>'Corp bond yields'!EF14</f>
        <v>0</v>
      </c>
      <c r="AU10" s="216">
        <f>'Corp bond yields'!EJ14</f>
        <v>4.5579999999999998</v>
      </c>
      <c r="AV10" s="175">
        <f>'Corp bond yields'!EN14</f>
        <v>4.5419999999999998</v>
      </c>
      <c r="AW10" s="217">
        <f>'Corp bond yields'!ER14</f>
        <v>4.8029999999999999</v>
      </c>
      <c r="AX10" s="176">
        <f>'Corp bond yields'!EV14</f>
        <v>5.8170000000000002</v>
      </c>
      <c r="AY10" s="218">
        <f>'Corp bond yields'!EZ14</f>
        <v>4.0750000000000002</v>
      </c>
      <c r="AZ10" s="177">
        <f>'Corp bond yields'!FD14</f>
        <v>5.2869999999999999</v>
      </c>
      <c r="BA10" s="219">
        <f>'Corp bond yields'!FH14</f>
        <v>0</v>
      </c>
      <c r="BB10" s="178">
        <f>'Corp bond yields'!FL14</f>
        <v>4.1509999999999998</v>
      </c>
      <c r="BC10" s="220">
        <f>'Corp bond yields'!FP14</f>
        <v>4.5890000000000004</v>
      </c>
      <c r="BD10" s="179">
        <f>'Corp bond yields'!FT14</f>
        <v>5.4260000000000002</v>
      </c>
      <c r="BE10" s="220">
        <f>'Corp bond yields'!FX14</f>
        <v>5.742</v>
      </c>
      <c r="BF10" s="180">
        <f>'Corp bond yields'!GB14</f>
        <v>4.6470000000000002</v>
      </c>
      <c r="BG10" s="221">
        <f>'Corp bond yields'!GF14</f>
        <v>5.3860000000000001</v>
      </c>
      <c r="BH10" s="181">
        <f>'Corp bond yields'!GJ14</f>
        <v>5.7859999999999996</v>
      </c>
      <c r="BI10" s="222">
        <f>'Corp bond yields'!GN14</f>
        <v>6.0220000000000002</v>
      </c>
    </row>
    <row r="11" spans="1:61" x14ac:dyDescent="0.25">
      <c r="B11" s="74">
        <f>'Govt bond yields'!K14</f>
        <v>41823</v>
      </c>
      <c r="C11" s="150">
        <f>'Govt bond yields'!D14</f>
        <v>0</v>
      </c>
      <c r="D11" s="182">
        <f>'Govt bond yields'!H14</f>
        <v>0</v>
      </c>
      <c r="E11" s="336">
        <f>'Govt bond yields'!L14</f>
        <v>3.613</v>
      </c>
      <c r="F11" s="336">
        <f>'Govt bond yields'!P14</f>
        <v>4.1059999999999999</v>
      </c>
      <c r="G11" s="337">
        <f>'Govt bond yields'!T14</f>
        <v>4.2069999999999999</v>
      </c>
      <c r="H11" s="338">
        <f>'Govt bond yields'!X14</f>
        <v>4.2990000000000004</v>
      </c>
      <c r="I11" s="334">
        <f>'Govt bond yields'!AB14</f>
        <v>4.3689999999999998</v>
      </c>
      <c r="J11" s="339">
        <f>'Govt bond yields'!AF14</f>
        <v>4.5</v>
      </c>
      <c r="K11" s="81"/>
      <c r="L11" s="81"/>
      <c r="M11" s="82">
        <f t="shared" si="0"/>
        <v>41823</v>
      </c>
      <c r="N11" s="359">
        <f>'Corp bond yields'!D15</f>
        <v>4.4619999999999997</v>
      </c>
      <c r="O11" s="360">
        <f>'Corp bond yields'!H15</f>
        <v>4.7249999999999996</v>
      </c>
      <c r="P11" s="209">
        <f>'Corp bond yields'!L15</f>
        <v>4.766</v>
      </c>
      <c r="Q11" s="208">
        <f>'Corp bond yields'!P15</f>
        <v>5.0140000000000002</v>
      </c>
      <c r="R11" s="210">
        <f>'Corp bond yields'!T15</f>
        <v>5.444</v>
      </c>
      <c r="S11" s="348">
        <f>'Corp bond yields'!X15</f>
        <v>5.6029999999999998</v>
      </c>
      <c r="T11" s="361">
        <f>'Corp bond yields'!AF15</f>
        <v>5.0129999999999999</v>
      </c>
      <c r="U11" s="362">
        <f>'Corp bond yields'!AJ15</f>
        <v>5.2050000000000001</v>
      </c>
      <c r="V11" s="169">
        <f>'Corp bond yields'!AN15</f>
        <v>6.0940000000000003</v>
      </c>
      <c r="W11" s="363">
        <f>'Corp bond yields'!AR15</f>
        <v>6.1189999999999998</v>
      </c>
      <c r="X11" s="364">
        <f>'Corp bond yields'!AV15</f>
        <v>6.5789999999999997</v>
      </c>
      <c r="Y11" s="155">
        <f>'Corp bond yields'!AZ15</f>
        <v>0</v>
      </c>
      <c r="Z11" s="365">
        <f>'Corp bond yields'!BD15</f>
        <v>5.2409999999999997</v>
      </c>
      <c r="AA11" s="366">
        <f>'Corp bond yields'!BH15</f>
        <v>5.8860000000000001</v>
      </c>
      <c r="AB11" s="367">
        <f>'Corp bond yields'!BL15</f>
        <v>6.0759999999999996</v>
      </c>
      <c r="AC11" s="368">
        <f>'Corp bond yields'!BP15</f>
        <v>6.5510000000000002</v>
      </c>
      <c r="AD11" s="369">
        <f>'Corp bond yields'!BT15</f>
        <v>4.4370000000000003</v>
      </c>
      <c r="AE11" s="155">
        <f>'Corp bond yields'!BX15</f>
        <v>0</v>
      </c>
      <c r="AF11" s="370">
        <f>'Corp bond yields'!CB15</f>
        <v>6.0940000000000003</v>
      </c>
      <c r="AG11" s="170">
        <f>'Corp bond yields'!CF15</f>
        <v>6.0149999999999997</v>
      </c>
      <c r="AH11" s="211">
        <f>'Corp bond yields'!CJ15</f>
        <v>0</v>
      </c>
      <c r="AI11" s="171">
        <f>'Corp bond yields'!CN15</f>
        <v>5.601</v>
      </c>
      <c r="AJ11" s="212">
        <f>'Corp bond yields'!CR15</f>
        <v>5.8920000000000003</v>
      </c>
      <c r="AK11" s="172">
        <f>'Corp bond yields'!CV15</f>
        <v>5.63</v>
      </c>
      <c r="AL11" s="213">
        <f>'Corp bond yields'!CZ15</f>
        <v>6.0229999999999997</v>
      </c>
      <c r="AM11" s="155">
        <f>'Corp bond yields'!DD15</f>
        <v>0</v>
      </c>
      <c r="AN11" s="214">
        <f>'Corp bond yields'!DH15</f>
        <v>4.8230000000000004</v>
      </c>
      <c r="AO11" s="173">
        <f>'Corp bond yields'!DL15</f>
        <v>5.6360000000000001</v>
      </c>
      <c r="AP11" s="253">
        <f>'Corp bond yields'!DP15</f>
        <v>5.9960000000000004</v>
      </c>
      <c r="AQ11" s="174">
        <f>'Corp bond yields'!DT15</f>
        <v>4.875</v>
      </c>
      <c r="AR11" s="256">
        <f>'Corp bond yields'!DX15</f>
        <v>5.4030000000000005</v>
      </c>
      <c r="AS11" s="215">
        <f>'Corp bond yields'!EB15</f>
        <v>5.4539999999999997</v>
      </c>
      <c r="AT11" s="155">
        <f>'Corp bond yields'!EF15</f>
        <v>0</v>
      </c>
      <c r="AU11" s="216">
        <f>'Corp bond yields'!EJ15</f>
        <v>4.4859999999999998</v>
      </c>
      <c r="AV11" s="175">
        <f>'Corp bond yields'!EN15</f>
        <v>4.4850000000000003</v>
      </c>
      <c r="AW11" s="217">
        <f>'Corp bond yields'!ER15</f>
        <v>4.79</v>
      </c>
      <c r="AX11" s="176">
        <f>'Corp bond yields'!EV15</f>
        <v>5.83</v>
      </c>
      <c r="AY11" s="218">
        <f>'Corp bond yields'!EZ15</f>
        <v>4.093</v>
      </c>
      <c r="AZ11" s="177">
        <f>'Corp bond yields'!FD15</f>
        <v>5.2919999999999998</v>
      </c>
      <c r="BA11" s="219">
        <f>'Corp bond yields'!FH15</f>
        <v>0</v>
      </c>
      <c r="BB11" s="178">
        <f>'Corp bond yields'!FL15</f>
        <v>4.1370000000000005</v>
      </c>
      <c r="BC11" s="220">
        <f>'Corp bond yields'!FP15</f>
        <v>4.57</v>
      </c>
      <c r="BD11" s="179">
        <f>'Corp bond yields'!FT15</f>
        <v>5.4370000000000003</v>
      </c>
      <c r="BE11" s="220">
        <f>'Corp bond yields'!FX15</f>
        <v>5.76</v>
      </c>
      <c r="BF11" s="180">
        <f>'Corp bond yields'!GB15</f>
        <v>4.5890000000000004</v>
      </c>
      <c r="BG11" s="221">
        <f>'Corp bond yields'!GF15</f>
        <v>5.3529999999999998</v>
      </c>
      <c r="BH11" s="181">
        <f>'Corp bond yields'!GJ15</f>
        <v>5.7930000000000001</v>
      </c>
      <c r="BI11" s="222">
        <f>'Corp bond yields'!GN15</f>
        <v>6.032</v>
      </c>
    </row>
    <row r="12" spans="1:61" x14ac:dyDescent="0.25">
      <c r="B12" s="74">
        <f>'Govt bond yields'!K15</f>
        <v>41824</v>
      </c>
      <c r="C12" s="150">
        <f>'Govt bond yields'!D15</f>
        <v>0</v>
      </c>
      <c r="D12" s="182">
        <f>'Govt bond yields'!H15</f>
        <v>0</v>
      </c>
      <c r="E12" s="336">
        <f>'Govt bond yields'!L15</f>
        <v>3.6320000000000001</v>
      </c>
      <c r="F12" s="336">
        <f>'Govt bond yields'!P15</f>
        <v>4.13</v>
      </c>
      <c r="G12" s="337">
        <f>'Govt bond yields'!T15</f>
        <v>4.2229999999999999</v>
      </c>
      <c r="H12" s="338">
        <f>'Govt bond yields'!X15</f>
        <v>4.3220000000000001</v>
      </c>
      <c r="I12" s="334">
        <f>'Govt bond yields'!AB15</f>
        <v>4.3920000000000003</v>
      </c>
      <c r="J12" s="339">
        <f>'Govt bond yields'!AF15</f>
        <v>4.5270000000000001</v>
      </c>
      <c r="K12" s="81"/>
      <c r="L12" s="81"/>
      <c r="M12" s="82">
        <f t="shared" si="0"/>
        <v>41824</v>
      </c>
      <c r="N12" s="359">
        <f>'Corp bond yields'!D16</f>
        <v>4.476</v>
      </c>
      <c r="O12" s="360">
        <f>'Corp bond yields'!H16</f>
        <v>4.742</v>
      </c>
      <c r="P12" s="209">
        <f>'Corp bond yields'!L16</f>
        <v>4.7679999999999998</v>
      </c>
      <c r="Q12" s="208">
        <f>'Corp bond yields'!P16</f>
        <v>5.0330000000000004</v>
      </c>
      <c r="R12" s="210">
        <f>'Corp bond yields'!T16</f>
        <v>5.4630000000000001</v>
      </c>
      <c r="S12" s="348">
        <f>'Corp bond yields'!X16</f>
        <v>5.625</v>
      </c>
      <c r="T12" s="361">
        <f>'Corp bond yields'!AF16</f>
        <v>5.03</v>
      </c>
      <c r="U12" s="362">
        <f>'Corp bond yields'!AJ16</f>
        <v>5.2240000000000002</v>
      </c>
      <c r="V12" s="169">
        <f>'Corp bond yields'!AN16</f>
        <v>6.1109999999999998</v>
      </c>
      <c r="W12" s="363">
        <f>'Corp bond yields'!AR16</f>
        <v>6.1379999999999999</v>
      </c>
      <c r="X12" s="364">
        <f>'Corp bond yields'!AV16</f>
        <v>6.601</v>
      </c>
      <c r="Y12" s="155">
        <f>'Corp bond yields'!AZ16</f>
        <v>0</v>
      </c>
      <c r="Z12" s="365">
        <f>'Corp bond yields'!BD16</f>
        <v>5.2770000000000001</v>
      </c>
      <c r="AA12" s="366">
        <f>'Corp bond yields'!BH16</f>
        <v>5.9059999999999997</v>
      </c>
      <c r="AB12" s="367">
        <f>'Corp bond yields'!BL16</f>
        <v>6.0960000000000001</v>
      </c>
      <c r="AC12" s="368">
        <f>'Corp bond yields'!BP16</f>
        <v>6.577</v>
      </c>
      <c r="AD12" s="369">
        <f>'Corp bond yields'!BT16</f>
        <v>4.4169999999999998</v>
      </c>
      <c r="AE12" s="155">
        <f>'Corp bond yields'!BX16</f>
        <v>0</v>
      </c>
      <c r="AF12" s="370">
        <f>'Corp bond yields'!CB16</f>
        <v>6.1139999999999999</v>
      </c>
      <c r="AG12" s="170">
        <f>'Corp bond yields'!CF16</f>
        <v>6.0380000000000003</v>
      </c>
      <c r="AH12" s="211">
        <f>'Corp bond yields'!CJ16</f>
        <v>0</v>
      </c>
      <c r="AI12" s="171">
        <f>'Corp bond yields'!CN16</f>
        <v>5.6189999999999998</v>
      </c>
      <c r="AJ12" s="212">
        <f>'Corp bond yields'!CR16</f>
        <v>5.9109999999999996</v>
      </c>
      <c r="AK12" s="172">
        <f>'Corp bond yields'!CV16</f>
        <v>5.6449999999999996</v>
      </c>
      <c r="AL12" s="213">
        <f>'Corp bond yields'!CZ16</f>
        <v>6.0430000000000001</v>
      </c>
      <c r="AM12" s="155">
        <f>'Corp bond yields'!DD16</f>
        <v>0</v>
      </c>
      <c r="AN12" s="214">
        <f>'Corp bond yields'!DH16</f>
        <v>4.8319999999999999</v>
      </c>
      <c r="AO12" s="173">
        <f>'Corp bond yields'!DL16</f>
        <v>5.6550000000000002</v>
      </c>
      <c r="AP12" s="253">
        <f>'Corp bond yields'!DP16</f>
        <v>6.016</v>
      </c>
      <c r="AQ12" s="174">
        <f>'Corp bond yields'!DT16</f>
        <v>4.8929999999999998</v>
      </c>
      <c r="AR12" s="256">
        <f>'Corp bond yields'!DX16</f>
        <v>5.4219999999999997</v>
      </c>
      <c r="AS12" s="215">
        <f>'Corp bond yields'!EB16</f>
        <v>5.4749999999999996</v>
      </c>
      <c r="AT12" s="155">
        <f>'Corp bond yields'!EF16</f>
        <v>0</v>
      </c>
      <c r="AU12" s="216">
        <f>'Corp bond yields'!EJ16</f>
        <v>4.4969999999999999</v>
      </c>
      <c r="AV12" s="175">
        <f>'Corp bond yields'!EN16</f>
        <v>4.4969999999999999</v>
      </c>
      <c r="AW12" s="217">
        <f>'Corp bond yields'!ER16</f>
        <v>4.8079999999999998</v>
      </c>
      <c r="AX12" s="176">
        <f>'Corp bond yields'!EV16</f>
        <v>5.8440000000000003</v>
      </c>
      <c r="AY12" s="218">
        <f>'Corp bond yields'!EZ16</f>
        <v>4.0679999999999996</v>
      </c>
      <c r="AZ12" s="177">
        <f>'Corp bond yields'!FD16</f>
        <v>5.2590000000000003</v>
      </c>
      <c r="BA12" s="219">
        <f>'Corp bond yields'!FH16</f>
        <v>0</v>
      </c>
      <c r="BB12" s="178">
        <f>'Corp bond yields'!FL16</f>
        <v>4.133</v>
      </c>
      <c r="BC12" s="220">
        <f>'Corp bond yields'!FP16</f>
        <v>4.5880000000000001</v>
      </c>
      <c r="BD12" s="179">
        <f>'Corp bond yields'!FT16</f>
        <v>5.4569999999999999</v>
      </c>
      <c r="BE12" s="220">
        <f>'Corp bond yields'!FX16</f>
        <v>5.7850000000000001</v>
      </c>
      <c r="BF12" s="180">
        <f>'Corp bond yields'!GB16</f>
        <v>4.5910000000000002</v>
      </c>
      <c r="BG12" s="221">
        <f>'Corp bond yields'!GF16</f>
        <v>5.3719999999999999</v>
      </c>
      <c r="BH12" s="181">
        <f>'Corp bond yields'!GJ16</f>
        <v>5.8120000000000003</v>
      </c>
      <c r="BI12" s="222">
        <f>'Corp bond yields'!GN16</f>
        <v>6.0549999999999997</v>
      </c>
    </row>
    <row r="13" spans="1:61" x14ac:dyDescent="0.25">
      <c r="B13" s="74">
        <f>'Govt bond yields'!K16</f>
        <v>41827</v>
      </c>
      <c r="C13" s="150">
        <f>'Govt bond yields'!D16</f>
        <v>0</v>
      </c>
      <c r="D13" s="182">
        <f>'Govt bond yields'!H16</f>
        <v>0</v>
      </c>
      <c r="E13" s="336">
        <f>'Govt bond yields'!L16</f>
        <v>3.6390000000000002</v>
      </c>
      <c r="F13" s="336">
        <f>'Govt bond yields'!P16</f>
        <v>4.1429999999999998</v>
      </c>
      <c r="G13" s="337">
        <f>'Govt bond yields'!T16</f>
        <v>4.2379999999999995</v>
      </c>
      <c r="H13" s="338">
        <f>'Govt bond yields'!X16</f>
        <v>4.3369999999999997</v>
      </c>
      <c r="I13" s="334">
        <f>'Govt bond yields'!AB16</f>
        <v>4.4130000000000003</v>
      </c>
      <c r="J13" s="339">
        <f>'Govt bond yields'!AF16</f>
        <v>4.5419999999999998</v>
      </c>
      <c r="K13" s="81"/>
      <c r="L13" s="81"/>
      <c r="M13" s="82">
        <f t="shared" si="0"/>
        <v>41827</v>
      </c>
      <c r="N13" s="359">
        <f>'Corp bond yields'!D17</f>
        <v>4.4820000000000002</v>
      </c>
      <c r="O13" s="360">
        <f>'Corp bond yields'!H17</f>
        <v>4.75</v>
      </c>
      <c r="P13" s="209">
        <f>'Corp bond yields'!L17</f>
        <v>4.7910000000000004</v>
      </c>
      <c r="Q13" s="208">
        <f>'Corp bond yields'!P17</f>
        <v>5.0460000000000003</v>
      </c>
      <c r="R13" s="210">
        <f>'Corp bond yields'!T17</f>
        <v>5.4829999999999997</v>
      </c>
      <c r="S13" s="348">
        <f>'Corp bond yields'!X17</f>
        <v>5.6440000000000001</v>
      </c>
      <c r="T13" s="361">
        <f>'Corp bond yields'!AF17</f>
        <v>5.0359999999999996</v>
      </c>
      <c r="U13" s="362">
        <f>'Corp bond yields'!AJ17</f>
        <v>5.2290000000000001</v>
      </c>
      <c r="V13" s="169">
        <f>'Corp bond yields'!AN17</f>
        <v>6.1280000000000001</v>
      </c>
      <c r="W13" s="363">
        <f>'Corp bond yields'!AR17</f>
        <v>6.1580000000000004</v>
      </c>
      <c r="X13" s="364">
        <f>'Corp bond yields'!AV17</f>
        <v>6.6159999999999997</v>
      </c>
      <c r="Y13" s="155">
        <f>'Corp bond yields'!AZ17</f>
        <v>0</v>
      </c>
      <c r="Z13" s="365">
        <f>'Corp bond yields'!BD17</f>
        <v>5.2640000000000002</v>
      </c>
      <c r="AA13" s="366">
        <f>'Corp bond yields'!BH17</f>
        <v>5.923</v>
      </c>
      <c r="AB13" s="367">
        <f>'Corp bond yields'!BL17</f>
        <v>6.1150000000000002</v>
      </c>
      <c r="AC13" s="368">
        <f>'Corp bond yields'!BP17</f>
        <v>6.5960000000000001</v>
      </c>
      <c r="AD13" s="369">
        <f>'Corp bond yields'!BT17</f>
        <v>4.3499999999999996</v>
      </c>
      <c r="AE13" s="155">
        <f>'Corp bond yields'!BX17</f>
        <v>0</v>
      </c>
      <c r="AF13" s="370">
        <f>'Corp bond yields'!CB17</f>
        <v>6.1289999999999996</v>
      </c>
      <c r="AG13" s="170">
        <f>'Corp bond yields'!CF17</f>
        <v>6.0549999999999997</v>
      </c>
      <c r="AH13" s="211">
        <f>'Corp bond yields'!CJ17</f>
        <v>0</v>
      </c>
      <c r="AI13" s="171">
        <f>'Corp bond yields'!CN17</f>
        <v>5.6289999999999996</v>
      </c>
      <c r="AJ13" s="212">
        <f>'Corp bond yields'!CR17</f>
        <v>5.9249999999999998</v>
      </c>
      <c r="AK13" s="172">
        <f>'Corp bond yields'!CV17</f>
        <v>5.6589999999999998</v>
      </c>
      <c r="AL13" s="213">
        <f>'Corp bond yields'!CZ17</f>
        <v>6.0629999999999997</v>
      </c>
      <c r="AM13" s="155">
        <f>'Corp bond yields'!DD17</f>
        <v>0</v>
      </c>
      <c r="AN13" s="214">
        <f>'Corp bond yields'!DH17</f>
        <v>4.8390000000000004</v>
      </c>
      <c r="AO13" s="173">
        <f>'Corp bond yields'!DL17</f>
        <v>5.6680000000000001</v>
      </c>
      <c r="AP13" s="253">
        <f>'Corp bond yields'!DP17</f>
        <v>6.0339999999999998</v>
      </c>
      <c r="AQ13" s="174">
        <f>'Corp bond yields'!DT17</f>
        <v>4.9009999999999998</v>
      </c>
      <c r="AR13" s="256">
        <f>'Corp bond yields'!DX17</f>
        <v>5.44</v>
      </c>
      <c r="AS13" s="215">
        <f>'Corp bond yields'!EB17</f>
        <v>5.4939999999999998</v>
      </c>
      <c r="AT13" s="155">
        <f>'Corp bond yields'!EF17</f>
        <v>0</v>
      </c>
      <c r="AU13" s="216">
        <f>'Corp bond yields'!EJ17</f>
        <v>4.5010000000000003</v>
      </c>
      <c r="AV13" s="175">
        <f>'Corp bond yields'!EN17</f>
        <v>4.5010000000000003</v>
      </c>
      <c r="AW13" s="217">
        <f>'Corp bond yields'!ER17</f>
        <v>4.8140000000000001</v>
      </c>
      <c r="AX13" s="176">
        <f>'Corp bond yields'!EV17</f>
        <v>5.8620000000000001</v>
      </c>
      <c r="AY13" s="218">
        <f>'Corp bond yields'!EZ17</f>
        <v>4.0750000000000002</v>
      </c>
      <c r="AZ13" s="177">
        <f>'Corp bond yields'!FD17</f>
        <v>5.2720000000000002</v>
      </c>
      <c r="BA13" s="219">
        <f>'Corp bond yields'!FH17</f>
        <v>0</v>
      </c>
      <c r="BB13" s="178">
        <f>'Corp bond yields'!FL17</f>
        <v>4.1440000000000001</v>
      </c>
      <c r="BC13" s="220">
        <f>'Corp bond yields'!FP17</f>
        <v>4.5940000000000003</v>
      </c>
      <c r="BD13" s="179">
        <f>'Corp bond yields'!FT17</f>
        <v>5.476</v>
      </c>
      <c r="BE13" s="220">
        <f>'Corp bond yields'!FX17</f>
        <v>5.8049999999999997</v>
      </c>
      <c r="BF13" s="180">
        <f>'Corp bond yields'!GB17</f>
        <v>4.5910000000000002</v>
      </c>
      <c r="BG13" s="221">
        <f>'Corp bond yields'!GF17</f>
        <v>5.3810000000000002</v>
      </c>
      <c r="BH13" s="181">
        <f>'Corp bond yields'!GJ17</f>
        <v>5.8250000000000002</v>
      </c>
      <c r="BI13" s="222">
        <f>'Corp bond yields'!GN17</f>
        <v>6.0739999999999998</v>
      </c>
    </row>
    <row r="14" spans="1:61" x14ac:dyDescent="0.25">
      <c r="B14" s="74">
        <f>'Govt bond yields'!K17</f>
        <v>41828</v>
      </c>
      <c r="C14" s="150">
        <f>'Govt bond yields'!D17</f>
        <v>0</v>
      </c>
      <c r="D14" s="182">
        <f>'Govt bond yields'!H17</f>
        <v>0</v>
      </c>
      <c r="E14" s="336">
        <f>'Govt bond yields'!L17</f>
        <v>3.6349999999999998</v>
      </c>
      <c r="F14" s="336">
        <f>'Govt bond yields'!P17</f>
        <v>4.1609999999999996</v>
      </c>
      <c r="G14" s="337">
        <f>'Govt bond yields'!T17</f>
        <v>4.2560000000000002</v>
      </c>
      <c r="H14" s="338">
        <f>'Govt bond yields'!X17</f>
        <v>4.3490000000000002</v>
      </c>
      <c r="I14" s="334">
        <f>'Govt bond yields'!AB17</f>
        <v>4.4210000000000003</v>
      </c>
      <c r="J14" s="339">
        <f>'Govt bond yields'!AF17</f>
        <v>4.5540000000000003</v>
      </c>
      <c r="K14" s="81"/>
      <c r="L14" s="81"/>
      <c r="M14" s="82">
        <f t="shared" si="0"/>
        <v>41828</v>
      </c>
      <c r="N14" s="359">
        <f>'Corp bond yields'!D18</f>
        <v>4.4960000000000004</v>
      </c>
      <c r="O14" s="360">
        <f>'Corp bond yields'!H18</f>
        <v>4.8129999999999997</v>
      </c>
      <c r="P14" s="209">
        <f>'Corp bond yields'!L18</f>
        <v>5.08</v>
      </c>
      <c r="Q14" s="208">
        <f>'Corp bond yields'!P18</f>
        <v>5.0650000000000004</v>
      </c>
      <c r="R14" s="210">
        <f>'Corp bond yields'!T18</f>
        <v>5.5030000000000001</v>
      </c>
      <c r="S14" s="348">
        <f>'Corp bond yields'!X18</f>
        <v>5.6669999999999998</v>
      </c>
      <c r="T14" s="361">
        <f>'Corp bond yields'!AF18</f>
        <v>5.05</v>
      </c>
      <c r="U14" s="362">
        <f>'Corp bond yields'!AJ18</f>
        <v>5.2370000000000001</v>
      </c>
      <c r="V14" s="169">
        <f>'Corp bond yields'!AN18</f>
        <v>6.1440000000000001</v>
      </c>
      <c r="W14" s="363">
        <f>'Corp bond yields'!AR18</f>
        <v>6.1790000000000003</v>
      </c>
      <c r="X14" s="364">
        <f>'Corp bond yields'!AV18</f>
        <v>6.6340000000000003</v>
      </c>
      <c r="Y14" s="155">
        <f>'Corp bond yields'!AZ18</f>
        <v>0</v>
      </c>
      <c r="Z14" s="365">
        <f>'Corp bond yields'!BD18</f>
        <v>5.2690000000000001</v>
      </c>
      <c r="AA14" s="366">
        <f>'Corp bond yields'!BH18</f>
        <v>5.9180000000000001</v>
      </c>
      <c r="AB14" s="367">
        <f>'Corp bond yields'!BL18</f>
        <v>6.125</v>
      </c>
      <c r="AC14" s="368">
        <f>'Corp bond yields'!BP18</f>
        <v>6.6210000000000004</v>
      </c>
      <c r="AD14" s="369">
        <f>'Corp bond yields'!BT18</f>
        <v>4.3899999999999997</v>
      </c>
      <c r="AE14" s="155">
        <f>'Corp bond yields'!BX18</f>
        <v>0</v>
      </c>
      <c r="AF14" s="370">
        <f>'Corp bond yields'!CB18</f>
        <v>6.149</v>
      </c>
      <c r="AG14" s="170">
        <f>'Corp bond yields'!CF18</f>
        <v>6.0789999999999997</v>
      </c>
      <c r="AH14" s="211">
        <f>'Corp bond yields'!CJ18</f>
        <v>0</v>
      </c>
      <c r="AI14" s="171">
        <f>'Corp bond yields'!CN18</f>
        <v>5.6479999999999997</v>
      </c>
      <c r="AJ14" s="212">
        <f>'Corp bond yields'!CR18</f>
        <v>5.9210000000000003</v>
      </c>
      <c r="AK14" s="172">
        <f>'Corp bond yields'!CV18</f>
        <v>5.6740000000000004</v>
      </c>
      <c r="AL14" s="213">
        <f>'Corp bond yields'!CZ18</f>
        <v>6.0789999999999997</v>
      </c>
      <c r="AM14" s="155">
        <f>'Corp bond yields'!DD18</f>
        <v>0</v>
      </c>
      <c r="AN14" s="214">
        <f>'Corp bond yields'!DH18</f>
        <v>4.8520000000000003</v>
      </c>
      <c r="AO14" s="173">
        <f>'Corp bond yields'!DL18</f>
        <v>5.6859999999999999</v>
      </c>
      <c r="AP14" s="253">
        <f>'Corp bond yields'!DP18</f>
        <v>6.0519999999999996</v>
      </c>
      <c r="AQ14" s="174">
        <f>'Corp bond yields'!DT18</f>
        <v>4.9190000000000005</v>
      </c>
      <c r="AR14" s="256">
        <f>'Corp bond yields'!DX18</f>
        <v>5.46</v>
      </c>
      <c r="AS14" s="215">
        <f>'Corp bond yields'!EB18</f>
        <v>5.5149999999999997</v>
      </c>
      <c r="AT14" s="155">
        <f>'Corp bond yields'!EF18</f>
        <v>0</v>
      </c>
      <c r="AU14" s="216">
        <f>'Corp bond yields'!EJ18</f>
        <v>4.5129999999999999</v>
      </c>
      <c r="AV14" s="175">
        <f>'Corp bond yields'!EN18</f>
        <v>4.5140000000000002</v>
      </c>
      <c r="AW14" s="217">
        <f>'Corp bond yields'!ER18</f>
        <v>4.8280000000000003</v>
      </c>
      <c r="AX14" s="176">
        <f>'Corp bond yields'!EV18</f>
        <v>5.8710000000000004</v>
      </c>
      <c r="AY14" s="218">
        <f>'Corp bond yields'!EZ18</f>
        <v>4.0739999999999998</v>
      </c>
      <c r="AZ14" s="177">
        <f>'Corp bond yields'!FD18</f>
        <v>5.2869999999999999</v>
      </c>
      <c r="BA14" s="219">
        <f>'Corp bond yields'!FH18</f>
        <v>0</v>
      </c>
      <c r="BB14" s="178">
        <f>'Corp bond yields'!FL18</f>
        <v>4.1470000000000002</v>
      </c>
      <c r="BC14" s="220">
        <f>'Corp bond yields'!FP18</f>
        <v>4.609</v>
      </c>
      <c r="BD14" s="179">
        <f>'Corp bond yields'!FT18</f>
        <v>5.4939999999999998</v>
      </c>
      <c r="BE14" s="220">
        <f>'Corp bond yields'!FX18</f>
        <v>5.827</v>
      </c>
      <c r="BF14" s="180">
        <f>'Corp bond yields'!GB18</f>
        <v>4.5890000000000004</v>
      </c>
      <c r="BG14" s="221">
        <f>'Corp bond yields'!GF18</f>
        <v>5.399</v>
      </c>
      <c r="BH14" s="181">
        <f>'Corp bond yields'!GJ18</f>
        <v>5.8419999999999996</v>
      </c>
      <c r="BI14" s="222">
        <f>'Corp bond yields'!GN18</f>
        <v>6.0890000000000004</v>
      </c>
    </row>
    <row r="15" spans="1:61" x14ac:dyDescent="0.25">
      <c r="B15" s="74">
        <f>'Govt bond yields'!K18</f>
        <v>41829</v>
      </c>
      <c r="C15" s="150">
        <f>'Govt bond yields'!D18</f>
        <v>0</v>
      </c>
      <c r="D15" s="182">
        <f>'Govt bond yields'!H18</f>
        <v>0</v>
      </c>
      <c r="E15" s="336">
        <f>'Govt bond yields'!L18</f>
        <v>3.6470000000000002</v>
      </c>
      <c r="F15" s="336">
        <f>'Govt bond yields'!P18</f>
        <v>4.1269999999999998</v>
      </c>
      <c r="G15" s="337">
        <f>'Govt bond yields'!T18</f>
        <v>4.2290000000000001</v>
      </c>
      <c r="H15" s="338">
        <f>'Govt bond yields'!X18</f>
        <v>4.3220000000000001</v>
      </c>
      <c r="I15" s="334">
        <f>'Govt bond yields'!AB18</f>
        <v>4.3920000000000003</v>
      </c>
      <c r="J15" s="339">
        <f>'Govt bond yields'!AF18</f>
        <v>4.516</v>
      </c>
      <c r="K15" s="81"/>
      <c r="L15" s="81"/>
      <c r="M15" s="82">
        <f t="shared" si="0"/>
        <v>41829</v>
      </c>
      <c r="N15" s="359">
        <f>'Corp bond yields'!D19</f>
        <v>4.484</v>
      </c>
      <c r="O15" s="360">
        <f>'Corp bond yields'!H19</f>
        <v>4.7389999999999999</v>
      </c>
      <c r="P15" s="209">
        <f>'Corp bond yields'!L19</f>
        <v>4.7670000000000003</v>
      </c>
      <c r="Q15" s="208">
        <f>'Corp bond yields'!P19</f>
        <v>5.0350000000000001</v>
      </c>
      <c r="R15" s="210">
        <f>'Corp bond yields'!T19</f>
        <v>5.4690000000000003</v>
      </c>
      <c r="S15" s="348">
        <f>'Corp bond yields'!X19</f>
        <v>5.6280000000000001</v>
      </c>
      <c r="T15" s="361">
        <f>'Corp bond yields'!AF19</f>
        <v>5.0309999999999997</v>
      </c>
      <c r="U15" s="362">
        <f>'Corp bond yields'!AJ19</f>
        <v>5.21</v>
      </c>
      <c r="V15" s="169">
        <f>'Corp bond yields'!AN19</f>
        <v>6.11</v>
      </c>
      <c r="W15" s="363">
        <f>'Corp bond yields'!AR19</f>
        <v>6.1440000000000001</v>
      </c>
      <c r="X15" s="364">
        <f>'Corp bond yields'!AV19</f>
        <v>6.5830000000000002</v>
      </c>
      <c r="Y15" s="155">
        <f>'Corp bond yields'!AZ19</f>
        <v>0</v>
      </c>
      <c r="Z15" s="365">
        <f>'Corp bond yields'!BD19</f>
        <v>5.2439999999999998</v>
      </c>
      <c r="AA15" s="366">
        <f>'Corp bond yields'!BH19</f>
        <v>5.8849999999999998</v>
      </c>
      <c r="AB15" s="367">
        <f>'Corp bond yields'!BL19</f>
        <v>6.0910000000000002</v>
      </c>
      <c r="AC15" s="368">
        <f>'Corp bond yields'!BP19</f>
        <v>6.5709999999999997</v>
      </c>
      <c r="AD15" s="369">
        <f>'Corp bond yields'!BT19</f>
        <v>4.391</v>
      </c>
      <c r="AE15" s="155">
        <f>'Corp bond yields'!BX19</f>
        <v>0</v>
      </c>
      <c r="AF15" s="370">
        <f>'Corp bond yields'!CB19</f>
        <v>6.1189999999999998</v>
      </c>
      <c r="AG15" s="170">
        <f>'Corp bond yields'!CF19</f>
        <v>6.0389999999999997</v>
      </c>
      <c r="AH15" s="211">
        <f>'Corp bond yields'!CJ19</f>
        <v>0</v>
      </c>
      <c r="AI15" s="171">
        <f>'Corp bond yields'!CN19</f>
        <v>5.6210000000000004</v>
      </c>
      <c r="AJ15" s="212">
        <f>'Corp bond yields'!CR19</f>
        <v>5.8870000000000005</v>
      </c>
      <c r="AK15" s="172">
        <f>'Corp bond yields'!CV19</f>
        <v>5.6390000000000002</v>
      </c>
      <c r="AL15" s="213">
        <f>'Corp bond yields'!CZ19</f>
        <v>6.0460000000000003</v>
      </c>
      <c r="AM15" s="155">
        <f>'Corp bond yields'!DD19</f>
        <v>0</v>
      </c>
      <c r="AN15" s="214">
        <f>'Corp bond yields'!DH19</f>
        <v>4.8449999999999998</v>
      </c>
      <c r="AO15" s="173">
        <f>'Corp bond yields'!DL19</f>
        <v>5.6580000000000004</v>
      </c>
      <c r="AP15" s="253">
        <f>'Corp bond yields'!DP19</f>
        <v>6.02</v>
      </c>
      <c r="AQ15" s="174">
        <f>'Corp bond yields'!DT19</f>
        <v>4.8940000000000001</v>
      </c>
      <c r="AR15" s="256">
        <f>'Corp bond yields'!DX19</f>
        <v>5.41</v>
      </c>
      <c r="AS15" s="215">
        <f>'Corp bond yields'!EB19</f>
        <v>5.48</v>
      </c>
      <c r="AT15" s="155">
        <f>'Corp bond yields'!EF19</f>
        <v>0</v>
      </c>
      <c r="AU15" s="216">
        <f>'Corp bond yields'!EJ19</f>
        <v>4.5030000000000001</v>
      </c>
      <c r="AV15" s="175">
        <f>'Corp bond yields'!EN19</f>
        <v>4.5019999999999998</v>
      </c>
      <c r="AW15" s="217">
        <f>'Corp bond yields'!ER19</f>
        <v>4.8040000000000003</v>
      </c>
      <c r="AX15" s="176">
        <f>'Corp bond yields'!EV19</f>
        <v>5.8280000000000003</v>
      </c>
      <c r="AY15" s="218">
        <f>'Corp bond yields'!EZ19</f>
        <v>4.1120000000000001</v>
      </c>
      <c r="AZ15" s="177">
        <f>'Corp bond yields'!FD19</f>
        <v>5.3029999999999999</v>
      </c>
      <c r="BA15" s="219">
        <f>'Corp bond yields'!FH19</f>
        <v>0</v>
      </c>
      <c r="BB15" s="178">
        <f>'Corp bond yields'!FL19</f>
        <v>4.1559999999999997</v>
      </c>
      <c r="BC15" s="220">
        <f>'Corp bond yields'!FP19</f>
        <v>4.5839999999999996</v>
      </c>
      <c r="BD15" s="179">
        <f>'Corp bond yields'!FT19</f>
        <v>5.4589999999999996</v>
      </c>
      <c r="BE15" s="220">
        <f>'Corp bond yields'!FX19</f>
        <v>5.7839999999999998</v>
      </c>
      <c r="BF15" s="180">
        <f>'Corp bond yields'!GB19</f>
        <v>4.5960000000000001</v>
      </c>
      <c r="BG15" s="221">
        <f>'Corp bond yields'!GF19</f>
        <v>5.3730000000000002</v>
      </c>
      <c r="BH15" s="181">
        <f>'Corp bond yields'!GJ19</f>
        <v>5.8079999999999998</v>
      </c>
      <c r="BI15" s="222">
        <f>'Corp bond yields'!GN19</f>
        <v>6.0529999999999999</v>
      </c>
    </row>
    <row r="16" spans="1:61" x14ac:dyDescent="0.25">
      <c r="B16" s="74">
        <f>'Govt bond yields'!K19</f>
        <v>41830</v>
      </c>
      <c r="C16" s="150">
        <f>'Govt bond yields'!D19</f>
        <v>0</v>
      </c>
      <c r="D16" s="182">
        <f>'Govt bond yields'!H19</f>
        <v>0</v>
      </c>
      <c r="E16" s="336">
        <f>'Govt bond yields'!L19</f>
        <v>3.6630000000000003</v>
      </c>
      <c r="F16" s="336">
        <f>'Govt bond yields'!P19</f>
        <v>4.1120000000000001</v>
      </c>
      <c r="G16" s="337">
        <f>'Govt bond yields'!T19</f>
        <v>4.2130000000000001</v>
      </c>
      <c r="H16" s="338">
        <f>'Govt bond yields'!X19</f>
        <v>4.3040000000000003</v>
      </c>
      <c r="I16" s="334">
        <f>'Govt bond yields'!AB19</f>
        <v>4.3739999999999997</v>
      </c>
      <c r="J16" s="339">
        <f>'Govt bond yields'!AF19</f>
        <v>4.5039999999999996</v>
      </c>
      <c r="K16" s="81"/>
      <c r="L16" s="81"/>
      <c r="M16" s="82">
        <f t="shared" si="0"/>
        <v>41830</v>
      </c>
      <c r="N16" s="359">
        <f>'Corp bond yields'!D20</f>
        <v>4.4710000000000001</v>
      </c>
      <c r="O16" s="360">
        <f>'Corp bond yields'!H20</f>
        <v>4.7750000000000004</v>
      </c>
      <c r="P16" s="209">
        <f>'Corp bond yields'!L20</f>
        <v>5.0380000000000003</v>
      </c>
      <c r="Q16" s="208">
        <f>'Corp bond yields'!P20</f>
        <v>5.024</v>
      </c>
      <c r="R16" s="210">
        <f>'Corp bond yields'!T20</f>
        <v>5.4569999999999999</v>
      </c>
      <c r="S16" s="348">
        <f>'Corp bond yields'!X20</f>
        <v>5.6159999999999997</v>
      </c>
      <c r="T16" s="361">
        <f>'Corp bond yields'!AF20</f>
        <v>5.0149999999999997</v>
      </c>
      <c r="U16" s="362">
        <f>'Corp bond yields'!AJ20</f>
        <v>5.1989999999999998</v>
      </c>
      <c r="V16" s="169">
        <f>'Corp bond yields'!AN20</f>
        <v>6.0949999999999998</v>
      </c>
      <c r="W16" s="363">
        <f>'Corp bond yields'!AR20</f>
        <v>6.1319999999999997</v>
      </c>
      <c r="X16" s="364">
        <f>'Corp bond yields'!AV20</f>
        <v>6.5649999999999995</v>
      </c>
      <c r="Y16" s="155">
        <f>'Corp bond yields'!AZ20</f>
        <v>0</v>
      </c>
      <c r="Z16" s="365">
        <f>'Corp bond yields'!BD20</f>
        <v>5.2320000000000002</v>
      </c>
      <c r="AA16" s="366">
        <f>'Corp bond yields'!BH20</f>
        <v>5.8730000000000002</v>
      </c>
      <c r="AB16" s="367">
        <f>'Corp bond yields'!BL20</f>
        <v>6.0789999999999997</v>
      </c>
      <c r="AC16" s="368">
        <f>'Corp bond yields'!BP20</f>
        <v>6.5590000000000002</v>
      </c>
      <c r="AD16" s="369">
        <f>'Corp bond yields'!BT20</f>
        <v>4.3639999999999999</v>
      </c>
      <c r="AE16" s="155">
        <f>'Corp bond yields'!BX20</f>
        <v>0</v>
      </c>
      <c r="AF16" s="370">
        <f>'Corp bond yields'!CB20</f>
        <v>6.1040000000000001</v>
      </c>
      <c r="AG16" s="170">
        <f>'Corp bond yields'!CF20</f>
        <v>6.0279999999999996</v>
      </c>
      <c r="AH16" s="211">
        <f>'Corp bond yields'!CJ20</f>
        <v>0</v>
      </c>
      <c r="AI16" s="171">
        <f>'Corp bond yields'!CN20</f>
        <v>5.61</v>
      </c>
      <c r="AJ16" s="212">
        <f>'Corp bond yields'!CR20</f>
        <v>5.8760000000000003</v>
      </c>
      <c r="AK16" s="172">
        <f>'Corp bond yields'!CV20</f>
        <v>5.6139999999999999</v>
      </c>
      <c r="AL16" s="213">
        <f>'Corp bond yields'!CZ20</f>
        <v>6.032</v>
      </c>
      <c r="AM16" s="155">
        <f>'Corp bond yields'!DD20</f>
        <v>0</v>
      </c>
      <c r="AN16" s="214">
        <f>'Corp bond yields'!DH20</f>
        <v>4.8120000000000003</v>
      </c>
      <c r="AO16" s="173">
        <f>'Corp bond yields'!DL20</f>
        <v>5.6459999999999999</v>
      </c>
      <c r="AP16" s="253">
        <f>'Corp bond yields'!DP20</f>
        <v>6.0069999999999997</v>
      </c>
      <c r="AQ16" s="174">
        <f>'Corp bond yields'!DT20</f>
        <v>4.8819999999999997</v>
      </c>
      <c r="AR16" s="256">
        <f>'Corp bond yields'!DX20</f>
        <v>5.3959999999999999</v>
      </c>
      <c r="AS16" s="215">
        <f>'Corp bond yields'!EB20</f>
        <v>5.468</v>
      </c>
      <c r="AT16" s="155">
        <f>'Corp bond yields'!EF20</f>
        <v>0</v>
      </c>
      <c r="AU16" s="216">
        <f>'Corp bond yields'!EJ20</f>
        <v>4.4969999999999999</v>
      </c>
      <c r="AV16" s="175">
        <f>'Corp bond yields'!EN20</f>
        <v>4.4969999999999999</v>
      </c>
      <c r="AW16" s="217">
        <f>'Corp bond yields'!ER20</f>
        <v>4.7880000000000003</v>
      </c>
      <c r="AX16" s="176">
        <f>'Corp bond yields'!EV20</f>
        <v>5.8140000000000001</v>
      </c>
      <c r="AY16" s="218">
        <f>'Corp bond yields'!EZ20</f>
        <v>4.0970000000000004</v>
      </c>
      <c r="AZ16" s="177">
        <f>'Corp bond yields'!FD20</f>
        <v>5.2510000000000003</v>
      </c>
      <c r="BA16" s="219">
        <f>'Corp bond yields'!FH20</f>
        <v>0</v>
      </c>
      <c r="BB16" s="178">
        <f>'Corp bond yields'!FL20</f>
        <v>4.1459999999999999</v>
      </c>
      <c r="BC16" s="220">
        <f>'Corp bond yields'!FP20</f>
        <v>4.5659999999999998</v>
      </c>
      <c r="BD16" s="179">
        <f>'Corp bond yields'!FT20</f>
        <v>5.4470000000000001</v>
      </c>
      <c r="BE16" s="220">
        <f>'Corp bond yields'!FX20</f>
        <v>5.7720000000000002</v>
      </c>
      <c r="BF16" s="180">
        <f>'Corp bond yields'!GB20</f>
        <v>4.5890000000000004</v>
      </c>
      <c r="BG16" s="221">
        <f>'Corp bond yields'!GF20</f>
        <v>5.3609999999999998</v>
      </c>
      <c r="BH16" s="181">
        <f>'Corp bond yields'!GJ20</f>
        <v>5.7960000000000003</v>
      </c>
      <c r="BI16" s="222">
        <f>'Corp bond yields'!GN20</f>
        <v>6.04</v>
      </c>
    </row>
    <row r="17" spans="2:61" x14ac:dyDescent="0.25">
      <c r="B17" s="74">
        <f>'Govt bond yields'!K20</f>
        <v>41831</v>
      </c>
      <c r="C17" s="150">
        <f>'Govt bond yields'!D20</f>
        <v>0</v>
      </c>
      <c r="D17" s="182">
        <f>'Govt bond yields'!H20</f>
        <v>0</v>
      </c>
      <c r="E17" s="336">
        <f>'Govt bond yields'!L20</f>
        <v>3.6640000000000001</v>
      </c>
      <c r="F17" s="336">
        <f>'Govt bond yields'!P20</f>
        <v>4.0590000000000002</v>
      </c>
      <c r="G17" s="337">
        <f>'Govt bond yields'!T20</f>
        <v>4.1619999999999999</v>
      </c>
      <c r="H17" s="338">
        <f>'Govt bond yields'!X20</f>
        <v>4.2530000000000001</v>
      </c>
      <c r="I17" s="334">
        <f>'Govt bond yields'!AB20</f>
        <v>4.3230000000000004</v>
      </c>
      <c r="J17" s="339">
        <f>'Govt bond yields'!AF20</f>
        <v>4.4550000000000001</v>
      </c>
      <c r="K17" s="81"/>
      <c r="L17" s="81"/>
      <c r="M17" s="82">
        <f t="shared" si="0"/>
        <v>41831</v>
      </c>
      <c r="N17" s="359">
        <f>'Corp bond yields'!D21</f>
        <v>4.4450000000000003</v>
      </c>
      <c r="O17" s="360">
        <f>'Corp bond yields'!H21</f>
        <v>4.7450000000000001</v>
      </c>
      <c r="P17" s="209">
        <f>'Corp bond yields'!L21</f>
        <v>5</v>
      </c>
      <c r="Q17" s="208">
        <f>'Corp bond yields'!P21</f>
        <v>4.9829999999999997</v>
      </c>
      <c r="R17" s="210">
        <f>'Corp bond yields'!T21</f>
        <v>5.4109999999999996</v>
      </c>
      <c r="S17" s="348">
        <f>'Corp bond yields'!X21</f>
        <v>5.5679999999999996</v>
      </c>
      <c r="T17" s="361">
        <f>'Corp bond yields'!AF21</f>
        <v>4.984</v>
      </c>
      <c r="U17" s="362">
        <f>'Corp bond yields'!AJ21</f>
        <v>5.1619999999999999</v>
      </c>
      <c r="V17" s="169">
        <f>'Corp bond yields'!AN21</f>
        <v>6.0510000000000002</v>
      </c>
      <c r="W17" s="363">
        <f>'Corp bond yields'!AR21</f>
        <v>6.0860000000000003</v>
      </c>
      <c r="X17" s="364">
        <f>'Corp bond yields'!AV21</f>
        <v>6.51</v>
      </c>
      <c r="Y17" s="155">
        <f>'Corp bond yields'!AZ21</f>
        <v>0</v>
      </c>
      <c r="Z17" s="365">
        <f>'Corp bond yields'!BD21</f>
        <v>5.194</v>
      </c>
      <c r="AA17" s="366">
        <f>'Corp bond yields'!BH21</f>
        <v>5.827</v>
      </c>
      <c r="AB17" s="367">
        <f>'Corp bond yields'!BL21</f>
        <v>6.0350000000000001</v>
      </c>
      <c r="AC17" s="368">
        <f>'Corp bond yields'!BP21</f>
        <v>6.5060000000000002</v>
      </c>
      <c r="AD17" s="369">
        <f>'Corp bond yields'!BT21</f>
        <v>4.3440000000000003</v>
      </c>
      <c r="AE17" s="155">
        <f>'Corp bond yields'!BX21</f>
        <v>0</v>
      </c>
      <c r="AF17" s="370">
        <f>'Corp bond yields'!CB21</f>
        <v>6.0629999999999997</v>
      </c>
      <c r="AG17" s="170">
        <f>'Corp bond yields'!CF21</f>
        <v>5.98</v>
      </c>
      <c r="AH17" s="211">
        <f>'Corp bond yields'!CJ21</f>
        <v>0</v>
      </c>
      <c r="AI17" s="171">
        <f>'Corp bond yields'!CN21</f>
        <v>5.5720000000000001</v>
      </c>
      <c r="AJ17" s="212">
        <f>'Corp bond yields'!CR21</f>
        <v>5.8369999999999997</v>
      </c>
      <c r="AK17" s="172">
        <f>'Corp bond yields'!CV21</f>
        <v>5.569</v>
      </c>
      <c r="AL17" s="213">
        <f>'Corp bond yields'!CZ21</f>
        <v>5.9879999999999995</v>
      </c>
      <c r="AM17" s="155">
        <f>'Corp bond yields'!DD21</f>
        <v>0</v>
      </c>
      <c r="AN17" s="214">
        <f>'Corp bond yields'!DH21</f>
        <v>4.7869999999999999</v>
      </c>
      <c r="AO17" s="173">
        <f>'Corp bond yields'!DL21</f>
        <v>5.609</v>
      </c>
      <c r="AP17" s="253">
        <f>'Corp bond yields'!DP21</f>
        <v>5.9669999999999996</v>
      </c>
      <c r="AQ17" s="174">
        <f>'Corp bond yields'!DT21</f>
        <v>4.8440000000000003</v>
      </c>
      <c r="AR17" s="256">
        <f>'Corp bond yields'!DX21</f>
        <v>5.3570000000000002</v>
      </c>
      <c r="AS17" s="215">
        <f>'Corp bond yields'!EB21</f>
        <v>5.4210000000000003</v>
      </c>
      <c r="AT17" s="155">
        <f>'Corp bond yields'!EF21</f>
        <v>0</v>
      </c>
      <c r="AU17" s="216">
        <f>'Corp bond yields'!EJ21</f>
        <v>4.476</v>
      </c>
      <c r="AV17" s="175">
        <f>'Corp bond yields'!EN21</f>
        <v>4.4770000000000003</v>
      </c>
      <c r="AW17" s="217">
        <f>'Corp bond yields'!ER21</f>
        <v>4.7629999999999999</v>
      </c>
      <c r="AX17" s="176">
        <f>'Corp bond yields'!EV21</f>
        <v>5.77</v>
      </c>
      <c r="AY17" s="218">
        <f>'Corp bond yields'!EZ21</f>
        <v>4.0730000000000004</v>
      </c>
      <c r="AZ17" s="177">
        <f>'Corp bond yields'!FD21</f>
        <v>5.2149999999999999</v>
      </c>
      <c r="BA17" s="219">
        <f>'Corp bond yields'!FH21</f>
        <v>0</v>
      </c>
      <c r="BB17" s="178">
        <f>'Corp bond yields'!FL21</f>
        <v>4.125</v>
      </c>
      <c r="BC17" s="220">
        <f>'Corp bond yields'!FP21</f>
        <v>4.5289999999999999</v>
      </c>
      <c r="BD17" s="179">
        <f>'Corp bond yields'!FT21</f>
        <v>5.3979999999999997</v>
      </c>
      <c r="BE17" s="220">
        <f>'Corp bond yields'!FX21</f>
        <v>5.718</v>
      </c>
      <c r="BF17" s="180">
        <f>'Corp bond yields'!GB21</f>
        <v>4.57</v>
      </c>
      <c r="BG17" s="221">
        <f>'Corp bond yields'!GF21</f>
        <v>5.3230000000000004</v>
      </c>
      <c r="BH17" s="181">
        <f>'Corp bond yields'!GJ21</f>
        <v>5.75</v>
      </c>
      <c r="BI17" s="222">
        <f>'Corp bond yields'!GN21</f>
        <v>5.9960000000000004</v>
      </c>
    </row>
    <row r="18" spans="2:61" x14ac:dyDescent="0.25">
      <c r="B18" s="74">
        <f>'Govt bond yields'!K21</f>
        <v>41834</v>
      </c>
      <c r="C18" s="150">
        <f>'Govt bond yields'!D21</f>
        <v>0</v>
      </c>
      <c r="D18" s="182">
        <f>'Govt bond yields'!H21</f>
        <v>0</v>
      </c>
      <c r="E18" s="336">
        <f>'Govt bond yields'!L21</f>
        <v>3.669</v>
      </c>
      <c r="F18" s="336">
        <f>'Govt bond yields'!P21</f>
        <v>4.0640000000000001</v>
      </c>
      <c r="G18" s="337">
        <f>'Govt bond yields'!T21</f>
        <v>4.165</v>
      </c>
      <c r="H18" s="338">
        <f>'Govt bond yields'!X21</f>
        <v>4.258</v>
      </c>
      <c r="I18" s="334">
        <f>'Govt bond yields'!AB21</f>
        <v>4.3289999999999997</v>
      </c>
      <c r="J18" s="339">
        <f>'Govt bond yields'!AF21</f>
        <v>4.4580000000000002</v>
      </c>
      <c r="K18" s="81"/>
      <c r="L18" s="81"/>
      <c r="M18" s="82">
        <f t="shared" si="0"/>
        <v>41834</v>
      </c>
      <c r="N18" s="359">
        <f>'Corp bond yields'!D22</f>
        <v>4.4589999999999996</v>
      </c>
      <c r="O18" s="360">
        <f>'Corp bond yields'!H22</f>
        <v>4.7460000000000004</v>
      </c>
      <c r="P18" s="209">
        <f>'Corp bond yields'!L22</f>
        <v>5.0039999999999996</v>
      </c>
      <c r="Q18" s="208">
        <f>'Corp bond yields'!P22</f>
        <v>4.99</v>
      </c>
      <c r="R18" s="210">
        <f>'Corp bond yields'!T22</f>
        <v>5.415</v>
      </c>
      <c r="S18" s="348">
        <f>'Corp bond yields'!X22</f>
        <v>5.5679999999999996</v>
      </c>
      <c r="T18" s="361">
        <f>'Corp bond yields'!AF22</f>
        <v>4.9960000000000004</v>
      </c>
      <c r="U18" s="362">
        <f>'Corp bond yields'!AJ22</f>
        <v>5.1639999999999997</v>
      </c>
      <c r="V18" s="169">
        <f>'Corp bond yields'!AN22</f>
        <v>6.048</v>
      </c>
      <c r="W18" s="363">
        <f>'Corp bond yields'!AR22</f>
        <v>6.0860000000000003</v>
      </c>
      <c r="X18" s="364">
        <f>'Corp bond yields'!AV22</f>
        <v>6.508</v>
      </c>
      <c r="Y18" s="155">
        <f>'Corp bond yields'!AZ22</f>
        <v>0</v>
      </c>
      <c r="Z18" s="365">
        <f>'Corp bond yields'!BD22</f>
        <v>5.1959999999999997</v>
      </c>
      <c r="AA18" s="366">
        <f>'Corp bond yields'!BH22</f>
        <v>5.8309999999999995</v>
      </c>
      <c r="AB18" s="367">
        <f>'Corp bond yields'!BL22</f>
        <v>6.0359999999999996</v>
      </c>
      <c r="AC18" s="368">
        <f>'Corp bond yields'!BP22</f>
        <v>6.5110000000000001</v>
      </c>
      <c r="AD18" s="369">
        <f>'Corp bond yields'!BT22</f>
        <v>4.3840000000000003</v>
      </c>
      <c r="AE18" s="155">
        <f>'Corp bond yields'!BX22</f>
        <v>0</v>
      </c>
      <c r="AF18" s="370">
        <f>'Corp bond yields'!CB22</f>
        <v>6.0590000000000002</v>
      </c>
      <c r="AG18" s="170">
        <f>'Corp bond yields'!CF22</f>
        <v>5.9820000000000002</v>
      </c>
      <c r="AH18" s="211">
        <f>'Corp bond yields'!CJ22</f>
        <v>0</v>
      </c>
      <c r="AI18" s="171">
        <f>'Corp bond yields'!CN22</f>
        <v>5.5739999999999998</v>
      </c>
      <c r="AJ18" s="212">
        <f>'Corp bond yields'!CR22</f>
        <v>5.8390000000000004</v>
      </c>
      <c r="AK18" s="172">
        <f>'Corp bond yields'!CV22</f>
        <v>5.5670000000000002</v>
      </c>
      <c r="AL18" s="213">
        <f>'Corp bond yields'!CZ22</f>
        <v>5.9879999999999995</v>
      </c>
      <c r="AM18" s="155">
        <f>'Corp bond yields'!DD22</f>
        <v>0</v>
      </c>
      <c r="AN18" s="214">
        <f>'Corp bond yields'!DH22</f>
        <v>4.8109999999999999</v>
      </c>
      <c r="AO18" s="173">
        <f>'Corp bond yields'!DL22</f>
        <v>5.6109999999999998</v>
      </c>
      <c r="AP18" s="253">
        <f>'Corp bond yields'!DP22</f>
        <v>5.9669999999999996</v>
      </c>
      <c r="AQ18" s="174">
        <f>'Corp bond yields'!DT22</f>
        <v>4.8460000000000001</v>
      </c>
      <c r="AR18" s="256">
        <f>'Corp bond yields'!DX22</f>
        <v>5.3609999999999998</v>
      </c>
      <c r="AS18" s="215">
        <f>'Corp bond yields'!EB22</f>
        <v>5.4240000000000004</v>
      </c>
      <c r="AT18" s="155">
        <f>'Corp bond yields'!EF22</f>
        <v>0</v>
      </c>
      <c r="AU18" s="216">
        <f>'Corp bond yields'!EJ22</f>
        <v>4.4960000000000004</v>
      </c>
      <c r="AV18" s="175">
        <f>'Corp bond yields'!EN22</f>
        <v>4.4960000000000004</v>
      </c>
      <c r="AW18" s="217">
        <f>'Corp bond yields'!ER22</f>
        <v>4.774</v>
      </c>
      <c r="AX18" s="176">
        <f>'Corp bond yields'!EV22</f>
        <v>5.774</v>
      </c>
      <c r="AY18" s="218">
        <f>'Corp bond yields'!EZ22</f>
        <v>4.0910000000000002</v>
      </c>
      <c r="AZ18" s="177">
        <f>'Corp bond yields'!FD22</f>
        <v>5.22</v>
      </c>
      <c r="BA18" s="219">
        <f>'Corp bond yields'!FH22</f>
        <v>0</v>
      </c>
      <c r="BB18" s="178">
        <f>'Corp bond yields'!FL22</f>
        <v>4.1420000000000003</v>
      </c>
      <c r="BC18" s="220">
        <f>'Corp bond yields'!FP22</f>
        <v>4.54</v>
      </c>
      <c r="BD18" s="179">
        <f>'Corp bond yields'!FT22</f>
        <v>5.4030000000000005</v>
      </c>
      <c r="BE18" s="220">
        <f>'Corp bond yields'!FX22</f>
        <v>5.7270000000000003</v>
      </c>
      <c r="BF18" s="180">
        <f>'Corp bond yields'!GB22</f>
        <v>4.5869999999999997</v>
      </c>
      <c r="BG18" s="221">
        <f>'Corp bond yields'!GF22</f>
        <v>5.3239999999999998</v>
      </c>
      <c r="BH18" s="181">
        <f>'Corp bond yields'!GJ22</f>
        <v>5.7549999999999999</v>
      </c>
      <c r="BI18" s="222">
        <f>'Corp bond yields'!GN22</f>
        <v>5.9930000000000003</v>
      </c>
    </row>
    <row r="19" spans="2:61" x14ac:dyDescent="0.25">
      <c r="B19" s="74">
        <f>'Govt bond yields'!K22</f>
        <v>41835</v>
      </c>
      <c r="C19" s="150">
        <f>'Govt bond yields'!D22</f>
        <v>0</v>
      </c>
      <c r="D19" s="182">
        <f>'Govt bond yields'!H22</f>
        <v>0</v>
      </c>
      <c r="E19" s="336">
        <f>'Govt bond yields'!L22</f>
        <v>3.6619999999999999</v>
      </c>
      <c r="F19" s="336">
        <f>'Govt bond yields'!P22</f>
        <v>4.09</v>
      </c>
      <c r="G19" s="337">
        <f>'Govt bond yields'!T22</f>
        <v>4.1909999999999998</v>
      </c>
      <c r="H19" s="338">
        <f>'Govt bond yields'!X22</f>
        <v>4.2839999999999998</v>
      </c>
      <c r="I19" s="334">
        <f>'Govt bond yields'!AB22</f>
        <v>4.3499999999999996</v>
      </c>
      <c r="J19" s="339">
        <f>'Govt bond yields'!AF22</f>
        <v>4.4800000000000004</v>
      </c>
      <c r="K19" s="81"/>
      <c r="L19" s="81"/>
      <c r="M19" s="82">
        <f t="shared" si="0"/>
        <v>41835</v>
      </c>
      <c r="N19" s="359">
        <f>'Corp bond yields'!D23</f>
        <v>4.484</v>
      </c>
      <c r="O19" s="360">
        <f>'Corp bond yields'!H23</f>
        <v>4.7699999999999996</v>
      </c>
      <c r="P19" s="209">
        <f>'Corp bond yields'!L23</f>
        <v>5.0380000000000003</v>
      </c>
      <c r="Q19" s="208">
        <f>'Corp bond yields'!P23</f>
        <v>5.0229999999999997</v>
      </c>
      <c r="R19" s="210">
        <f>'Corp bond yields'!T23</f>
        <v>5.4480000000000004</v>
      </c>
      <c r="S19" s="348">
        <f>'Corp bond yields'!X23</f>
        <v>5.6020000000000003</v>
      </c>
      <c r="T19" s="361">
        <f>'Corp bond yields'!AF23</f>
        <v>5.0220000000000002</v>
      </c>
      <c r="U19" s="362">
        <f>'Corp bond yields'!AJ23</f>
        <v>5.19</v>
      </c>
      <c r="V19" s="169">
        <f>'Corp bond yields'!AN23</f>
        <v>6.0789999999999997</v>
      </c>
      <c r="W19" s="363">
        <f>'Corp bond yields'!AR23</f>
        <v>6.1180000000000003</v>
      </c>
      <c r="X19" s="364">
        <f>'Corp bond yields'!AV23</f>
        <v>6.5339999999999998</v>
      </c>
      <c r="Y19" s="155">
        <f>'Corp bond yields'!AZ23</f>
        <v>0</v>
      </c>
      <c r="Z19" s="365">
        <f>'Corp bond yields'!BD23</f>
        <v>5.2229999999999999</v>
      </c>
      <c r="AA19" s="366">
        <f>'Corp bond yields'!BH23</f>
        <v>5.8639999999999999</v>
      </c>
      <c r="AB19" s="367">
        <f>'Corp bond yields'!BL23</f>
        <v>6.069</v>
      </c>
      <c r="AC19" s="368">
        <f>'Corp bond yields'!BP23</f>
        <v>6.5460000000000003</v>
      </c>
      <c r="AD19" s="369">
        <f>'Corp bond yields'!BT23</f>
        <v>4.375</v>
      </c>
      <c r="AE19" s="155">
        <f>'Corp bond yields'!BX23</f>
        <v>0</v>
      </c>
      <c r="AF19" s="370">
        <f>'Corp bond yields'!CB23</f>
        <v>6.0869999999999997</v>
      </c>
      <c r="AG19" s="170">
        <f>'Corp bond yields'!CF23</f>
        <v>6.0129999999999999</v>
      </c>
      <c r="AH19" s="211">
        <f>'Corp bond yields'!CJ23</f>
        <v>0</v>
      </c>
      <c r="AI19" s="171">
        <f>'Corp bond yields'!CN23</f>
        <v>5.59</v>
      </c>
      <c r="AJ19" s="212">
        <f>'Corp bond yields'!CR23</f>
        <v>5.875</v>
      </c>
      <c r="AK19" s="172">
        <f>'Corp bond yields'!CV23</f>
        <v>5.5969999999999995</v>
      </c>
      <c r="AL19" s="213">
        <f>'Corp bond yields'!CZ23</f>
        <v>6.0190000000000001</v>
      </c>
      <c r="AM19" s="155">
        <f>'Corp bond yields'!DD23</f>
        <v>0</v>
      </c>
      <c r="AN19" s="214">
        <f>'Corp bond yields'!DH23</f>
        <v>4.8330000000000002</v>
      </c>
      <c r="AO19" s="173">
        <f>'Corp bond yields'!DL23</f>
        <v>5.6449999999999996</v>
      </c>
      <c r="AP19" s="253">
        <f>'Corp bond yields'!DP23</f>
        <v>6.0030000000000001</v>
      </c>
      <c r="AQ19" s="174">
        <f>'Corp bond yields'!DT23</f>
        <v>4.8460000000000001</v>
      </c>
      <c r="AR19" s="256">
        <f>'Corp bond yields'!DX23</f>
        <v>5.3929999999999998</v>
      </c>
      <c r="AS19" s="215">
        <f>'Corp bond yields'!EB23</f>
        <v>5.4370000000000003</v>
      </c>
      <c r="AT19" s="155">
        <f>'Corp bond yields'!EF23</f>
        <v>0</v>
      </c>
      <c r="AU19" s="216">
        <f>'Corp bond yields'!EJ23</f>
        <v>4.5120000000000005</v>
      </c>
      <c r="AV19" s="175">
        <f>'Corp bond yields'!EN23</f>
        <v>4.5120000000000005</v>
      </c>
      <c r="AW19" s="217">
        <f>'Corp bond yields'!ER23</f>
        <v>4.798</v>
      </c>
      <c r="AX19" s="176">
        <f>'Corp bond yields'!EV23</f>
        <v>5.8120000000000003</v>
      </c>
      <c r="AY19" s="218">
        <f>'Corp bond yields'!EZ23</f>
        <v>4.0940000000000003</v>
      </c>
      <c r="AZ19" s="177">
        <f>'Corp bond yields'!FD23</f>
        <v>5.2930000000000001</v>
      </c>
      <c r="BA19" s="219">
        <f>'Corp bond yields'!FH23</f>
        <v>0</v>
      </c>
      <c r="BB19" s="178">
        <f>'Corp bond yields'!FL23</f>
        <v>4.1539999999999999</v>
      </c>
      <c r="BC19" s="220">
        <f>'Corp bond yields'!FP23</f>
        <v>4.548</v>
      </c>
      <c r="BD19" s="179">
        <f>'Corp bond yields'!FT23</f>
        <v>5.4359999999999999</v>
      </c>
      <c r="BE19" s="220">
        <f>'Corp bond yields'!FX23</f>
        <v>5.7590000000000003</v>
      </c>
      <c r="BF19" s="180">
        <f>'Corp bond yields'!GB23</f>
        <v>4.5999999999999996</v>
      </c>
      <c r="BG19" s="221">
        <f>'Corp bond yields'!GF23</f>
        <v>5.3559999999999999</v>
      </c>
      <c r="BH19" s="181">
        <f>'Corp bond yields'!GJ23</f>
        <v>5.7869999999999999</v>
      </c>
      <c r="BI19" s="222">
        <f>'Corp bond yields'!GN23</f>
        <v>6.0229999999999997</v>
      </c>
    </row>
    <row r="20" spans="2:61" x14ac:dyDescent="0.25">
      <c r="B20" s="74">
        <f>'Govt bond yields'!K23</f>
        <v>41836</v>
      </c>
      <c r="C20" s="150">
        <f>'Govt bond yields'!D23</f>
        <v>0</v>
      </c>
      <c r="D20" s="182">
        <f>'Govt bond yields'!H23</f>
        <v>0</v>
      </c>
      <c r="E20" s="336">
        <f>'Govt bond yields'!L23</f>
        <v>3.6390000000000002</v>
      </c>
      <c r="F20" s="336">
        <f>'Govt bond yields'!P23</f>
        <v>4.0229999999999997</v>
      </c>
      <c r="G20" s="337">
        <f>'Govt bond yields'!T23</f>
        <v>4.1280000000000001</v>
      </c>
      <c r="H20" s="338">
        <f>'Govt bond yields'!X23</f>
        <v>4.234</v>
      </c>
      <c r="I20" s="334">
        <f>'Govt bond yields'!AB23</f>
        <v>4.29</v>
      </c>
      <c r="J20" s="339">
        <f>'Govt bond yields'!AF23</f>
        <v>4.4240000000000004</v>
      </c>
      <c r="K20" s="81"/>
      <c r="L20" s="81"/>
      <c r="M20" s="82">
        <f t="shared" si="0"/>
        <v>41836</v>
      </c>
      <c r="N20" s="359">
        <f>'Corp bond yields'!D24</f>
        <v>4.3970000000000002</v>
      </c>
      <c r="O20" s="360">
        <f>'Corp bond yields'!H24</f>
        <v>4.6449999999999996</v>
      </c>
      <c r="P20" s="209">
        <f>'Corp bond yields'!L24</f>
        <v>4.6719999999999997</v>
      </c>
      <c r="Q20" s="208">
        <f>'Corp bond yields'!P24</f>
        <v>4.9320000000000004</v>
      </c>
      <c r="R20" s="210">
        <f>'Corp bond yields'!T24</f>
        <v>5.3760000000000003</v>
      </c>
      <c r="S20" s="348">
        <f>'Corp bond yields'!X24</f>
        <v>5.5389999999999997</v>
      </c>
      <c r="T20" s="361">
        <f>'Corp bond yields'!AF24</f>
        <v>4.9290000000000003</v>
      </c>
      <c r="U20" s="362">
        <f>'Corp bond yields'!AJ24</f>
        <v>5.101</v>
      </c>
      <c r="V20" s="169">
        <f>'Corp bond yields'!AN24</f>
        <v>6.0049999999999999</v>
      </c>
      <c r="W20" s="363">
        <f>'Corp bond yields'!AR24</f>
        <v>6.0510000000000002</v>
      </c>
      <c r="X20" s="364">
        <f>'Corp bond yields'!AV24</f>
        <v>6.49</v>
      </c>
      <c r="Y20" s="155">
        <f>'Corp bond yields'!AZ24</f>
        <v>0</v>
      </c>
      <c r="Z20" s="365">
        <f>'Corp bond yields'!BD24</f>
        <v>5.1349999999999998</v>
      </c>
      <c r="AA20" s="366">
        <f>'Corp bond yields'!BH24</f>
        <v>5.7850000000000001</v>
      </c>
      <c r="AB20" s="367">
        <f>'Corp bond yields'!BL24</f>
        <v>5.9980000000000002</v>
      </c>
      <c r="AC20" s="368">
        <f>'Corp bond yields'!BP24</f>
        <v>6.4879999999999995</v>
      </c>
      <c r="AD20" s="369">
        <f>'Corp bond yields'!BT24</f>
        <v>4.3920000000000003</v>
      </c>
      <c r="AE20" s="155">
        <f>'Corp bond yields'!BX24</f>
        <v>0</v>
      </c>
      <c r="AF20" s="370">
        <f>'Corp bond yields'!CB24</f>
        <v>6.016</v>
      </c>
      <c r="AG20" s="170">
        <f>'Corp bond yields'!CF24</f>
        <v>5.9509999999999996</v>
      </c>
      <c r="AH20" s="211">
        <f>'Corp bond yields'!CJ24</f>
        <v>0</v>
      </c>
      <c r="AI20" s="171">
        <f>'Corp bond yields'!CN24</f>
        <v>5.5010000000000003</v>
      </c>
      <c r="AJ20" s="212">
        <f>'Corp bond yields'!CR24</f>
        <v>5.7880000000000003</v>
      </c>
      <c r="AK20" s="172">
        <f>'Corp bond yields'!CV24</f>
        <v>5.5170000000000003</v>
      </c>
      <c r="AL20" s="213">
        <f>'Corp bond yields'!CZ24</f>
        <v>5.9569999999999999</v>
      </c>
      <c r="AM20" s="155">
        <f>'Corp bond yields'!DD24</f>
        <v>0</v>
      </c>
      <c r="AN20" s="214">
        <f>'Corp bond yields'!DH24</f>
        <v>4.758</v>
      </c>
      <c r="AO20" s="173">
        <f>'Corp bond yields'!DL24</f>
        <v>5.5579999999999998</v>
      </c>
      <c r="AP20" s="253">
        <f>'Corp bond yields'!DP24</f>
        <v>5.9210000000000003</v>
      </c>
      <c r="AQ20" s="174">
        <f>'Corp bond yields'!DT24</f>
        <v>4.7560000000000002</v>
      </c>
      <c r="AR20" s="256">
        <f>'Corp bond yields'!DX24</f>
        <v>5.3150000000000004</v>
      </c>
      <c r="AS20" s="215">
        <f>'Corp bond yields'!EB24</f>
        <v>5.3629999999999995</v>
      </c>
      <c r="AT20" s="155">
        <f>'Corp bond yields'!EF24</f>
        <v>0</v>
      </c>
      <c r="AU20" s="216">
        <f>'Corp bond yields'!EJ24</f>
        <v>4.444</v>
      </c>
      <c r="AV20" s="175">
        <f>'Corp bond yields'!EN24</f>
        <v>4.444</v>
      </c>
      <c r="AW20" s="217">
        <f>'Corp bond yields'!ER24</f>
        <v>4.7059999999999995</v>
      </c>
      <c r="AX20" s="176">
        <f>'Corp bond yields'!EV24</f>
        <v>5.7329999999999997</v>
      </c>
      <c r="AY20" s="218">
        <f>'Corp bond yields'!EZ24</f>
        <v>4.0869999999999997</v>
      </c>
      <c r="AZ20" s="177">
        <f>'Corp bond yields'!FD24</f>
        <v>5.2069999999999999</v>
      </c>
      <c r="BA20" s="219">
        <f>'Corp bond yields'!FH24</f>
        <v>0</v>
      </c>
      <c r="BB20" s="178">
        <f>'Corp bond yields'!FL24</f>
        <v>4.1360000000000001</v>
      </c>
      <c r="BC20" s="220">
        <f>'Corp bond yields'!FP24</f>
        <v>4.4569999999999999</v>
      </c>
      <c r="BD20" s="179">
        <f>'Corp bond yields'!FT24</f>
        <v>5.3659999999999997</v>
      </c>
      <c r="BE20" s="220">
        <f>'Corp bond yields'!FX24</f>
        <v>5.6970000000000001</v>
      </c>
      <c r="BF20" s="180">
        <f>'Corp bond yields'!GB24</f>
        <v>4.5659999999999998</v>
      </c>
      <c r="BG20" s="221">
        <f>'Corp bond yields'!GF24</f>
        <v>5.2679999999999998</v>
      </c>
      <c r="BH20" s="181">
        <f>'Corp bond yields'!GJ24</f>
        <v>5.7149999999999999</v>
      </c>
      <c r="BI20" s="222">
        <f>'Corp bond yields'!GN24</f>
        <v>5.9729999999999999</v>
      </c>
    </row>
    <row r="21" spans="2:61" x14ac:dyDescent="0.25">
      <c r="B21" s="74">
        <f>'Govt bond yields'!K24</f>
        <v>41837</v>
      </c>
      <c r="C21" s="150">
        <f>'Govt bond yields'!D24</f>
        <v>0</v>
      </c>
      <c r="D21" s="182">
        <f>'Govt bond yields'!H24</f>
        <v>0</v>
      </c>
      <c r="E21" s="336">
        <f>'Govt bond yields'!L24</f>
        <v>3.6470000000000002</v>
      </c>
      <c r="F21" s="336">
        <f>'Govt bond yields'!P24</f>
        <v>4.0010000000000003</v>
      </c>
      <c r="G21" s="337">
        <f>'Govt bond yields'!T24</f>
        <v>4.1100000000000003</v>
      </c>
      <c r="H21" s="338">
        <f>'Govt bond yields'!X24</f>
        <v>4.2080000000000002</v>
      </c>
      <c r="I21" s="334">
        <f>'Govt bond yields'!AB24</f>
        <v>4.2690000000000001</v>
      </c>
      <c r="J21" s="339">
        <f>'Govt bond yields'!AF24</f>
        <v>4.399</v>
      </c>
      <c r="K21" s="81"/>
      <c r="L21" s="81"/>
      <c r="M21" s="82">
        <f t="shared" si="0"/>
        <v>41837</v>
      </c>
      <c r="N21" s="359">
        <f>'Corp bond yields'!D25</f>
        <v>4.3879999999999999</v>
      </c>
      <c r="O21" s="360">
        <f>'Corp bond yields'!H25</f>
        <v>4.6609999999999996</v>
      </c>
      <c r="P21" s="209">
        <f>'Corp bond yields'!L25</f>
        <v>4.8689999999999998</v>
      </c>
      <c r="Q21" s="208">
        <f>'Corp bond yields'!P25</f>
        <v>4.9279999999999999</v>
      </c>
      <c r="R21" s="210">
        <f>'Corp bond yields'!T25</f>
        <v>5.3639999999999999</v>
      </c>
      <c r="S21" s="348">
        <f>'Corp bond yields'!X25</f>
        <v>5.53</v>
      </c>
      <c r="T21" s="361">
        <f>'Corp bond yields'!AF25</f>
        <v>4.9240000000000004</v>
      </c>
      <c r="U21" s="362">
        <f>'Corp bond yields'!AJ25</f>
        <v>5.1020000000000003</v>
      </c>
      <c r="V21" s="169">
        <f>'Corp bond yields'!AN25</f>
        <v>5.9960000000000004</v>
      </c>
      <c r="W21" s="363">
        <f>'Corp bond yields'!AR25</f>
        <v>6.0419999999999998</v>
      </c>
      <c r="X21" s="364">
        <f>'Corp bond yields'!AV25</f>
        <v>6.46</v>
      </c>
      <c r="Y21" s="155">
        <f>'Corp bond yields'!AZ25</f>
        <v>0</v>
      </c>
      <c r="Z21" s="365">
        <f>'Corp bond yields'!BD25</f>
        <v>5.1340000000000003</v>
      </c>
      <c r="AA21" s="366">
        <f>'Corp bond yields'!BH25</f>
        <v>5.7759999999999998</v>
      </c>
      <c r="AB21" s="367">
        <f>'Corp bond yields'!BL25</f>
        <v>5.9889999999999999</v>
      </c>
      <c r="AC21" s="368">
        <f>'Corp bond yields'!BP25</f>
        <v>6.4749999999999996</v>
      </c>
      <c r="AD21" s="369">
        <f>'Corp bond yields'!BT25</f>
        <v>4.34</v>
      </c>
      <c r="AE21" s="155">
        <f>'Corp bond yields'!BX25</f>
        <v>0</v>
      </c>
      <c r="AF21" s="370">
        <f>'Corp bond yields'!CB25</f>
        <v>6.0129999999999999</v>
      </c>
      <c r="AG21" s="170">
        <f>'Corp bond yields'!CF25</f>
        <v>5.9420000000000002</v>
      </c>
      <c r="AH21" s="211">
        <f>'Corp bond yields'!CJ25</f>
        <v>0</v>
      </c>
      <c r="AI21" s="171">
        <f>'Corp bond yields'!CN25</f>
        <v>5.4989999999999997</v>
      </c>
      <c r="AJ21" s="212">
        <f>'Corp bond yields'!CR25</f>
        <v>5.7839999999999998</v>
      </c>
      <c r="AK21" s="172">
        <f>'Corp bond yields'!CV25</f>
        <v>5.4989999999999997</v>
      </c>
      <c r="AL21" s="213">
        <f>'Corp bond yields'!CZ25</f>
        <v>5.9429999999999996</v>
      </c>
      <c r="AM21" s="155">
        <f>'Corp bond yields'!DD25</f>
        <v>0</v>
      </c>
      <c r="AN21" s="214">
        <f>'Corp bond yields'!DH25</f>
        <v>4.75</v>
      </c>
      <c r="AO21" s="173">
        <f>'Corp bond yields'!DL25</f>
        <v>5.5549999999999997</v>
      </c>
      <c r="AP21" s="253">
        <f>'Corp bond yields'!DP25</f>
        <v>5.915</v>
      </c>
      <c r="AQ21" s="174">
        <f>'Corp bond yields'!DT25</f>
        <v>4.7569999999999997</v>
      </c>
      <c r="AR21" s="256">
        <f>'Corp bond yields'!DX25</f>
        <v>5.3040000000000003</v>
      </c>
      <c r="AS21" s="215">
        <f>'Corp bond yields'!EB25</f>
        <v>5.3520000000000003</v>
      </c>
      <c r="AT21" s="155">
        <f>'Corp bond yields'!EF25</f>
        <v>0</v>
      </c>
      <c r="AU21" s="216">
        <f>'Corp bond yields'!EJ25</f>
        <v>4.4359999999999999</v>
      </c>
      <c r="AV21" s="175">
        <f>'Corp bond yields'!EN25</f>
        <v>4.4359999999999999</v>
      </c>
      <c r="AW21" s="217">
        <f>'Corp bond yields'!ER25</f>
        <v>4.702</v>
      </c>
      <c r="AX21" s="176">
        <f>'Corp bond yields'!EV25</f>
        <v>5.7350000000000003</v>
      </c>
      <c r="AY21" s="218">
        <f>'Corp bond yields'!EZ25</f>
        <v>4.0549999999999997</v>
      </c>
      <c r="AZ21" s="177">
        <f>'Corp bond yields'!FD25</f>
        <v>5.173</v>
      </c>
      <c r="BA21" s="219">
        <f>'Corp bond yields'!FH25</f>
        <v>0</v>
      </c>
      <c r="BB21" s="178">
        <f>'Corp bond yields'!FL25</f>
        <v>4.101</v>
      </c>
      <c r="BC21" s="220">
        <f>'Corp bond yields'!FP25</f>
        <v>4.4530000000000003</v>
      </c>
      <c r="BD21" s="179">
        <f>'Corp bond yields'!FT25</f>
        <v>5.3540000000000001</v>
      </c>
      <c r="BE21" s="220">
        <f>'Corp bond yields'!FX25</f>
        <v>5.68</v>
      </c>
      <c r="BF21" s="180">
        <f>'Corp bond yields'!GB25</f>
        <v>4.548</v>
      </c>
      <c r="BG21" s="221">
        <f>'Corp bond yields'!GF25</f>
        <v>5.2670000000000003</v>
      </c>
      <c r="BH21" s="181">
        <f>'Corp bond yields'!GJ25</f>
        <v>5.7030000000000003</v>
      </c>
      <c r="BI21" s="222">
        <f>'Corp bond yields'!GN25</f>
        <v>5.9559999999999995</v>
      </c>
    </row>
    <row r="22" spans="2:61" x14ac:dyDescent="0.25">
      <c r="B22" s="74">
        <f>'Govt bond yields'!K25</f>
        <v>41838</v>
      </c>
      <c r="C22" s="150">
        <f>'Govt bond yields'!D25</f>
        <v>0</v>
      </c>
      <c r="D22" s="182">
        <f>'Govt bond yields'!H25</f>
        <v>0</v>
      </c>
      <c r="E22" s="336">
        <f>'Govt bond yields'!L25</f>
        <v>3.6160000000000001</v>
      </c>
      <c r="F22" s="336">
        <f>'Govt bond yields'!P25</f>
        <v>3.9729999999999999</v>
      </c>
      <c r="G22" s="337">
        <f>'Govt bond yields'!T25</f>
        <v>4.0730000000000004</v>
      </c>
      <c r="H22" s="338">
        <f>'Govt bond yields'!X25</f>
        <v>4.1589999999999998</v>
      </c>
      <c r="I22" s="334">
        <f>'Govt bond yields'!AB25</f>
        <v>4.218</v>
      </c>
      <c r="J22" s="339">
        <f>'Govt bond yields'!AF25</f>
        <v>4.3419999999999996</v>
      </c>
      <c r="K22" s="81"/>
      <c r="L22" s="81"/>
      <c r="M22" s="82">
        <f t="shared" si="0"/>
        <v>41838</v>
      </c>
      <c r="N22" s="359">
        <f>'Corp bond yields'!D26</f>
        <v>4.3710000000000004</v>
      </c>
      <c r="O22" s="360">
        <f>'Corp bond yields'!H26</f>
        <v>4.5880000000000001</v>
      </c>
      <c r="P22" s="209">
        <f>'Corp bond yields'!L26</f>
        <v>4.63</v>
      </c>
      <c r="Q22" s="208">
        <f>'Corp bond yields'!P26</f>
        <v>4.8719999999999999</v>
      </c>
      <c r="R22" s="210">
        <f>'Corp bond yields'!T26</f>
        <v>5.3040000000000003</v>
      </c>
      <c r="S22" s="348">
        <f>'Corp bond yields'!X26</f>
        <v>5.4580000000000002</v>
      </c>
      <c r="T22" s="361">
        <f>'Corp bond yields'!AF26</f>
        <v>4.8970000000000002</v>
      </c>
      <c r="U22" s="362">
        <f>'Corp bond yields'!AJ26</f>
        <v>5.0650000000000004</v>
      </c>
      <c r="V22" s="169">
        <f>'Corp bond yields'!AN26</f>
        <v>5.915</v>
      </c>
      <c r="W22" s="363">
        <f>'Corp bond yields'!AR26</f>
        <v>5.9370000000000003</v>
      </c>
      <c r="X22" s="364">
        <f>'Corp bond yields'!AV26</f>
        <v>6.3650000000000002</v>
      </c>
      <c r="Y22" s="155">
        <f>'Corp bond yields'!AZ26</f>
        <v>0</v>
      </c>
      <c r="Z22" s="365">
        <f>'Corp bond yields'!BD26</f>
        <v>5.093</v>
      </c>
      <c r="AA22" s="366">
        <f>'Corp bond yields'!BH26</f>
        <v>5.7169999999999996</v>
      </c>
      <c r="AB22" s="367">
        <f>'Corp bond yields'!BL26</f>
        <v>5.9279999999999999</v>
      </c>
      <c r="AC22" s="368">
        <f>'Corp bond yields'!BP26</f>
        <v>6.4009999999999998</v>
      </c>
      <c r="AD22" s="369">
        <f>'Corp bond yields'!BT26</f>
        <v>4.3559999999999999</v>
      </c>
      <c r="AE22" s="155">
        <f>'Corp bond yields'!BX26</f>
        <v>0</v>
      </c>
      <c r="AF22" s="370">
        <f>'Corp bond yields'!CB26</f>
        <v>5.9509999999999996</v>
      </c>
      <c r="AG22" s="170">
        <f>'Corp bond yields'!CF26</f>
        <v>5.87</v>
      </c>
      <c r="AH22" s="211">
        <f>'Corp bond yields'!CJ26</f>
        <v>0</v>
      </c>
      <c r="AI22" s="171">
        <f>'Corp bond yields'!CN26</f>
        <v>5.4459999999999997</v>
      </c>
      <c r="AJ22" s="212">
        <f>'Corp bond yields'!CR26</f>
        <v>5.7279999999999998</v>
      </c>
      <c r="AK22" s="172">
        <f>'Corp bond yields'!CV26</f>
        <v>5.6879999999999997</v>
      </c>
      <c r="AL22" s="213">
        <f>'Corp bond yields'!CZ26</f>
        <v>5.8810000000000002</v>
      </c>
      <c r="AM22" s="155">
        <f>'Corp bond yields'!DD26</f>
        <v>0</v>
      </c>
      <c r="AN22" s="214">
        <f>'Corp bond yields'!DH26</f>
        <v>4.7409999999999997</v>
      </c>
      <c r="AO22" s="173">
        <f>'Corp bond yields'!DL26</f>
        <v>5.5010000000000003</v>
      </c>
      <c r="AP22" s="253">
        <f>'Corp bond yields'!DP26</f>
        <v>5.8540000000000001</v>
      </c>
      <c r="AQ22" s="174">
        <f>'Corp bond yields'!DT26</f>
        <v>4.7059999999999995</v>
      </c>
      <c r="AR22" s="256">
        <f>'Corp bond yields'!DX26</f>
        <v>5.2439999999999998</v>
      </c>
      <c r="AS22" s="215">
        <f>'Corp bond yields'!EB26</f>
        <v>5.2910000000000004</v>
      </c>
      <c r="AT22" s="155">
        <f>'Corp bond yields'!EF26</f>
        <v>0</v>
      </c>
      <c r="AU22" s="216">
        <f>'Corp bond yields'!EJ26</f>
        <v>4.4320000000000004</v>
      </c>
      <c r="AV22" s="175">
        <f>'Corp bond yields'!EN26</f>
        <v>4.4320000000000004</v>
      </c>
      <c r="AW22" s="217">
        <f>'Corp bond yields'!ER26</f>
        <v>4.6749999999999998</v>
      </c>
      <c r="AX22" s="176">
        <f>'Corp bond yields'!EV26</f>
        <v>5.6589999999999998</v>
      </c>
      <c r="AY22" s="218">
        <f>'Corp bond yields'!EZ26</f>
        <v>4.0599999999999996</v>
      </c>
      <c r="AZ22" s="177">
        <f>'Corp bond yields'!FD26</f>
        <v>5.1440000000000001</v>
      </c>
      <c r="BA22" s="219">
        <f>'Corp bond yields'!FH26</f>
        <v>0</v>
      </c>
      <c r="BB22" s="178">
        <f>'Corp bond yields'!FL26</f>
        <v>4.0880000000000001</v>
      </c>
      <c r="BC22" s="220">
        <f>'Corp bond yields'!FP26</f>
        <v>4.4269999999999996</v>
      </c>
      <c r="BD22" s="179">
        <f>'Corp bond yields'!FT26</f>
        <v>5.2930000000000001</v>
      </c>
      <c r="BE22" s="220">
        <f>'Corp bond yields'!FX26</f>
        <v>5.6139999999999999</v>
      </c>
      <c r="BF22" s="180">
        <f>'Corp bond yields'!GB26</f>
        <v>4.5419999999999998</v>
      </c>
      <c r="BG22" s="221">
        <f>'Corp bond yields'!GF26</f>
        <v>5.2149999999999999</v>
      </c>
      <c r="BH22" s="181">
        <f>'Corp bond yields'!GJ26</f>
        <v>5.6429999999999998</v>
      </c>
      <c r="BI22" s="222">
        <f>'Corp bond yields'!GN26</f>
        <v>5.907</v>
      </c>
    </row>
    <row r="23" spans="2:61" x14ac:dyDescent="0.25">
      <c r="B23" s="74">
        <f>'Govt bond yields'!K26</f>
        <v>41841</v>
      </c>
      <c r="C23" s="150">
        <f>'Govt bond yields'!D26</f>
        <v>0</v>
      </c>
      <c r="D23" s="182">
        <f>'Govt bond yields'!H26</f>
        <v>0</v>
      </c>
      <c r="E23" s="336">
        <f>'Govt bond yields'!L26</f>
        <v>3.637</v>
      </c>
      <c r="F23" s="336">
        <f>'Govt bond yields'!P26</f>
        <v>3.9889999999999999</v>
      </c>
      <c r="G23" s="337">
        <f>'Govt bond yields'!T26</f>
        <v>4.0940000000000003</v>
      </c>
      <c r="H23" s="338">
        <f>'Govt bond yields'!X26</f>
        <v>4.1769999999999996</v>
      </c>
      <c r="I23" s="334">
        <f>'Govt bond yields'!AB26</f>
        <v>4.2320000000000002</v>
      </c>
      <c r="J23" s="339">
        <f>'Govt bond yields'!AF26</f>
        <v>4.351</v>
      </c>
      <c r="K23" s="81"/>
      <c r="L23" s="81"/>
      <c r="M23" s="82">
        <f t="shared" si="0"/>
        <v>41841</v>
      </c>
      <c r="N23" s="359">
        <f>'Corp bond yields'!D27</f>
        <v>4.3899999999999997</v>
      </c>
      <c r="O23" s="360">
        <f>'Corp bond yields'!H27</f>
        <v>4.6139999999999999</v>
      </c>
      <c r="P23" s="209">
        <f>'Corp bond yields'!L27</f>
        <v>4.649</v>
      </c>
      <c r="Q23" s="208">
        <f>'Corp bond yields'!P27</f>
        <v>4.8970000000000002</v>
      </c>
      <c r="R23" s="210">
        <f>'Corp bond yields'!T27</f>
        <v>5.3369999999999997</v>
      </c>
      <c r="S23" s="348">
        <f>'Corp bond yields'!X27</f>
        <v>5.48</v>
      </c>
      <c r="T23" s="361">
        <f>'Corp bond yields'!AF27</f>
        <v>4.9219999999999997</v>
      </c>
      <c r="U23" s="362">
        <f>'Corp bond yields'!AJ27</f>
        <v>5.093</v>
      </c>
      <c r="V23" s="169">
        <f>'Corp bond yields'!AN27</f>
        <v>5.9390000000000001</v>
      </c>
      <c r="W23" s="363">
        <f>'Corp bond yields'!AR27</f>
        <v>5.97</v>
      </c>
      <c r="X23" s="364">
        <f>'Corp bond yields'!AV27</f>
        <v>6.3840000000000003</v>
      </c>
      <c r="Y23" s="155">
        <f>'Corp bond yields'!AZ27</f>
        <v>0</v>
      </c>
      <c r="Z23" s="365">
        <f>'Corp bond yields'!BD27</f>
        <v>5.1239999999999997</v>
      </c>
      <c r="AA23" s="366">
        <f>'Corp bond yields'!BH27</f>
        <v>5.7489999999999997</v>
      </c>
      <c r="AB23" s="367">
        <f>'Corp bond yields'!BL27</f>
        <v>5.9619999999999997</v>
      </c>
      <c r="AC23" s="368">
        <f>'Corp bond yields'!BP27</f>
        <v>6.4370000000000003</v>
      </c>
      <c r="AD23" s="369">
        <f>'Corp bond yields'!BT27</f>
        <v>4.3440000000000003</v>
      </c>
      <c r="AE23" s="155">
        <f>'Corp bond yields'!BX27</f>
        <v>0</v>
      </c>
      <c r="AF23" s="370">
        <f>'Corp bond yields'!CB27</f>
        <v>5.9770000000000003</v>
      </c>
      <c r="AG23" s="170">
        <f>'Corp bond yields'!CF27</f>
        <v>5.907</v>
      </c>
      <c r="AH23" s="211">
        <f>'Corp bond yields'!CJ27</f>
        <v>0</v>
      </c>
      <c r="AI23" s="171">
        <f>'Corp bond yields'!CN27</f>
        <v>5.4820000000000002</v>
      </c>
      <c r="AJ23" s="212">
        <f>'Corp bond yields'!CR27</f>
        <v>5.7590000000000003</v>
      </c>
      <c r="AK23" s="172">
        <f>'Corp bond yields'!CV27</f>
        <v>5.7359999999999998</v>
      </c>
      <c r="AL23" s="213">
        <f>'Corp bond yields'!CZ27</f>
        <v>5.9180000000000001</v>
      </c>
      <c r="AM23" s="155">
        <f>'Corp bond yields'!DD27</f>
        <v>0</v>
      </c>
      <c r="AN23" s="214">
        <f>'Corp bond yields'!DH27</f>
        <v>4.7539999999999996</v>
      </c>
      <c r="AO23" s="173">
        <f>'Corp bond yields'!DL27</f>
        <v>5.5339999999999998</v>
      </c>
      <c r="AP23" s="253">
        <f>'Corp bond yields'!DP27</f>
        <v>5.8879999999999999</v>
      </c>
      <c r="AQ23" s="174">
        <f>'Corp bond yields'!DT27</f>
        <v>4.7409999999999997</v>
      </c>
      <c r="AR23" s="256">
        <f>'Corp bond yields'!DX27</f>
        <v>5.2759999999999998</v>
      </c>
      <c r="AS23" s="215">
        <f>'Corp bond yields'!EB27</f>
        <v>5.3220000000000001</v>
      </c>
      <c r="AT23" s="155">
        <f>'Corp bond yields'!EF27</f>
        <v>0</v>
      </c>
      <c r="AU23" s="216">
        <f>'Corp bond yields'!EJ27</f>
        <v>4.4409999999999998</v>
      </c>
      <c r="AV23" s="175">
        <f>'Corp bond yields'!EN27</f>
        <v>4.4409999999999998</v>
      </c>
      <c r="AW23" s="217">
        <f>'Corp bond yields'!ER27</f>
        <v>4.7</v>
      </c>
      <c r="AX23" s="176">
        <f>'Corp bond yields'!EV27</f>
        <v>5.7069999999999999</v>
      </c>
      <c r="AY23" s="218">
        <f>'Corp bond yields'!EZ27</f>
        <v>4.0640000000000001</v>
      </c>
      <c r="AZ23" s="177">
        <f>'Corp bond yields'!FD27</f>
        <v>5.1630000000000003</v>
      </c>
      <c r="BA23" s="219">
        <f>'Corp bond yields'!FH27</f>
        <v>0</v>
      </c>
      <c r="BB23" s="178">
        <f>'Corp bond yields'!FL27</f>
        <v>4.101</v>
      </c>
      <c r="BC23" s="220">
        <f>'Corp bond yields'!FP27</f>
        <v>4.4509999999999996</v>
      </c>
      <c r="BD23" s="179">
        <f>'Corp bond yields'!FT27</f>
        <v>5.3259999999999996</v>
      </c>
      <c r="BE23" s="220">
        <f>'Corp bond yields'!FX27</f>
        <v>5.6440000000000001</v>
      </c>
      <c r="BF23" s="180">
        <f>'Corp bond yields'!GB27</f>
        <v>4.5490000000000004</v>
      </c>
      <c r="BG23" s="221">
        <f>'Corp bond yields'!GF27</f>
        <v>5.2249999999999996</v>
      </c>
      <c r="BH23" s="181">
        <f>'Corp bond yields'!GJ27</f>
        <v>5.6760000000000002</v>
      </c>
      <c r="BI23" s="222">
        <f>'Corp bond yields'!GN27</f>
        <v>5.9359999999999999</v>
      </c>
    </row>
    <row r="24" spans="2:61" x14ac:dyDescent="0.25">
      <c r="B24" s="74">
        <f>'Govt bond yields'!K27</f>
        <v>41842</v>
      </c>
      <c r="C24" s="150">
        <f>'Govt bond yields'!D27</f>
        <v>0</v>
      </c>
      <c r="D24" s="182">
        <f>'Govt bond yields'!H27</f>
        <v>0</v>
      </c>
      <c r="E24" s="336">
        <f>'Govt bond yields'!L27</f>
        <v>3.629</v>
      </c>
      <c r="F24" s="336">
        <f>'Govt bond yields'!P27</f>
        <v>3.9449999999999998</v>
      </c>
      <c r="G24" s="337">
        <f>'Govt bond yields'!T27</f>
        <v>4.048</v>
      </c>
      <c r="H24" s="338">
        <f>'Govt bond yields'!X27</f>
        <v>4.1379999999999999</v>
      </c>
      <c r="I24" s="334">
        <f>'Govt bond yields'!AB27</f>
        <v>4.1779999999999999</v>
      </c>
      <c r="J24" s="339">
        <f>'Govt bond yields'!AF27</f>
        <v>4.2969999999999997</v>
      </c>
      <c r="K24" s="81"/>
      <c r="L24" s="81"/>
      <c r="M24" s="82">
        <f t="shared" si="0"/>
        <v>41842</v>
      </c>
      <c r="N24" s="359">
        <f>'Corp bond yields'!D28</f>
        <v>4.3819999999999997</v>
      </c>
      <c r="O24" s="360">
        <f>'Corp bond yields'!H28</f>
        <v>4.6210000000000004</v>
      </c>
      <c r="P24" s="209">
        <f>'Corp bond yields'!L28</f>
        <v>4.7409999999999997</v>
      </c>
      <c r="Q24" s="208">
        <f>'Corp bond yields'!P28</f>
        <v>4.867</v>
      </c>
      <c r="R24" s="210">
        <f>'Corp bond yields'!T28</f>
        <v>5.2939999999999996</v>
      </c>
      <c r="S24" s="348">
        <f>'Corp bond yields'!X28</f>
        <v>5.4320000000000004</v>
      </c>
      <c r="T24" s="361">
        <f>'Corp bond yields'!AF28</f>
        <v>4.9080000000000004</v>
      </c>
      <c r="U24" s="362">
        <f>'Corp bond yields'!AJ28</f>
        <v>5.0679999999999996</v>
      </c>
      <c r="V24" s="169">
        <f>'Corp bond yields'!AN28</f>
        <v>5.899</v>
      </c>
      <c r="W24" s="363">
        <f>'Corp bond yields'!AR28</f>
        <v>5.9249999999999998</v>
      </c>
      <c r="X24" s="364">
        <f>'Corp bond yields'!AV28</f>
        <v>6.3310000000000004</v>
      </c>
      <c r="Y24" s="155">
        <f>'Corp bond yields'!AZ28</f>
        <v>0</v>
      </c>
      <c r="Z24" s="365">
        <f>'Corp bond yields'!BD28</f>
        <v>5.0970000000000004</v>
      </c>
      <c r="AA24" s="366">
        <f>'Corp bond yields'!BH28</f>
        <v>5.7130000000000001</v>
      </c>
      <c r="AB24" s="367">
        <f>'Corp bond yields'!BL28</f>
        <v>5.9180000000000001</v>
      </c>
      <c r="AC24" s="368">
        <f>'Corp bond yields'!BP28</f>
        <v>6.383</v>
      </c>
      <c r="AD24" s="369">
        <f>'Corp bond yields'!BT28</f>
        <v>4.343</v>
      </c>
      <c r="AE24" s="155">
        <f>'Corp bond yields'!BX28</f>
        <v>0</v>
      </c>
      <c r="AF24" s="370">
        <f>'Corp bond yields'!CB28</f>
        <v>5.9359999999999999</v>
      </c>
      <c r="AG24" s="170">
        <f>'Corp bond yields'!CF28</f>
        <v>5.859</v>
      </c>
      <c r="AH24" s="211">
        <f>'Corp bond yields'!CJ28</f>
        <v>0</v>
      </c>
      <c r="AI24" s="171">
        <f>'Corp bond yields'!CN28</f>
        <v>5.4530000000000003</v>
      </c>
      <c r="AJ24" s="212">
        <f>'Corp bond yields'!CR28</f>
        <v>5.7249999999999996</v>
      </c>
      <c r="AK24" s="172">
        <f>'Corp bond yields'!CV28</f>
        <v>5.6970000000000001</v>
      </c>
      <c r="AL24" s="213">
        <f>'Corp bond yields'!CZ28</f>
        <v>5.8780000000000001</v>
      </c>
      <c r="AM24" s="155">
        <f>'Corp bond yields'!DD28</f>
        <v>0</v>
      </c>
      <c r="AN24" s="214">
        <f>'Corp bond yields'!DH28</f>
        <v>4.7460000000000004</v>
      </c>
      <c r="AO24" s="173">
        <f>'Corp bond yields'!DL28</f>
        <v>5.5030000000000001</v>
      </c>
      <c r="AP24" s="253">
        <f>'Corp bond yields'!DP28</f>
        <v>5.8490000000000002</v>
      </c>
      <c r="AQ24" s="174">
        <f>'Corp bond yields'!DT28</f>
        <v>4.7119999999999997</v>
      </c>
      <c r="AR24" s="256">
        <f>'Corp bond yields'!DX28</f>
        <v>5.234</v>
      </c>
      <c r="AS24" s="215">
        <f>'Corp bond yields'!EB28</f>
        <v>5.2720000000000002</v>
      </c>
      <c r="AT24" s="155">
        <f>'Corp bond yields'!EF28</f>
        <v>0</v>
      </c>
      <c r="AU24" s="216">
        <f>'Corp bond yields'!EJ28</f>
        <v>4.4370000000000003</v>
      </c>
      <c r="AV24" s="175">
        <f>'Corp bond yields'!EN28</f>
        <v>4.4359999999999999</v>
      </c>
      <c r="AW24" s="217">
        <f>'Corp bond yields'!ER28</f>
        <v>4.6850000000000005</v>
      </c>
      <c r="AX24" s="176">
        <f>'Corp bond yields'!EV28</f>
        <v>5.6639999999999997</v>
      </c>
      <c r="AY24" s="218">
        <f>'Corp bond yields'!EZ28</f>
        <v>4.0439999999999996</v>
      </c>
      <c r="AZ24" s="177">
        <f>'Corp bond yields'!FD28</f>
        <v>5.1239999999999997</v>
      </c>
      <c r="BA24" s="219">
        <f>'Corp bond yields'!FH28</f>
        <v>0</v>
      </c>
      <c r="BB24" s="178">
        <f>'Corp bond yields'!FL28</f>
        <v>4.093</v>
      </c>
      <c r="BC24" s="220">
        <f>'Corp bond yields'!FP28</f>
        <v>4.43</v>
      </c>
      <c r="BD24" s="179">
        <f>'Corp bond yields'!FT28</f>
        <v>5.2729999999999997</v>
      </c>
      <c r="BE24" s="220">
        <f>'Corp bond yields'!FX28</f>
        <v>5.5910000000000002</v>
      </c>
      <c r="BF24" s="180">
        <f>'Corp bond yields'!GB28</f>
        <v>4.5430000000000001</v>
      </c>
      <c r="BG24" s="221">
        <f>'Corp bond yields'!GF28</f>
        <v>5.1959999999999997</v>
      </c>
      <c r="BH24" s="181">
        <f>'Corp bond yields'!GJ28</f>
        <v>5.633</v>
      </c>
      <c r="BI24" s="222">
        <f>'Corp bond yields'!GN28</f>
        <v>5.8940000000000001</v>
      </c>
    </row>
    <row r="25" spans="2:61" x14ac:dyDescent="0.25">
      <c r="B25" s="74">
        <f>'Govt bond yields'!K28</f>
        <v>41843</v>
      </c>
      <c r="C25" s="150">
        <f>'Govt bond yields'!D28</f>
        <v>0</v>
      </c>
      <c r="D25" s="182">
        <f>'Govt bond yields'!H28</f>
        <v>0</v>
      </c>
      <c r="E25" s="336">
        <f>'Govt bond yields'!L28</f>
        <v>3.6280000000000001</v>
      </c>
      <c r="F25" s="336">
        <f>'Govt bond yields'!P28</f>
        <v>3.92</v>
      </c>
      <c r="G25" s="337">
        <f>'Govt bond yields'!T28</f>
        <v>4.0149999999999997</v>
      </c>
      <c r="H25" s="338">
        <f>'Govt bond yields'!X28</f>
        <v>4.0890000000000004</v>
      </c>
      <c r="I25" s="334">
        <f>'Govt bond yields'!AB28</f>
        <v>4.1379999999999999</v>
      </c>
      <c r="J25" s="339">
        <f>'Govt bond yields'!AF28</f>
        <v>4.2489999999999997</v>
      </c>
      <c r="K25" s="81"/>
      <c r="L25" s="81"/>
      <c r="M25" s="82">
        <f t="shared" si="0"/>
        <v>41843</v>
      </c>
      <c r="N25" s="359">
        <f>'Corp bond yields'!D29</f>
        <v>4.4089999999999998</v>
      </c>
      <c r="O25" s="360">
        <f>'Corp bond yields'!H29</f>
        <v>4.6669999999999998</v>
      </c>
      <c r="P25" s="209">
        <f>'Corp bond yields'!L29</f>
        <v>4.8959999999999999</v>
      </c>
      <c r="Q25" s="208">
        <f>'Corp bond yields'!P29</f>
        <v>4.8819999999999997</v>
      </c>
      <c r="R25" s="210">
        <f>'Corp bond yields'!T29</f>
        <v>5.2859999999999996</v>
      </c>
      <c r="S25" s="348">
        <f>'Corp bond yields'!X29</f>
        <v>5.4219999999999997</v>
      </c>
      <c r="T25" s="361">
        <f>'Corp bond yields'!AF29</f>
        <v>4.9340000000000002</v>
      </c>
      <c r="U25" s="362">
        <f>'Corp bond yields'!AJ29</f>
        <v>5.0860000000000003</v>
      </c>
      <c r="V25" s="169">
        <f>'Corp bond yields'!AN29</f>
        <v>5.8890000000000002</v>
      </c>
      <c r="W25" s="363">
        <f>'Corp bond yields'!AR29</f>
        <v>5.9180000000000001</v>
      </c>
      <c r="X25" s="364">
        <f>'Corp bond yields'!AV29</f>
        <v>6.3150000000000004</v>
      </c>
      <c r="Y25" s="155">
        <f>'Corp bond yields'!AZ29</f>
        <v>0</v>
      </c>
      <c r="Z25" s="365">
        <f>'Corp bond yields'!BD29</f>
        <v>5.1180000000000003</v>
      </c>
      <c r="AA25" s="366">
        <f>'Corp bond yields'!BH29</f>
        <v>5.7030000000000003</v>
      </c>
      <c r="AB25" s="367">
        <f>'Corp bond yields'!BL29</f>
        <v>5.9109999999999996</v>
      </c>
      <c r="AC25" s="368">
        <f>'Corp bond yields'!BP29</f>
        <v>6.3719999999999999</v>
      </c>
      <c r="AD25" s="369">
        <f>'Corp bond yields'!BT29</f>
        <v>4.3849999999999998</v>
      </c>
      <c r="AE25" s="155">
        <f>'Corp bond yields'!BX29</f>
        <v>0</v>
      </c>
      <c r="AF25" s="370">
        <f>'Corp bond yields'!CB29</f>
        <v>5.9269999999999996</v>
      </c>
      <c r="AG25" s="170">
        <f>'Corp bond yields'!CF29</f>
        <v>5.8490000000000002</v>
      </c>
      <c r="AH25" s="211">
        <f>'Corp bond yields'!CJ29</f>
        <v>0</v>
      </c>
      <c r="AI25" s="171">
        <f>'Corp bond yields'!CN29</f>
        <v>5.468</v>
      </c>
      <c r="AJ25" s="212">
        <f>'Corp bond yields'!CR29</f>
        <v>5.7290000000000001</v>
      </c>
      <c r="AK25" s="172">
        <f>'Corp bond yields'!CV29</f>
        <v>5.6929999999999996</v>
      </c>
      <c r="AL25" s="213">
        <f>'Corp bond yields'!CZ29</f>
        <v>5.8689999999999998</v>
      </c>
      <c r="AM25" s="155">
        <f>'Corp bond yields'!DD29</f>
        <v>0</v>
      </c>
      <c r="AN25" s="214">
        <f>'Corp bond yields'!DH29</f>
        <v>4.7720000000000002</v>
      </c>
      <c r="AO25" s="173">
        <f>'Corp bond yields'!DL29</f>
        <v>5.5129999999999999</v>
      </c>
      <c r="AP25" s="253">
        <f>'Corp bond yields'!DP29</f>
        <v>5.8479999999999999</v>
      </c>
      <c r="AQ25" s="174">
        <f>'Corp bond yields'!DT29</f>
        <v>4.7279999999999998</v>
      </c>
      <c r="AR25" s="256">
        <f>'Corp bond yields'!DX29</f>
        <v>5.2229999999999999</v>
      </c>
      <c r="AS25" s="215">
        <f>'Corp bond yields'!EB29</f>
        <v>5.2649999999999997</v>
      </c>
      <c r="AT25" s="155">
        <f>'Corp bond yields'!EF29</f>
        <v>0</v>
      </c>
      <c r="AU25" s="216">
        <f>'Corp bond yields'!EJ29</f>
        <v>4.4349999999999996</v>
      </c>
      <c r="AV25" s="175">
        <f>'Corp bond yields'!EN29</f>
        <v>4.4370000000000003</v>
      </c>
      <c r="AW25" s="217">
        <f>'Corp bond yields'!ER29</f>
        <v>4.7110000000000003</v>
      </c>
      <c r="AX25" s="176">
        <f>'Corp bond yields'!EV29</f>
        <v>5.6580000000000004</v>
      </c>
      <c r="AY25" s="218">
        <f>'Corp bond yields'!EZ29</f>
        <v>4.0650000000000004</v>
      </c>
      <c r="AZ25" s="177">
        <f>'Corp bond yields'!FD29</f>
        <v>5.149</v>
      </c>
      <c r="BA25" s="219">
        <f>'Corp bond yields'!FH29</f>
        <v>0</v>
      </c>
      <c r="BB25" s="178">
        <f>'Corp bond yields'!FL29</f>
        <v>4.1219999999999999</v>
      </c>
      <c r="BC25" s="220">
        <f>'Corp bond yields'!FP29</f>
        <v>4.4560000000000004</v>
      </c>
      <c r="BD25" s="179">
        <f>'Corp bond yields'!FT29</f>
        <v>5.266</v>
      </c>
      <c r="BE25" s="220">
        <f>'Corp bond yields'!FX29</f>
        <v>5.5839999999999996</v>
      </c>
      <c r="BF25" s="180">
        <f>'Corp bond yields'!GB29</f>
        <v>4.5590000000000002</v>
      </c>
      <c r="BG25" s="221">
        <f>'Corp bond yields'!GF29</f>
        <v>5.2080000000000002</v>
      </c>
      <c r="BH25" s="181">
        <f>'Corp bond yields'!GJ29</f>
        <v>5.6180000000000003</v>
      </c>
      <c r="BI25" s="222">
        <f>'Corp bond yields'!GN29</f>
        <v>5.8810000000000002</v>
      </c>
    </row>
    <row r="26" spans="2:61" x14ac:dyDescent="0.25">
      <c r="B26" s="74">
        <f>'Govt bond yields'!K29</f>
        <v>41844</v>
      </c>
      <c r="C26" s="150">
        <f>'Govt bond yields'!D29</f>
        <v>0</v>
      </c>
      <c r="D26" s="182">
        <f>'Govt bond yields'!H29</f>
        <v>0</v>
      </c>
      <c r="E26" s="336">
        <f>'Govt bond yields'!L29</f>
        <v>3.577</v>
      </c>
      <c r="F26" s="336">
        <f>'Govt bond yields'!P29</f>
        <v>3.887</v>
      </c>
      <c r="G26" s="337">
        <f>'Govt bond yields'!T29</f>
        <v>3.988</v>
      </c>
      <c r="H26" s="338">
        <f>'Govt bond yields'!X29</f>
        <v>4.0730000000000004</v>
      </c>
      <c r="I26" s="334">
        <f>'Govt bond yields'!AB29</f>
        <v>4.1219999999999999</v>
      </c>
      <c r="J26" s="339">
        <f>'Govt bond yields'!AF29</f>
        <v>4.2279999999999998</v>
      </c>
      <c r="K26" s="81"/>
      <c r="L26" s="81"/>
      <c r="M26" s="82">
        <f t="shared" si="0"/>
        <v>41844</v>
      </c>
      <c r="N26" s="359">
        <f>'Corp bond yields'!D30</f>
        <v>4.3710000000000004</v>
      </c>
      <c r="O26" s="360">
        <f>'Corp bond yields'!H30</f>
        <v>4.6319999999999997</v>
      </c>
      <c r="P26" s="209">
        <f>'Corp bond yields'!L30</f>
        <v>4.8629999999999995</v>
      </c>
      <c r="Q26" s="208">
        <f>'Corp bond yields'!P30</f>
        <v>4.8499999999999996</v>
      </c>
      <c r="R26" s="210">
        <f>'Corp bond yields'!T30</f>
        <v>5.2610000000000001</v>
      </c>
      <c r="S26" s="348">
        <f>'Corp bond yields'!X30</f>
        <v>5.3870000000000005</v>
      </c>
      <c r="T26" s="361">
        <f>'Corp bond yields'!AF30</f>
        <v>4.8940000000000001</v>
      </c>
      <c r="U26" s="362">
        <f>'Corp bond yields'!AJ30</f>
        <v>5.0490000000000004</v>
      </c>
      <c r="V26" s="169">
        <f>'Corp bond yields'!AN30</f>
        <v>5.8689999999999998</v>
      </c>
      <c r="W26" s="363">
        <f>'Corp bond yields'!AR30</f>
        <v>5.9080000000000004</v>
      </c>
      <c r="X26" s="364">
        <f>'Corp bond yields'!AV30</f>
        <v>6.3010000000000002</v>
      </c>
      <c r="Y26" s="155">
        <f>'Corp bond yields'!AZ30</f>
        <v>0</v>
      </c>
      <c r="Z26" s="365">
        <f>'Corp bond yields'!BD30</f>
        <v>5.08</v>
      </c>
      <c r="AA26" s="366">
        <f>'Corp bond yields'!BH30</f>
        <v>5.6749999999999998</v>
      </c>
      <c r="AB26" s="367">
        <f>'Corp bond yields'!BL30</f>
        <v>5.8849999999999998</v>
      </c>
      <c r="AC26" s="368">
        <f>'Corp bond yields'!BP30</f>
        <v>6.3540000000000001</v>
      </c>
      <c r="AD26" s="369">
        <f>'Corp bond yields'!BT30</f>
        <v>4.351</v>
      </c>
      <c r="AE26" s="155">
        <f>'Corp bond yields'!BX30</f>
        <v>0</v>
      </c>
      <c r="AF26" s="370">
        <f>'Corp bond yields'!CB30</f>
        <v>5.9030000000000005</v>
      </c>
      <c r="AG26" s="170">
        <f>'Corp bond yields'!CF30</f>
        <v>5.8250000000000002</v>
      </c>
      <c r="AH26" s="211">
        <f>'Corp bond yields'!CJ30</f>
        <v>0</v>
      </c>
      <c r="AI26" s="171">
        <f>'Corp bond yields'!CN30</f>
        <v>5.4340000000000002</v>
      </c>
      <c r="AJ26" s="212">
        <f>'Corp bond yields'!CR30</f>
        <v>5.7</v>
      </c>
      <c r="AK26" s="172">
        <f>'Corp bond yields'!CV30</f>
        <v>5.6660000000000004</v>
      </c>
      <c r="AL26" s="213">
        <f>'Corp bond yields'!CZ30</f>
        <v>5.8440000000000003</v>
      </c>
      <c r="AM26" s="155">
        <f>'Corp bond yields'!DD30</f>
        <v>0</v>
      </c>
      <c r="AN26" s="214">
        <f>'Corp bond yields'!DH30</f>
        <v>4.7350000000000003</v>
      </c>
      <c r="AO26" s="173">
        <f>'Corp bond yields'!DL30</f>
        <v>5.4809999999999999</v>
      </c>
      <c r="AP26" s="253">
        <f>'Corp bond yields'!DP30</f>
        <v>5.8209999999999997</v>
      </c>
      <c r="AQ26" s="174">
        <f>'Corp bond yields'!DT30</f>
        <v>4.694</v>
      </c>
      <c r="AR26" s="256">
        <f>'Corp bond yields'!DX30</f>
        <v>5.1950000000000003</v>
      </c>
      <c r="AS26" s="215">
        <f>'Corp bond yields'!EB30</f>
        <v>5.2359999999999998</v>
      </c>
      <c r="AT26" s="155">
        <f>'Corp bond yields'!EF30</f>
        <v>0</v>
      </c>
      <c r="AU26" s="216">
        <f>'Corp bond yields'!EJ30</f>
        <v>4.4089999999999998</v>
      </c>
      <c r="AV26" s="175">
        <f>'Corp bond yields'!EN30</f>
        <v>4.41</v>
      </c>
      <c r="AW26" s="217">
        <f>'Corp bond yields'!ER30</f>
        <v>4.6740000000000004</v>
      </c>
      <c r="AX26" s="176">
        <f>'Corp bond yields'!EV30</f>
        <v>5.6280000000000001</v>
      </c>
      <c r="AY26" s="218">
        <f>'Corp bond yields'!EZ30</f>
        <v>4.0510000000000002</v>
      </c>
      <c r="AZ26" s="177">
        <f>'Corp bond yields'!FD30</f>
        <v>5.1040000000000001</v>
      </c>
      <c r="BA26" s="219">
        <f>'Corp bond yields'!FH30</f>
        <v>0</v>
      </c>
      <c r="BB26" s="178">
        <f>'Corp bond yields'!FL30</f>
        <v>4.0869999999999997</v>
      </c>
      <c r="BC26" s="220">
        <f>'Corp bond yields'!FP30</f>
        <v>4.4180000000000001</v>
      </c>
      <c r="BD26" s="179">
        <f>'Corp bond yields'!FT30</f>
        <v>5.2389999999999999</v>
      </c>
      <c r="BE26" s="220">
        <f>'Corp bond yields'!FX30</f>
        <v>5.5609999999999999</v>
      </c>
      <c r="BF26" s="180">
        <f>'Corp bond yields'!GB30</f>
        <v>4.5280000000000005</v>
      </c>
      <c r="BG26" s="221">
        <f>'Corp bond yields'!GF30</f>
        <v>5.17</v>
      </c>
      <c r="BH26" s="181">
        <f>'Corp bond yields'!GJ30</f>
        <v>5.5949999999999998</v>
      </c>
      <c r="BI26" s="222">
        <f>'Corp bond yields'!GN30</f>
        <v>5.8609999999999998</v>
      </c>
    </row>
    <row r="27" spans="2:61" x14ac:dyDescent="0.25">
      <c r="B27" s="74">
        <f>'Govt bond yields'!K30</f>
        <v>41845</v>
      </c>
      <c r="C27" s="150">
        <f>'Govt bond yields'!D30</f>
        <v>0</v>
      </c>
      <c r="D27" s="182">
        <f>'Govt bond yields'!H30</f>
        <v>0</v>
      </c>
      <c r="E27" s="336">
        <f>'Govt bond yields'!L30</f>
        <v>3.585</v>
      </c>
      <c r="F27" s="336">
        <f>'Govt bond yields'!P30</f>
        <v>3.915</v>
      </c>
      <c r="G27" s="337">
        <f>'Govt bond yields'!T30</f>
        <v>4.0129999999999999</v>
      </c>
      <c r="H27" s="338">
        <f>'Govt bond yields'!X30</f>
        <v>4.1070000000000002</v>
      </c>
      <c r="I27" s="334">
        <f>'Govt bond yields'!AB30</f>
        <v>4.157</v>
      </c>
      <c r="J27" s="339">
        <f>'Govt bond yields'!AF30</f>
        <v>4.2629999999999999</v>
      </c>
      <c r="K27" s="81"/>
      <c r="L27" s="81"/>
      <c r="M27" s="82">
        <f t="shared" si="0"/>
        <v>41845</v>
      </c>
      <c r="N27" s="359">
        <f>'Corp bond yields'!D31</f>
        <v>4.3780000000000001</v>
      </c>
      <c r="O27" s="360">
        <f>'Corp bond yields'!H31</f>
        <v>4.657</v>
      </c>
      <c r="P27" s="209">
        <f>'Corp bond yields'!L31</f>
        <v>4.8780000000000001</v>
      </c>
      <c r="Q27" s="208">
        <f>'Corp bond yields'!P31</f>
        <v>4.8639999999999999</v>
      </c>
      <c r="R27" s="210">
        <f>'Corp bond yields'!T31</f>
        <v>5.2809999999999997</v>
      </c>
      <c r="S27" s="348">
        <f>'Corp bond yields'!X31</f>
        <v>5.4139999999999997</v>
      </c>
      <c r="T27" s="361">
        <f>'Corp bond yields'!AF31</f>
        <v>4.9009999999999998</v>
      </c>
      <c r="U27" s="362">
        <f>'Corp bond yields'!AJ31</f>
        <v>5.0640000000000001</v>
      </c>
      <c r="V27" s="169">
        <f>'Corp bond yields'!AN31</f>
        <v>5.8739999999999997</v>
      </c>
      <c r="W27" s="363">
        <f>'Corp bond yields'!AR31</f>
        <v>5.9130000000000003</v>
      </c>
      <c r="X27" s="364">
        <f>'Corp bond yields'!AV31</f>
        <v>6.3170000000000002</v>
      </c>
      <c r="Y27" s="155">
        <f>'Corp bond yields'!AZ31</f>
        <v>0</v>
      </c>
      <c r="Z27" s="365">
        <f>'Corp bond yields'!BD31</f>
        <v>5.093</v>
      </c>
      <c r="AA27" s="366">
        <f>'Corp bond yields'!BH31</f>
        <v>5.6829999999999998</v>
      </c>
      <c r="AB27" s="367">
        <f>'Corp bond yields'!BL31</f>
        <v>5.9050000000000002</v>
      </c>
      <c r="AC27" s="368">
        <f>'Corp bond yields'!BP31</f>
        <v>6.3870000000000005</v>
      </c>
      <c r="AD27" s="369">
        <f>'Corp bond yields'!BT31</f>
        <v>4.3840000000000003</v>
      </c>
      <c r="AE27" s="155">
        <f>'Corp bond yields'!BX31</f>
        <v>0</v>
      </c>
      <c r="AF27" s="370">
        <f>'Corp bond yields'!CB31</f>
        <v>5.9210000000000003</v>
      </c>
      <c r="AG27" s="170">
        <f>'Corp bond yields'!CF31</f>
        <v>5.851</v>
      </c>
      <c r="AH27" s="211">
        <f>'Corp bond yields'!CJ31</f>
        <v>0</v>
      </c>
      <c r="AI27" s="171">
        <f>'Corp bond yields'!CN31</f>
        <v>5.444</v>
      </c>
      <c r="AJ27" s="212">
        <f>'Corp bond yields'!CR31</f>
        <v>5.7160000000000002</v>
      </c>
      <c r="AK27" s="172">
        <f>'Corp bond yields'!CV31</f>
        <v>5.6829999999999998</v>
      </c>
      <c r="AL27" s="213">
        <f>'Corp bond yields'!CZ31</f>
        <v>5.8639999999999999</v>
      </c>
      <c r="AM27" s="155">
        <f>'Corp bond yields'!DD31</f>
        <v>0</v>
      </c>
      <c r="AN27" s="214">
        <f>'Corp bond yields'!DH31</f>
        <v>4.7439999999999998</v>
      </c>
      <c r="AO27" s="173">
        <f>'Corp bond yields'!DL31</f>
        <v>5.4939999999999998</v>
      </c>
      <c r="AP27" s="253">
        <f>'Corp bond yields'!DP31</f>
        <v>5.8360000000000003</v>
      </c>
      <c r="AQ27" s="174">
        <f>'Corp bond yields'!DT31</f>
        <v>4.7050000000000001</v>
      </c>
      <c r="AR27" s="256">
        <f>'Corp bond yields'!DX31</f>
        <v>5.2169999999999996</v>
      </c>
      <c r="AS27" s="215">
        <f>'Corp bond yields'!EB31</f>
        <v>5.26</v>
      </c>
      <c r="AT27" s="155">
        <f>'Corp bond yields'!EF31</f>
        <v>0</v>
      </c>
      <c r="AU27" s="216">
        <f>'Corp bond yields'!EJ31</f>
        <v>4.4340000000000002</v>
      </c>
      <c r="AV27" s="175">
        <f>'Corp bond yields'!EN31</f>
        <v>4.423</v>
      </c>
      <c r="AW27" s="217">
        <f>'Corp bond yields'!ER31</f>
        <v>4.6680000000000001</v>
      </c>
      <c r="AX27" s="176">
        <f>'Corp bond yields'!EV31</f>
        <v>5.6420000000000003</v>
      </c>
      <c r="AY27" s="218">
        <f>'Corp bond yields'!EZ31</f>
        <v>4.0579999999999998</v>
      </c>
      <c r="AZ27" s="177">
        <f>'Corp bond yields'!FD31</f>
        <v>5.109</v>
      </c>
      <c r="BA27" s="219">
        <f>'Corp bond yields'!FH31</f>
        <v>0</v>
      </c>
      <c r="BB27" s="178">
        <f>'Corp bond yields'!FL31</f>
        <v>4.0869999999999997</v>
      </c>
      <c r="BC27" s="220">
        <f>'Corp bond yields'!FP31</f>
        <v>4.4249999999999998</v>
      </c>
      <c r="BD27" s="179">
        <f>'Corp bond yields'!FT31</f>
        <v>5.2610000000000001</v>
      </c>
      <c r="BE27" s="220">
        <f>'Corp bond yields'!FX31</f>
        <v>5.5919999999999996</v>
      </c>
      <c r="BF27" s="180">
        <f>'Corp bond yields'!GB31</f>
        <v>4.5359999999999996</v>
      </c>
      <c r="BG27" s="221">
        <f>'Corp bond yields'!GF31</f>
        <v>5.1829999999999998</v>
      </c>
      <c r="BH27" s="181">
        <f>'Corp bond yields'!GJ31</f>
        <v>5.6109999999999998</v>
      </c>
      <c r="BI27" s="222">
        <f>'Corp bond yields'!GN31</f>
        <v>5.8810000000000002</v>
      </c>
    </row>
    <row r="28" spans="2:61" x14ac:dyDescent="0.25">
      <c r="B28" s="74">
        <f>'Govt bond yields'!K31</f>
        <v>41848</v>
      </c>
      <c r="C28" s="150">
        <f>'Govt bond yields'!D31</f>
        <v>0</v>
      </c>
      <c r="D28" s="182">
        <f>'Govt bond yields'!H31</f>
        <v>0</v>
      </c>
      <c r="E28" s="336">
        <f>'Govt bond yields'!L31</f>
        <v>3.589</v>
      </c>
      <c r="F28" s="336">
        <f>'Govt bond yields'!P31</f>
        <v>3.8860000000000001</v>
      </c>
      <c r="G28" s="337">
        <f>'Govt bond yields'!T31</f>
        <v>3.988</v>
      </c>
      <c r="H28" s="338">
        <f>'Govt bond yields'!X31</f>
        <v>4.085</v>
      </c>
      <c r="I28" s="334">
        <f>'Govt bond yields'!AB31</f>
        <v>4.1370000000000005</v>
      </c>
      <c r="J28" s="339">
        <f>'Govt bond yields'!AF31</f>
        <v>4.2389999999999999</v>
      </c>
      <c r="K28" s="81"/>
      <c r="L28" s="81"/>
      <c r="M28" s="82">
        <f t="shared" si="0"/>
        <v>41848</v>
      </c>
      <c r="N28" s="359">
        <f>'Corp bond yields'!D32</f>
        <v>4.3650000000000002</v>
      </c>
      <c r="O28" s="360">
        <f>'Corp bond yields'!H32</f>
        <v>4.569</v>
      </c>
      <c r="P28" s="209">
        <f>'Corp bond yields'!L32</f>
        <v>4.58</v>
      </c>
      <c r="Q28" s="208">
        <f>'Corp bond yields'!P32</f>
        <v>4.8360000000000003</v>
      </c>
      <c r="R28" s="210">
        <f>'Corp bond yields'!T32</f>
        <v>5.2539999999999996</v>
      </c>
      <c r="S28" s="348">
        <f>'Corp bond yields'!X32</f>
        <v>5.39</v>
      </c>
      <c r="T28" s="361">
        <f>'Corp bond yields'!AF32</f>
        <v>4.8860000000000001</v>
      </c>
      <c r="U28" s="362">
        <f>'Corp bond yields'!AJ32</f>
        <v>5.0389999999999997</v>
      </c>
      <c r="V28" s="169">
        <f>'Corp bond yields'!AN32</f>
        <v>5.8490000000000002</v>
      </c>
      <c r="W28" s="363">
        <f>'Corp bond yields'!AR32</f>
        <v>5.8890000000000002</v>
      </c>
      <c r="X28" s="364">
        <f>'Corp bond yields'!AV32</f>
        <v>6.2930000000000001</v>
      </c>
      <c r="Y28" s="155">
        <f>'Corp bond yields'!AZ32</f>
        <v>0</v>
      </c>
      <c r="Z28" s="365">
        <f>'Corp bond yields'!BD32</f>
        <v>5.069</v>
      </c>
      <c r="AA28" s="366">
        <f>'Corp bond yields'!BH32</f>
        <v>5.6550000000000002</v>
      </c>
      <c r="AB28" s="367">
        <f>'Corp bond yields'!BL32</f>
        <v>5.8780000000000001</v>
      </c>
      <c r="AC28" s="368">
        <f>'Corp bond yields'!BP32</f>
        <v>6.3620000000000001</v>
      </c>
      <c r="AD28" s="369">
        <f>'Corp bond yields'!BT32</f>
        <v>4.383</v>
      </c>
      <c r="AE28" s="155">
        <f>'Corp bond yields'!BX32</f>
        <v>0</v>
      </c>
      <c r="AF28" s="370">
        <f>'Corp bond yields'!CB32</f>
        <v>5.8979999999999997</v>
      </c>
      <c r="AG28" s="170">
        <f>'Corp bond yields'!CF32</f>
        <v>5.827</v>
      </c>
      <c r="AH28" s="211">
        <f>'Corp bond yields'!CJ32</f>
        <v>0</v>
      </c>
      <c r="AI28" s="171">
        <f>'Corp bond yields'!CN32</f>
        <v>5.4189999999999996</v>
      </c>
      <c r="AJ28" s="212">
        <f>'Corp bond yields'!CR32</f>
        <v>5.6890000000000001</v>
      </c>
      <c r="AK28" s="172">
        <f>'Corp bond yields'!CV32</f>
        <v>5.6559999999999997</v>
      </c>
      <c r="AL28" s="213">
        <f>'Corp bond yields'!CZ32</f>
        <v>5.8390000000000004</v>
      </c>
      <c r="AM28" s="155">
        <f>'Corp bond yields'!DD32</f>
        <v>0</v>
      </c>
      <c r="AN28" s="214">
        <f>'Corp bond yields'!DH32</f>
        <v>4.7409999999999997</v>
      </c>
      <c r="AO28" s="173">
        <f>'Corp bond yields'!DL32</f>
        <v>5.4690000000000003</v>
      </c>
      <c r="AP28" s="253">
        <f>'Corp bond yields'!DP32</f>
        <v>5.8100000000000005</v>
      </c>
      <c r="AQ28" s="174">
        <f>'Corp bond yields'!DT32</f>
        <v>4.6790000000000003</v>
      </c>
      <c r="AR28" s="256">
        <f>'Corp bond yields'!DX32</f>
        <v>5.19</v>
      </c>
      <c r="AS28" s="215">
        <f>'Corp bond yields'!EB32</f>
        <v>5.2329999999999997</v>
      </c>
      <c r="AT28" s="155">
        <f>'Corp bond yields'!EF32</f>
        <v>0</v>
      </c>
      <c r="AU28" s="216">
        <f>'Corp bond yields'!EJ32</f>
        <v>4.4260000000000002</v>
      </c>
      <c r="AV28" s="175">
        <f>'Corp bond yields'!EN32</f>
        <v>4.4139999999999997</v>
      </c>
      <c r="AW28" s="217">
        <f>'Corp bond yields'!ER32</f>
        <v>4.665</v>
      </c>
      <c r="AX28" s="176">
        <f>'Corp bond yields'!EV32</f>
        <v>5.6150000000000002</v>
      </c>
      <c r="AY28" s="218">
        <f>'Corp bond yields'!EZ32</f>
        <v>4.0570000000000004</v>
      </c>
      <c r="AZ28" s="177">
        <f>'Corp bond yields'!FD32</f>
        <v>5.0869999999999997</v>
      </c>
      <c r="BA28" s="219">
        <f>'Corp bond yields'!FH32</f>
        <v>0</v>
      </c>
      <c r="BB28" s="178">
        <f>'Corp bond yields'!FL32</f>
        <v>4.0940000000000003</v>
      </c>
      <c r="BC28" s="220">
        <f>'Corp bond yields'!FP32</f>
        <v>4.4089999999999998</v>
      </c>
      <c r="BD28" s="179">
        <f>'Corp bond yields'!FT32</f>
        <v>5.2350000000000003</v>
      </c>
      <c r="BE28" s="220">
        <f>'Corp bond yields'!FX32</f>
        <v>5.5679999999999996</v>
      </c>
      <c r="BF28" s="180">
        <f>'Corp bond yields'!GB32</f>
        <v>4.5389999999999997</v>
      </c>
      <c r="BG28" s="221">
        <f>'Corp bond yields'!GF32</f>
        <v>5.1580000000000004</v>
      </c>
      <c r="BH28" s="181">
        <f>'Corp bond yields'!GJ32</f>
        <v>5.585</v>
      </c>
      <c r="BI28" s="222">
        <f>'Corp bond yields'!GN32</f>
        <v>5.8609999999999998</v>
      </c>
    </row>
    <row r="29" spans="2:61" x14ac:dyDescent="0.25">
      <c r="B29" s="74">
        <f>'Govt bond yields'!K32</f>
        <v>41849</v>
      </c>
      <c r="C29" s="150">
        <f>'Govt bond yields'!D32</f>
        <v>0</v>
      </c>
      <c r="D29" s="182">
        <f>'Govt bond yields'!H32</f>
        <v>0</v>
      </c>
      <c r="E29" s="336">
        <f>'Govt bond yields'!L32</f>
        <v>3.585</v>
      </c>
      <c r="F29" s="336">
        <f>'Govt bond yields'!P32</f>
        <v>3.8959999999999999</v>
      </c>
      <c r="G29" s="337">
        <f>'Govt bond yields'!T32</f>
        <v>4.0030000000000001</v>
      </c>
      <c r="H29" s="338">
        <f>'Govt bond yields'!X32</f>
        <v>4.1050000000000004</v>
      </c>
      <c r="I29" s="334">
        <f>'Govt bond yields'!AB32</f>
        <v>4.1529999999999996</v>
      </c>
      <c r="J29" s="339">
        <f>'Govt bond yields'!AF32</f>
        <v>4.2549999999999999</v>
      </c>
      <c r="K29" s="81"/>
      <c r="L29" s="81"/>
      <c r="M29" s="82">
        <f t="shared" si="0"/>
        <v>41849</v>
      </c>
      <c r="N29" s="359">
        <f>'Corp bond yields'!D33</f>
        <v>4.3540000000000001</v>
      </c>
      <c r="O29" s="360">
        <f>'Corp bond yields'!H33</f>
        <v>4.5910000000000002</v>
      </c>
      <c r="P29" s="209">
        <f>'Corp bond yields'!L33</f>
        <v>4.7869999999999999</v>
      </c>
      <c r="Q29" s="208">
        <f>'Corp bond yields'!P33</f>
        <v>4.83</v>
      </c>
      <c r="R29" s="210">
        <f>'Corp bond yields'!T33</f>
        <v>5.258</v>
      </c>
      <c r="S29" s="348">
        <f>'Corp bond yields'!X33</f>
        <v>5.3929999999999998</v>
      </c>
      <c r="T29" s="361">
        <f>'Corp bond yields'!AF33</f>
        <v>4.8780000000000001</v>
      </c>
      <c r="U29" s="362">
        <f>'Corp bond yields'!AJ33</f>
        <v>5.0490000000000004</v>
      </c>
      <c r="V29" s="169">
        <f>'Corp bond yields'!AN33</f>
        <v>5.851</v>
      </c>
      <c r="W29" s="363">
        <f>'Corp bond yields'!AR33</f>
        <v>5.88</v>
      </c>
      <c r="X29" s="364">
        <f>'Corp bond yields'!AV33</f>
        <v>6.2869999999999999</v>
      </c>
      <c r="Y29" s="155">
        <f>'Corp bond yields'!AZ33</f>
        <v>0</v>
      </c>
      <c r="Z29" s="365">
        <f>'Corp bond yields'!BD33</f>
        <v>5.0599999999999996</v>
      </c>
      <c r="AA29" s="366">
        <f>'Corp bond yields'!BH33</f>
        <v>5.6639999999999997</v>
      </c>
      <c r="AB29" s="367">
        <f>'Corp bond yields'!BL33</f>
        <v>5.8520000000000003</v>
      </c>
      <c r="AC29" s="368">
        <f>'Corp bond yields'!BP33</f>
        <v>6.37</v>
      </c>
      <c r="AD29" s="369">
        <f>'Corp bond yields'!BT33</f>
        <v>4.3890000000000002</v>
      </c>
      <c r="AE29" s="155">
        <f>'Corp bond yields'!BX33</f>
        <v>0</v>
      </c>
      <c r="AF29" s="370">
        <f>'Corp bond yields'!CB33</f>
        <v>5.9</v>
      </c>
      <c r="AG29" s="170">
        <f>'Corp bond yields'!CF33</f>
        <v>5.8309999999999995</v>
      </c>
      <c r="AH29" s="211">
        <f>'Corp bond yields'!CJ33</f>
        <v>0</v>
      </c>
      <c r="AI29" s="171">
        <f>'Corp bond yields'!CN33</f>
        <v>5.3849999999999998</v>
      </c>
      <c r="AJ29" s="212">
        <f>'Corp bond yields'!CR33</f>
        <v>5.6870000000000003</v>
      </c>
      <c r="AK29" s="172">
        <f>'Corp bond yields'!CV33</f>
        <v>5.66</v>
      </c>
      <c r="AL29" s="213">
        <f>'Corp bond yields'!CZ33</f>
        <v>5.8390000000000004</v>
      </c>
      <c r="AM29" s="155">
        <f>'Corp bond yields'!DD33</f>
        <v>0</v>
      </c>
      <c r="AN29" s="214">
        <f>'Corp bond yields'!DH33</f>
        <v>4.726</v>
      </c>
      <c r="AO29" s="173">
        <f>'Corp bond yields'!DL33</f>
        <v>5.4489999999999998</v>
      </c>
      <c r="AP29" s="253">
        <f>'Corp bond yields'!DP33</f>
        <v>5.7839999999999998</v>
      </c>
      <c r="AQ29" s="174">
        <f>'Corp bond yields'!DT33</f>
        <v>4.6760000000000002</v>
      </c>
      <c r="AR29" s="256">
        <f>'Corp bond yields'!DX33</f>
        <v>5.1950000000000003</v>
      </c>
      <c r="AS29" s="215">
        <f>'Corp bond yields'!EB33</f>
        <v>5.2379999999999995</v>
      </c>
      <c r="AT29" s="155">
        <f>'Corp bond yields'!EF33</f>
        <v>0</v>
      </c>
      <c r="AU29" s="216">
        <f>'Corp bond yields'!EJ33</f>
        <v>4.4160000000000004</v>
      </c>
      <c r="AV29" s="175">
        <f>'Corp bond yields'!EN33</f>
        <v>4.4039999999999999</v>
      </c>
      <c r="AW29" s="217">
        <f>'Corp bond yields'!ER33</f>
        <v>4.6580000000000004</v>
      </c>
      <c r="AX29" s="176">
        <f>'Corp bond yields'!EV33</f>
        <v>5.6210000000000004</v>
      </c>
      <c r="AY29" s="218">
        <f>'Corp bond yields'!EZ33</f>
        <v>4.0510000000000002</v>
      </c>
      <c r="AZ29" s="177">
        <f>'Corp bond yields'!FD33</f>
        <v>5.0869999999999997</v>
      </c>
      <c r="BA29" s="219">
        <f>'Corp bond yields'!FH33</f>
        <v>0</v>
      </c>
      <c r="BB29" s="178">
        <f>'Corp bond yields'!FL33</f>
        <v>4.077</v>
      </c>
      <c r="BC29" s="220">
        <f>'Corp bond yields'!FP33</f>
        <v>4.4000000000000004</v>
      </c>
      <c r="BD29" s="179">
        <f>'Corp bond yields'!FT33</f>
        <v>5.2379999999999995</v>
      </c>
      <c r="BE29" s="220">
        <f>'Corp bond yields'!FX33</f>
        <v>5.5709999999999997</v>
      </c>
      <c r="BF29" s="180">
        <f>'Corp bond yields'!GB33</f>
        <v>4.4960000000000004</v>
      </c>
      <c r="BG29" s="221">
        <f>'Corp bond yields'!GF33</f>
        <v>5.15</v>
      </c>
      <c r="BH29" s="181">
        <f>'Corp bond yields'!GJ33</f>
        <v>5.59</v>
      </c>
      <c r="BI29" s="222">
        <f>'Corp bond yields'!GN33</f>
        <v>5.8639999999999999</v>
      </c>
    </row>
    <row r="30" spans="2:61" x14ac:dyDescent="0.25">
      <c r="B30" s="74">
        <f>'Govt bond yields'!K33</f>
        <v>41850</v>
      </c>
      <c r="C30" s="150">
        <f>'Govt bond yields'!D33</f>
        <v>0</v>
      </c>
      <c r="D30" s="182">
        <f>'Govt bond yields'!H33</f>
        <v>0</v>
      </c>
      <c r="E30" s="336">
        <f>'Govt bond yields'!L33</f>
        <v>3.59</v>
      </c>
      <c r="F30" s="336">
        <f>'Govt bond yields'!P33</f>
        <v>3.8759999999999999</v>
      </c>
      <c r="G30" s="337">
        <f>'Govt bond yields'!T33</f>
        <v>3.9809999999999999</v>
      </c>
      <c r="H30" s="338">
        <f>'Govt bond yields'!X33</f>
        <v>4.0869999999999997</v>
      </c>
      <c r="I30" s="334">
        <f>'Govt bond yields'!AB33</f>
        <v>4.1260000000000003</v>
      </c>
      <c r="J30" s="339">
        <f>'Govt bond yields'!AF33</f>
        <v>4.2329999999999997</v>
      </c>
      <c r="K30" s="81"/>
      <c r="L30" s="81"/>
      <c r="M30" s="82">
        <f t="shared" si="0"/>
        <v>41850</v>
      </c>
      <c r="N30" s="359">
        <f>'Corp bond yields'!D34</f>
        <v>4.3479999999999999</v>
      </c>
      <c r="O30" s="360">
        <f>'Corp bond yields'!H34</f>
        <v>4.548</v>
      </c>
      <c r="P30" s="209">
        <f>'Corp bond yields'!L34</f>
        <v>4.5600000000000005</v>
      </c>
      <c r="Q30" s="208">
        <f>'Corp bond yields'!P34</f>
        <v>4.8129999999999997</v>
      </c>
      <c r="R30" s="210">
        <f>'Corp bond yields'!T34</f>
        <v>5.2379999999999995</v>
      </c>
      <c r="S30" s="348">
        <f>'Corp bond yields'!X34</f>
        <v>5.3739999999999997</v>
      </c>
      <c r="T30" s="361">
        <f>'Corp bond yields'!AF34</f>
        <v>4.8680000000000003</v>
      </c>
      <c r="U30" s="362">
        <f>'Corp bond yields'!AJ34</f>
        <v>5.0179999999999998</v>
      </c>
      <c r="V30" s="169">
        <f>'Corp bond yields'!AN34</f>
        <v>5.82</v>
      </c>
      <c r="W30" s="363">
        <f>'Corp bond yields'!AR34</f>
        <v>5.8579999999999997</v>
      </c>
      <c r="X30" s="364">
        <f>'Corp bond yields'!AV34</f>
        <v>6.258</v>
      </c>
      <c r="Y30" s="155">
        <f>'Corp bond yields'!AZ34</f>
        <v>0</v>
      </c>
      <c r="Z30" s="365">
        <f>'Corp bond yields'!BD34</f>
        <v>5.0449999999999999</v>
      </c>
      <c r="AA30" s="366">
        <f>'Corp bond yields'!BH34</f>
        <v>5.6580000000000004</v>
      </c>
      <c r="AB30" s="367">
        <f>'Corp bond yields'!BL34</f>
        <v>5.8309999999999995</v>
      </c>
      <c r="AC30" s="368">
        <f>'Corp bond yields'!BP34</f>
        <v>6.3469999999999995</v>
      </c>
      <c r="AD30" s="369">
        <f>'Corp bond yields'!BT34</f>
        <v>4.4119999999999999</v>
      </c>
      <c r="AE30" s="155">
        <f>'Corp bond yields'!BX34</f>
        <v>0</v>
      </c>
      <c r="AF30" s="370">
        <f>'Corp bond yields'!CB34</f>
        <v>5.8780000000000001</v>
      </c>
      <c r="AG30" s="170">
        <f>'Corp bond yields'!CF34</f>
        <v>5.8070000000000004</v>
      </c>
      <c r="AH30" s="211">
        <f>'Corp bond yields'!CJ34</f>
        <v>0</v>
      </c>
      <c r="AI30" s="171">
        <f>'Corp bond yields'!CN34</f>
        <v>5.3689999999999998</v>
      </c>
      <c r="AJ30" s="212">
        <f>'Corp bond yields'!CR34</f>
        <v>5.6639999999999997</v>
      </c>
      <c r="AK30" s="172">
        <f>'Corp bond yields'!CV34</f>
        <v>5.6379999999999999</v>
      </c>
      <c r="AL30" s="213">
        <f>'Corp bond yields'!CZ34</f>
        <v>5.8159999999999998</v>
      </c>
      <c r="AM30" s="155">
        <f>'Corp bond yields'!DD34</f>
        <v>0</v>
      </c>
      <c r="AN30" s="214">
        <f>'Corp bond yields'!DH34</f>
        <v>4.7320000000000002</v>
      </c>
      <c r="AO30" s="173">
        <f>'Corp bond yields'!DL34</f>
        <v>5.4290000000000003</v>
      </c>
      <c r="AP30" s="253">
        <f>'Corp bond yields'!DP34</f>
        <v>5.7610000000000001</v>
      </c>
      <c r="AQ30" s="174">
        <f>'Corp bond yields'!DT34</f>
        <v>4.6589999999999998</v>
      </c>
      <c r="AR30" s="256">
        <f>'Corp bond yields'!DX34</f>
        <v>5.1749999999999998</v>
      </c>
      <c r="AS30" s="215">
        <f>'Corp bond yields'!EB34</f>
        <v>5.2169999999999996</v>
      </c>
      <c r="AT30" s="155">
        <f>'Corp bond yields'!EF34</f>
        <v>0</v>
      </c>
      <c r="AU30" s="216">
        <f>'Corp bond yields'!EJ34</f>
        <v>4.3970000000000002</v>
      </c>
      <c r="AV30" s="175">
        <f>'Corp bond yields'!EN34</f>
        <v>4.3970000000000002</v>
      </c>
      <c r="AW30" s="217">
        <f>'Corp bond yields'!ER34</f>
        <v>4.6470000000000002</v>
      </c>
      <c r="AX30" s="176">
        <f>'Corp bond yields'!EV34</f>
        <v>5.6</v>
      </c>
      <c r="AY30" s="218">
        <f>'Corp bond yields'!EZ34</f>
        <v>4.0679999999999996</v>
      </c>
      <c r="AZ30" s="177">
        <f>'Corp bond yields'!FD34</f>
        <v>5.0789999999999997</v>
      </c>
      <c r="BA30" s="219">
        <f>'Corp bond yields'!FH34</f>
        <v>0</v>
      </c>
      <c r="BB30" s="178">
        <f>'Corp bond yields'!FL34</f>
        <v>4.0919999999999996</v>
      </c>
      <c r="BC30" s="220">
        <f>'Corp bond yields'!FP34</f>
        <v>4.3899999999999997</v>
      </c>
      <c r="BD30" s="179">
        <f>'Corp bond yields'!FT34</f>
        <v>5.2190000000000003</v>
      </c>
      <c r="BE30" s="220">
        <f>'Corp bond yields'!FX34</f>
        <v>5.5490000000000004</v>
      </c>
      <c r="BF30" s="180">
        <f>'Corp bond yields'!GB34</f>
        <v>4.5090000000000003</v>
      </c>
      <c r="BG30" s="221">
        <f>'Corp bond yields'!GF34</f>
        <v>5.1370000000000005</v>
      </c>
      <c r="BH30" s="181">
        <f>'Corp bond yields'!GJ34</f>
        <v>5.569</v>
      </c>
      <c r="BI30" s="222">
        <f>'Corp bond yields'!GN34</f>
        <v>5.8410000000000002</v>
      </c>
    </row>
    <row r="31" spans="2:61" x14ac:dyDescent="0.25">
      <c r="B31" s="74">
        <f>'Govt bond yields'!K34</f>
        <v>41851</v>
      </c>
      <c r="C31" s="151">
        <f>'Govt bond yields'!D34</f>
        <v>0</v>
      </c>
      <c r="D31" s="151">
        <f>'Govt bond yields'!H34</f>
        <v>0</v>
      </c>
      <c r="E31" s="340">
        <f>'Govt bond yields'!L34</f>
        <v>3.6</v>
      </c>
      <c r="F31" s="341">
        <f>'Govt bond yields'!P34</f>
        <v>3.9130000000000003</v>
      </c>
      <c r="G31" s="342">
        <f>'Govt bond yields'!T34</f>
        <v>4.0250000000000004</v>
      </c>
      <c r="H31" s="343">
        <f>'Govt bond yields'!X34</f>
        <v>4.1239999999999997</v>
      </c>
      <c r="I31" s="344">
        <f>'Govt bond yields'!AB34</f>
        <v>4.1719999999999997</v>
      </c>
      <c r="J31" s="345">
        <f>'Govt bond yields'!AF34</f>
        <v>4.2759999999999998</v>
      </c>
      <c r="K31" s="81"/>
      <c r="L31" s="81"/>
      <c r="M31" s="82">
        <f t="shared" si="0"/>
        <v>41851</v>
      </c>
      <c r="N31" s="371">
        <f>'Corp bond yields'!D35</f>
        <v>4.3659999999999997</v>
      </c>
      <c r="O31" s="372">
        <f>'Corp bond yields'!H35</f>
        <v>4.5739999999999998</v>
      </c>
      <c r="P31" s="239">
        <f>'Corp bond yields'!L35</f>
        <v>4.5880000000000001</v>
      </c>
      <c r="Q31" s="223">
        <f>'Corp bond yields'!P35</f>
        <v>4.8449999999999998</v>
      </c>
      <c r="R31" s="241">
        <f>'Corp bond yields'!T35</f>
        <v>5.2789999999999999</v>
      </c>
      <c r="S31" s="373">
        <f>'Corp bond yields'!X35</f>
        <v>5.4109999999999996</v>
      </c>
      <c r="T31" s="374">
        <f>'Corp bond yields'!AF35</f>
        <v>4.8899999999999997</v>
      </c>
      <c r="U31" s="375">
        <f>'Corp bond yields'!AJ35</f>
        <v>5.0449999999999999</v>
      </c>
      <c r="V31" s="224">
        <f>'Corp bond yields'!AN35</f>
        <v>5.8680000000000003</v>
      </c>
      <c r="W31" s="376">
        <f>'Corp bond yields'!AR35</f>
        <v>5.91</v>
      </c>
      <c r="X31" s="377">
        <f>'Corp bond yields'!AV35</f>
        <v>6.3109999999999999</v>
      </c>
      <c r="Y31" s="225">
        <f>'Corp bond yields'!AZ35</f>
        <v>0</v>
      </c>
      <c r="Z31" s="378">
        <f>'Corp bond yields'!BD35</f>
        <v>5.0759999999999996</v>
      </c>
      <c r="AA31" s="379">
        <f>'Corp bond yields'!BH35</f>
        <v>5.6879999999999997</v>
      </c>
      <c r="AB31" s="380">
        <f>'Corp bond yields'!BL35</f>
        <v>5.8810000000000002</v>
      </c>
      <c r="AC31" s="381">
        <f>'Corp bond yields'!BP35</f>
        <v>6.4020000000000001</v>
      </c>
      <c r="AD31" s="382">
        <f>'Corp bond yields'!BT35</f>
        <v>4.37</v>
      </c>
      <c r="AE31" s="225">
        <f>'Corp bond yields'!BX35</f>
        <v>0</v>
      </c>
      <c r="AF31" s="383">
        <f>'Corp bond yields'!CB35</f>
        <v>5.9249999999999998</v>
      </c>
      <c r="AG31" s="226">
        <f>'Corp bond yields'!CF35</f>
        <v>5.859</v>
      </c>
      <c r="AH31" s="244">
        <f>'Corp bond yields'!CJ35</f>
        <v>0</v>
      </c>
      <c r="AI31" s="227">
        <f>'Corp bond yields'!CN35</f>
        <v>5.3949999999999996</v>
      </c>
      <c r="AJ31" s="246">
        <f>'Corp bond yields'!CR35</f>
        <v>5.702</v>
      </c>
      <c r="AK31" s="228">
        <f>'Corp bond yields'!CV35</f>
        <v>5.6850000000000005</v>
      </c>
      <c r="AL31" s="248">
        <f>'Corp bond yields'!CZ35</f>
        <v>5.8650000000000002</v>
      </c>
      <c r="AM31" s="225">
        <f>'Corp bond yields'!DD35</f>
        <v>0</v>
      </c>
      <c r="AN31" s="250">
        <f>'Corp bond yields'!DH35</f>
        <v>4.7359999999999998</v>
      </c>
      <c r="AO31" s="229">
        <f>'Corp bond yields'!DL35</f>
        <v>5.46</v>
      </c>
      <c r="AP31" s="255">
        <f>'Corp bond yields'!DP35</f>
        <v>5.8070000000000004</v>
      </c>
      <c r="AQ31" s="230">
        <f>'Corp bond yields'!DT35</f>
        <v>4.6859999999999999</v>
      </c>
      <c r="AR31" s="252">
        <f>'Corp bond yields'!DX35</f>
        <v>5.2229999999999999</v>
      </c>
      <c r="AS31" s="258">
        <f>'Corp bond yields'!EB35</f>
        <v>5.2670000000000003</v>
      </c>
      <c r="AT31" s="225">
        <f>'Corp bond yields'!EF35</f>
        <v>0</v>
      </c>
      <c r="AU31" s="260">
        <f>'Corp bond yields'!EJ35</f>
        <v>4.5060000000000002</v>
      </c>
      <c r="AV31" s="231">
        <f>'Corp bond yields'!EN35</f>
        <v>4.4109999999999996</v>
      </c>
      <c r="AW31" s="262">
        <f>'Corp bond yields'!ER35</f>
        <v>4.67</v>
      </c>
      <c r="AX31" s="232">
        <f>'Corp bond yields'!EV35</f>
        <v>5.6340000000000003</v>
      </c>
      <c r="AY31" s="264">
        <f>'Corp bond yields'!EZ35</f>
        <v>4.0629999999999997</v>
      </c>
      <c r="AZ31" s="233">
        <f>'Corp bond yields'!FD35</f>
        <v>5.0979999999999999</v>
      </c>
      <c r="BA31" s="272">
        <f>'Corp bond yields'!FH35</f>
        <v>0</v>
      </c>
      <c r="BB31" s="234">
        <f>'Corp bond yields'!FL35</f>
        <v>4.0819999999999999</v>
      </c>
      <c r="BC31" s="270">
        <f>'Corp bond yields'!FP35</f>
        <v>4.4119999999999999</v>
      </c>
      <c r="BD31" s="235">
        <f>'Corp bond yields'!FT35</f>
        <v>5.266</v>
      </c>
      <c r="BE31" s="270">
        <f>'Corp bond yields'!FX35</f>
        <v>5.6029999999999998</v>
      </c>
      <c r="BF31" s="236">
        <f>'Corp bond yields'!GB35</f>
        <v>4.5019999999999998</v>
      </c>
      <c r="BG31" s="268">
        <f>'Corp bond yields'!GF35</f>
        <v>5.1639999999999997</v>
      </c>
      <c r="BH31" s="237">
        <f>'Corp bond yields'!GJ35</f>
        <v>5.617</v>
      </c>
      <c r="BI31" s="266">
        <f>'Corp bond yields'!GN35</f>
        <v>5.8870000000000005</v>
      </c>
    </row>
    <row r="32" spans="2:61" x14ac:dyDescent="0.25">
      <c r="C32" s="88"/>
      <c r="E32" s="26"/>
      <c r="F32" s="89"/>
      <c r="G32" s="18"/>
      <c r="H32" s="18"/>
      <c r="K32" s="2"/>
    </row>
    <row r="33" spans="2:61" x14ac:dyDescent="0.25">
      <c r="C33" s="401" t="s">
        <v>168</v>
      </c>
      <c r="D33" s="402"/>
      <c r="E33" s="402"/>
      <c r="F33" s="402"/>
      <c r="G33" s="402"/>
      <c r="H33" s="402"/>
      <c r="I33" s="402"/>
      <c r="J33" s="403"/>
      <c r="K33" s="27"/>
      <c r="L33" s="28"/>
      <c r="N33" s="392" t="s">
        <v>168</v>
      </c>
      <c r="O33" s="393"/>
      <c r="P33" s="393"/>
      <c r="Q33" s="393"/>
      <c r="R33" s="393"/>
      <c r="S33" s="393"/>
      <c r="T33" s="393"/>
      <c r="U33" s="393"/>
      <c r="V33" s="393"/>
      <c r="W33" s="393"/>
      <c r="X33" s="393"/>
      <c r="Y33" s="393"/>
      <c r="Z33" s="393"/>
      <c r="AA33" s="393"/>
      <c r="AB33" s="393"/>
      <c r="AC33" s="393"/>
      <c r="AD33" s="393"/>
      <c r="AE33" s="393"/>
      <c r="AF33" s="393"/>
      <c r="AG33" s="393"/>
      <c r="AH33" s="393"/>
      <c r="AI33" s="393"/>
      <c r="AJ33" s="393"/>
      <c r="AK33" s="393"/>
      <c r="AL33" s="393"/>
      <c r="AM33" s="393"/>
      <c r="AN33" s="393"/>
      <c r="AO33" s="393"/>
      <c r="AP33" s="393"/>
      <c r="AQ33" s="393"/>
      <c r="AR33" s="393"/>
      <c r="AS33" s="393"/>
      <c r="AT33" s="393"/>
      <c r="AU33" s="393"/>
      <c r="AV33" s="393"/>
      <c r="AW33" s="393"/>
      <c r="AX33" s="393"/>
      <c r="AY33" s="393"/>
      <c r="AZ33" s="393"/>
      <c r="BA33" s="393"/>
      <c r="BB33" s="393"/>
      <c r="BC33" s="393"/>
      <c r="BD33" s="393"/>
      <c r="BE33" s="393"/>
      <c r="BF33" s="393"/>
      <c r="BG33" s="393"/>
      <c r="BH33" s="393"/>
      <c r="BI33" s="394"/>
    </row>
    <row r="34" spans="2:61" x14ac:dyDescent="0.25">
      <c r="C34" s="404" t="s">
        <v>169</v>
      </c>
      <c r="D34" s="405"/>
      <c r="E34" s="405"/>
      <c r="F34" s="405"/>
      <c r="G34" s="405"/>
      <c r="H34" s="405"/>
      <c r="I34" s="405"/>
      <c r="J34" s="406"/>
      <c r="K34" s="29"/>
      <c r="L34" s="30"/>
      <c r="N34" s="395" t="s">
        <v>169</v>
      </c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396"/>
      <c r="Z34" s="396"/>
      <c r="AA34" s="396"/>
      <c r="AB34" s="396"/>
      <c r="AC34" s="396"/>
      <c r="AD34" s="396"/>
      <c r="AE34" s="396"/>
      <c r="AF34" s="396"/>
      <c r="AG34" s="396"/>
      <c r="AH34" s="396"/>
      <c r="AI34" s="396"/>
      <c r="AJ34" s="396"/>
      <c r="AK34" s="396"/>
      <c r="AL34" s="396"/>
      <c r="AM34" s="396"/>
      <c r="AN34" s="396"/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6"/>
      <c r="BG34" s="396"/>
      <c r="BH34" s="396"/>
      <c r="BI34" s="397"/>
    </row>
    <row r="35" spans="2:61" x14ac:dyDescent="0.25">
      <c r="B35" s="7"/>
      <c r="C35" s="72" t="str">
        <f t="shared" ref="C35:D35" si="1">C7</f>
        <v>NZGB</v>
      </c>
      <c r="D35" s="72" t="str">
        <f t="shared" si="1"/>
        <v>NZGB</v>
      </c>
      <c r="E35" s="72" t="str">
        <f t="shared" ref="E35:J36" si="2">E7</f>
        <v>NZGB</v>
      </c>
      <c r="F35" s="72" t="str">
        <f t="shared" si="2"/>
        <v>NZGB</v>
      </c>
      <c r="G35" s="72" t="str">
        <f t="shared" si="2"/>
        <v>NZGB</v>
      </c>
      <c r="H35" s="72" t="str">
        <f t="shared" si="2"/>
        <v>NZGB</v>
      </c>
      <c r="I35" s="90" t="str">
        <f t="shared" si="2"/>
        <v>NZGB</v>
      </c>
      <c r="J35" s="72" t="str">
        <f t="shared" si="2"/>
        <v>NZGB</v>
      </c>
      <c r="K35" s="69"/>
      <c r="L35" s="69"/>
      <c r="N35" s="71" t="str">
        <f>N7</f>
        <v>AIA</v>
      </c>
      <c r="O35" s="71" t="str">
        <f>O7</f>
        <v>AIA</v>
      </c>
      <c r="P35" s="71" t="str">
        <f t="shared" ref="P35:BG36" si="3">P7</f>
        <v>AIA</v>
      </c>
      <c r="Q35" s="71" t="str">
        <f t="shared" si="3"/>
        <v>AIA</v>
      </c>
      <c r="R35" s="71" t="str">
        <f>R7</f>
        <v>AIA</v>
      </c>
      <c r="S35" s="71" t="str">
        <f t="shared" si="3"/>
        <v>AIA</v>
      </c>
      <c r="T35" s="71" t="str">
        <f t="shared" si="3"/>
        <v>Genesis</v>
      </c>
      <c r="U35" s="71" t="str">
        <f t="shared" si="3"/>
        <v>Genesis</v>
      </c>
      <c r="V35" s="71" t="str">
        <f t="shared" si="3"/>
        <v>Genesis</v>
      </c>
      <c r="W35" s="71" t="str">
        <f t="shared" si="3"/>
        <v>Genesis</v>
      </c>
      <c r="X35" s="71" t="str">
        <f t="shared" si="3"/>
        <v>Genesis</v>
      </c>
      <c r="Y35" s="71" t="str">
        <f t="shared" si="3"/>
        <v>MRP</v>
      </c>
      <c r="Z35" s="71" t="str">
        <f t="shared" si="3"/>
        <v>MRP</v>
      </c>
      <c r="AA35" s="71" t="str">
        <f>AA7</f>
        <v>MRP</v>
      </c>
      <c r="AB35" s="71" t="str">
        <f t="shared" si="3"/>
        <v>MRP</v>
      </c>
      <c r="AC35" s="71" t="str">
        <f>AC7</f>
        <v>MRP</v>
      </c>
      <c r="AD35" s="71" t="str">
        <f t="shared" si="3"/>
        <v>Vector</v>
      </c>
      <c r="AE35" s="71" t="str">
        <f t="shared" si="3"/>
        <v>WIAL</v>
      </c>
      <c r="AF35" s="70" t="str">
        <f t="shared" si="3"/>
        <v>WIAL</v>
      </c>
      <c r="AG35" s="70" t="str">
        <f t="shared" si="3"/>
        <v>WIAL</v>
      </c>
      <c r="AH35" s="69" t="str">
        <f t="shared" si="3"/>
        <v>Contact</v>
      </c>
      <c r="AI35" s="71" t="str">
        <f t="shared" si="3"/>
        <v>Contact</v>
      </c>
      <c r="AJ35" s="71" t="str">
        <f t="shared" si="3"/>
        <v>Contact</v>
      </c>
      <c r="AK35" s="71" t="str">
        <f t="shared" si="3"/>
        <v>Contact</v>
      </c>
      <c r="AL35" s="70" t="str">
        <f t="shared" si="3"/>
        <v>Contact</v>
      </c>
      <c r="AM35" s="69" t="str">
        <f t="shared" si="3"/>
        <v>Powerco</v>
      </c>
      <c r="AN35" s="71" t="str">
        <f t="shared" si="3"/>
        <v>Powerco</v>
      </c>
      <c r="AO35" s="71" t="str">
        <f t="shared" si="3"/>
        <v>Powerco</v>
      </c>
      <c r="AP35" s="71" t="str">
        <f>AP7</f>
        <v>Powerco</v>
      </c>
      <c r="AQ35" s="71" t="str">
        <f t="shared" si="3"/>
        <v>Transpower</v>
      </c>
      <c r="AR35" s="71" t="str">
        <f t="shared" si="3"/>
        <v>Transpower</v>
      </c>
      <c r="AS35" s="71" t="str">
        <f t="shared" si="3"/>
        <v>Transpower</v>
      </c>
      <c r="AT35" s="71" t="str">
        <f t="shared" si="3"/>
        <v>Spark</v>
      </c>
      <c r="AU35" s="71" t="str">
        <f t="shared" si="3"/>
        <v>Spark</v>
      </c>
      <c r="AV35" s="71" t="str">
        <f>AV7</f>
        <v>Spark</v>
      </c>
      <c r="AW35" s="71" t="str">
        <f t="shared" si="3"/>
        <v>Spark</v>
      </c>
      <c r="AX35" s="71" t="str">
        <f t="shared" si="3"/>
        <v>Spark</v>
      </c>
      <c r="AY35" s="71" t="str">
        <f t="shared" si="3"/>
        <v>Telstra</v>
      </c>
      <c r="AZ35" s="71" t="str">
        <f t="shared" si="3"/>
        <v>Telstra</v>
      </c>
      <c r="BA35" s="71" t="str">
        <f t="shared" si="3"/>
        <v>Fonterra</v>
      </c>
      <c r="BB35" s="71" t="str">
        <f t="shared" si="3"/>
        <v>Fonterra</v>
      </c>
      <c r="BC35" s="71" t="str">
        <f t="shared" si="3"/>
        <v>Fonterra</v>
      </c>
      <c r="BD35" s="71" t="str">
        <f t="shared" si="3"/>
        <v>Fonterra</v>
      </c>
      <c r="BE35" s="71" t="str">
        <f t="shared" si="3"/>
        <v>Fonterra</v>
      </c>
      <c r="BF35" s="71" t="str">
        <f t="shared" si="3"/>
        <v>Meridian</v>
      </c>
      <c r="BG35" s="71" t="str">
        <f t="shared" si="3"/>
        <v>Meridian</v>
      </c>
      <c r="BH35" s="70" t="str">
        <f>BH7</f>
        <v>CIAL</v>
      </c>
      <c r="BI35" s="72" t="str">
        <f>BI7</f>
        <v>CIAL</v>
      </c>
    </row>
    <row r="36" spans="2:61" x14ac:dyDescent="0.25">
      <c r="B36" s="7"/>
      <c r="C36" s="76">
        <f t="shared" ref="C36:D36" si="4">C8</f>
        <v>40862</v>
      </c>
      <c r="D36" s="76">
        <f t="shared" si="4"/>
        <v>41379</v>
      </c>
      <c r="E36" s="76">
        <f t="shared" si="2"/>
        <v>42109</v>
      </c>
      <c r="F36" s="76">
        <f t="shared" si="2"/>
        <v>43084</v>
      </c>
      <c r="G36" s="76">
        <f t="shared" si="2"/>
        <v>43539</v>
      </c>
      <c r="H36" s="76">
        <f t="shared" si="2"/>
        <v>43936</v>
      </c>
      <c r="I36" s="75">
        <f t="shared" si="2"/>
        <v>44331</v>
      </c>
      <c r="J36" s="76">
        <f t="shared" si="2"/>
        <v>45031</v>
      </c>
      <c r="K36" s="69"/>
      <c r="L36" s="73"/>
      <c r="N36" s="77">
        <f>N8</f>
        <v>42315</v>
      </c>
      <c r="O36" s="77">
        <f>O8</f>
        <v>42592</v>
      </c>
      <c r="P36" s="77">
        <f t="shared" si="3"/>
        <v>42689</v>
      </c>
      <c r="Q36" s="76">
        <f t="shared" si="3"/>
        <v>43025</v>
      </c>
      <c r="R36" s="76">
        <f>R8</f>
        <v>43812</v>
      </c>
      <c r="S36" s="77">
        <f t="shared" si="3"/>
        <v>44344</v>
      </c>
      <c r="T36" s="77">
        <f t="shared" si="3"/>
        <v>42444</v>
      </c>
      <c r="U36" s="77">
        <f t="shared" si="3"/>
        <v>42628</v>
      </c>
      <c r="V36" s="77">
        <f t="shared" si="3"/>
        <v>43770</v>
      </c>
      <c r="W36" s="76">
        <f t="shared" si="3"/>
        <v>44005</v>
      </c>
      <c r="X36" s="75">
        <f t="shared" si="3"/>
        <v>44993</v>
      </c>
      <c r="Y36" s="77">
        <f t="shared" si="3"/>
        <v>41409</v>
      </c>
      <c r="Z36" s="76">
        <f t="shared" si="3"/>
        <v>42655</v>
      </c>
      <c r="AA36" s="76">
        <f>AA8</f>
        <v>43530</v>
      </c>
      <c r="AB36" s="77">
        <f t="shared" si="3"/>
        <v>43872</v>
      </c>
      <c r="AC36" s="77">
        <f>AC8</f>
        <v>44991</v>
      </c>
      <c r="AD36" s="77">
        <f t="shared" si="3"/>
        <v>41927</v>
      </c>
      <c r="AE36" s="77">
        <f t="shared" si="3"/>
        <v>41593</v>
      </c>
      <c r="AF36" s="76">
        <f t="shared" si="3"/>
        <v>43993</v>
      </c>
      <c r="AG36" s="76">
        <f t="shared" si="3"/>
        <v>44331</v>
      </c>
      <c r="AH36" s="75">
        <f t="shared" si="3"/>
        <v>41774</v>
      </c>
      <c r="AI36" s="77">
        <f t="shared" si="3"/>
        <v>42838</v>
      </c>
      <c r="AJ36" s="77">
        <f t="shared" si="3"/>
        <v>43244</v>
      </c>
      <c r="AK36" s="77">
        <f t="shared" si="3"/>
        <v>43600</v>
      </c>
      <c r="AL36" s="76">
        <f t="shared" si="3"/>
        <v>43978</v>
      </c>
      <c r="AM36" s="75">
        <f t="shared" si="3"/>
        <v>41362</v>
      </c>
      <c r="AN36" s="77">
        <f t="shared" si="3"/>
        <v>42184</v>
      </c>
      <c r="AO36" s="77">
        <f t="shared" si="3"/>
        <v>43006</v>
      </c>
      <c r="AP36" s="77">
        <f>AP8</f>
        <v>43454</v>
      </c>
      <c r="AQ36" s="77">
        <f t="shared" si="3"/>
        <v>42781</v>
      </c>
      <c r="AR36" s="77">
        <f t="shared" si="3"/>
        <v>43781</v>
      </c>
      <c r="AS36" s="77">
        <f t="shared" si="3"/>
        <v>43992</v>
      </c>
      <c r="AT36" s="77">
        <f t="shared" si="3"/>
        <v>41355</v>
      </c>
      <c r="AU36" s="77">
        <f t="shared" si="3"/>
        <v>42170</v>
      </c>
      <c r="AV36" s="77">
        <f>AV8</f>
        <v>42170</v>
      </c>
      <c r="AW36" s="77">
        <f t="shared" si="3"/>
        <v>42451</v>
      </c>
      <c r="AX36" s="77">
        <f t="shared" si="3"/>
        <v>43763</v>
      </c>
      <c r="AY36" s="77">
        <f t="shared" si="3"/>
        <v>41967</v>
      </c>
      <c r="AZ36" s="77">
        <f t="shared" si="3"/>
        <v>42927</v>
      </c>
      <c r="BA36" s="77">
        <f t="shared" si="3"/>
        <v>41750</v>
      </c>
      <c r="BB36" s="77">
        <f t="shared" si="3"/>
        <v>42073</v>
      </c>
      <c r="BC36" s="77">
        <f t="shared" si="3"/>
        <v>42433</v>
      </c>
      <c r="BD36" s="77">
        <f t="shared" si="3"/>
        <v>43886</v>
      </c>
      <c r="BE36" s="77">
        <f t="shared" si="3"/>
        <v>44617</v>
      </c>
      <c r="BF36" s="77">
        <f t="shared" si="3"/>
        <v>42079</v>
      </c>
      <c r="BG36" s="77">
        <f t="shared" si="3"/>
        <v>42810</v>
      </c>
      <c r="BH36" s="76">
        <f>BH8</f>
        <v>43805</v>
      </c>
      <c r="BI36" s="91">
        <f>BI8</f>
        <v>44473</v>
      </c>
    </row>
    <row r="37" spans="2:61" x14ac:dyDescent="0.25">
      <c r="B37" s="74">
        <f t="shared" ref="B37:B59" si="5">B9</f>
        <v>41821</v>
      </c>
      <c r="C37" s="92" t="str">
        <f t="shared" ref="C37:J52" si="6">IF(C9&gt;0,((1+C9/200)^2-1)*100,"")</f>
        <v/>
      </c>
      <c r="D37" s="93" t="str">
        <f t="shared" si="6"/>
        <v/>
      </c>
      <c r="E37" s="93">
        <f>IF(E9&gt;0,((1+E9/200)^2-1)*100,"")</f>
        <v>3.6497067224999791</v>
      </c>
      <c r="F37" s="93">
        <f t="shared" si="6"/>
        <v>4.0818242025000062</v>
      </c>
      <c r="G37" s="93">
        <f t="shared" si="6"/>
        <v>4.1920355025000022</v>
      </c>
      <c r="H37" s="93">
        <f t="shared" si="6"/>
        <v>4.2910712900000147</v>
      </c>
      <c r="I37" s="93">
        <f t="shared" si="6"/>
        <v>4.3799372225000077</v>
      </c>
      <c r="J37" s="83">
        <f t="shared" si="6"/>
        <v>4.5240416900000024</v>
      </c>
      <c r="K37" s="81"/>
      <c r="L37" s="81"/>
      <c r="M37" s="82">
        <f t="shared" ref="M37:M59" si="7">B9</f>
        <v>41821</v>
      </c>
      <c r="N37" s="94">
        <f>IF(N9&gt;0,((1+N9/200)^2-1)*100,"")</f>
        <v>4.543467622499997</v>
      </c>
      <c r="O37" s="93">
        <f>IF(O9&gt;0,((1+O9/200)^2-1)*100,"")</f>
        <v>4.8616960399999964</v>
      </c>
      <c r="P37" s="95">
        <f t="shared" ref="N37:AR45" si="8">IF(P9&gt;0,((1+P9/200)^2-1)*100,"")</f>
        <v>5.1045292024999744</v>
      </c>
      <c r="Q37" s="94">
        <f t="shared" si="8"/>
        <v>5.0963277225000159</v>
      </c>
      <c r="R37" s="93">
        <f t="shared" si="8"/>
        <v>5.5211745224999831</v>
      </c>
      <c r="S37" s="95">
        <f t="shared" si="8"/>
        <v>5.6917644225000119</v>
      </c>
      <c r="T37" s="92">
        <f t="shared" si="8"/>
        <v>5.093252249999991</v>
      </c>
      <c r="U37" s="94">
        <f t="shared" si="8"/>
        <v>5.2911993224999732</v>
      </c>
      <c r="V37" s="93">
        <f t="shared" si="8"/>
        <v>6.1909640099999885</v>
      </c>
      <c r="W37" s="93">
        <f t="shared" si="8"/>
        <v>6.2115748099999868</v>
      </c>
      <c r="X37" s="80">
        <f t="shared" si="8"/>
        <v>6.6975373025000007</v>
      </c>
      <c r="Y37" s="93" t="str">
        <f t="shared" si="8"/>
        <v/>
      </c>
      <c r="Z37" s="93">
        <f t="shared" si="8"/>
        <v>5.3271164099999879</v>
      </c>
      <c r="AA37" s="93">
        <f t="shared" si="8"/>
        <v>6.0014384900000106</v>
      </c>
      <c r="AB37" s="92">
        <f t="shared" si="8"/>
        <v>6.2012691600000114</v>
      </c>
      <c r="AC37" s="93">
        <f t="shared" si="8"/>
        <v>6.6748137224999837</v>
      </c>
      <c r="AD37" s="92">
        <f t="shared" si="8"/>
        <v>4.4964395225000064</v>
      </c>
      <c r="AE37" s="93" t="str">
        <f t="shared" si="8"/>
        <v/>
      </c>
      <c r="AF37" s="93">
        <f t="shared" si="8"/>
        <v>6.1889030400000156</v>
      </c>
      <c r="AG37" s="93">
        <f t="shared" si="8"/>
        <v>6.1064806400000116</v>
      </c>
      <c r="AH37" s="92" t="str">
        <f t="shared" si="8"/>
        <v/>
      </c>
      <c r="AI37" s="93">
        <f t="shared" si="8"/>
        <v>5.7030734399999838</v>
      </c>
      <c r="AJ37" s="80">
        <f t="shared" si="8"/>
        <v>5.9993793600000123</v>
      </c>
      <c r="AK37" s="80">
        <f>IF(AK9&gt;0,((1+AK9/400)^4-1)*100,"")</f>
        <v>5.7718835991514839</v>
      </c>
      <c r="AL37" s="93">
        <f t="shared" si="8"/>
        <v>6.1157515624999936</v>
      </c>
      <c r="AM37" s="92" t="str">
        <f t="shared" si="8"/>
        <v/>
      </c>
      <c r="AN37" s="93">
        <f t="shared" si="8"/>
        <v>4.8924188900000054</v>
      </c>
      <c r="AO37" s="93">
        <f t="shared" si="8"/>
        <v>5.7298062500000135</v>
      </c>
      <c r="AP37" s="93">
        <f t="shared" si="8"/>
        <v>6.1033904225000102</v>
      </c>
      <c r="AQ37" s="95">
        <f t="shared" si="8"/>
        <v>4.9569515225000194</v>
      </c>
      <c r="AR37" s="92">
        <f t="shared" si="8"/>
        <v>5.4780350625000196</v>
      </c>
      <c r="AS37" s="93">
        <f>IF(AS9&gt;0,((1+AS9/200)^2-1)*100,"")</f>
        <v>5.5283652899999813</v>
      </c>
      <c r="AT37" s="92" t="str">
        <f t="shared" ref="AT37:BG52" si="9">IF(AT9&gt;0,((1+AT9/200)^2-1)*100,"")</f>
        <v/>
      </c>
      <c r="AU37" s="94">
        <f t="shared" si="9"/>
        <v>4.6170980625000135</v>
      </c>
      <c r="AV37" s="93">
        <f t="shared" si="9"/>
        <v>4.6007335025000096</v>
      </c>
      <c r="AW37" s="92">
        <f t="shared" si="9"/>
        <v>4.8698883599999965</v>
      </c>
      <c r="AX37" s="93">
        <f t="shared" si="9"/>
        <v>5.9242348025000169</v>
      </c>
      <c r="AY37" s="92">
        <f t="shared" si="9"/>
        <v>4.1216160000000057</v>
      </c>
      <c r="AZ37" s="93">
        <f t="shared" si="9"/>
        <v>5.3661190400000169</v>
      </c>
      <c r="BA37" s="92" t="str">
        <f t="shared" si="9"/>
        <v/>
      </c>
      <c r="BB37" s="93">
        <f t="shared" si="9"/>
        <v>4.1879525625000191</v>
      </c>
      <c r="BC37" s="93">
        <f t="shared" si="9"/>
        <v>4.6488080400000076</v>
      </c>
      <c r="BD37" s="92">
        <f t="shared" si="9"/>
        <v>5.5119296099999993</v>
      </c>
      <c r="BE37" s="93">
        <f t="shared" si="9"/>
        <v>5.8439728024999971</v>
      </c>
      <c r="BF37" s="93">
        <f t="shared" si="9"/>
        <v>4.7020097599999922</v>
      </c>
      <c r="BG37" s="92">
        <f t="shared" si="9"/>
        <v>5.4677650624999963</v>
      </c>
      <c r="BH37" s="94">
        <f>IF(BH9&gt;0,((1+BH9/200)^2-1)*100,"")</f>
        <v>5.8871870224999956</v>
      </c>
      <c r="BI37" s="93">
        <f>IF(BI9&gt;0,((1+BI9/200)^2-1)*100,"")</f>
        <v>6.1270832400000197</v>
      </c>
    </row>
    <row r="38" spans="2:61" x14ac:dyDescent="0.25">
      <c r="B38" s="74">
        <f t="shared" si="5"/>
        <v>41822</v>
      </c>
      <c r="C38" s="80" t="str">
        <f t="shared" si="6"/>
        <v/>
      </c>
      <c r="D38" s="83" t="str">
        <f t="shared" si="6"/>
        <v/>
      </c>
      <c r="E38" s="81">
        <f>IF(E10&gt;0,((1+E10/200)^2-1)*100,"")</f>
        <v>3.6385080899999922</v>
      </c>
      <c r="F38" s="83">
        <f t="shared" si="6"/>
        <v>4.1093715599999969</v>
      </c>
      <c r="G38" s="21">
        <f t="shared" si="6"/>
        <v>4.210409722499997</v>
      </c>
      <c r="H38" s="21">
        <f t="shared" si="6"/>
        <v>4.3033264099999968</v>
      </c>
      <c r="I38" s="21">
        <f t="shared" si="6"/>
        <v>4.3789155600000074</v>
      </c>
      <c r="J38" s="83">
        <f>IF(J10&gt;0,((1+J10/200)^2-1)*100,"")</f>
        <v>4.5209746024999831</v>
      </c>
      <c r="K38" s="81"/>
      <c r="L38" s="81"/>
      <c r="M38" s="82">
        <f t="shared" si="7"/>
        <v>41822</v>
      </c>
      <c r="N38" s="80">
        <f t="shared" si="8"/>
        <v>4.5373329225000036</v>
      </c>
      <c r="O38" s="80">
        <f t="shared" si="8"/>
        <v>4.8535040399999785</v>
      </c>
      <c r="P38" s="80">
        <f t="shared" si="8"/>
        <v>5.0942774025000137</v>
      </c>
      <c r="Q38" s="80">
        <f t="shared" si="8"/>
        <v>5.0860763224999994</v>
      </c>
      <c r="R38" s="80">
        <f t="shared" si="8"/>
        <v>5.5078208899999925</v>
      </c>
      <c r="S38" s="80">
        <f t="shared" si="8"/>
        <v>5.6670923025000208</v>
      </c>
      <c r="T38" s="80">
        <f t="shared" si="8"/>
        <v>5.0850512100000023</v>
      </c>
      <c r="U38" s="80">
        <f t="shared" si="8"/>
        <v>5.2778602499999883</v>
      </c>
      <c r="V38" s="80">
        <f t="shared" si="8"/>
        <v>6.1775680624999829</v>
      </c>
      <c r="W38" s="80">
        <f t="shared" si="8"/>
        <v>6.1971470400000284</v>
      </c>
      <c r="X38" s="80">
        <f t="shared" si="8"/>
        <v>6.6696496100000058</v>
      </c>
      <c r="Y38" s="80" t="str">
        <f t="shared" si="8"/>
        <v/>
      </c>
      <c r="Z38" s="80">
        <f t="shared" si="8"/>
        <v>5.315827522499994</v>
      </c>
      <c r="AA38" s="80">
        <f t="shared" si="8"/>
        <v>5.9890840099999787</v>
      </c>
      <c r="AB38" s="80">
        <f t="shared" si="8"/>
        <v>6.1868420899999998</v>
      </c>
      <c r="AC38" s="80">
        <f t="shared" si="8"/>
        <v>6.6520925624999672</v>
      </c>
      <c r="AD38" s="80">
        <f t="shared" si="8"/>
        <v>4.5199522500000144</v>
      </c>
      <c r="AE38" s="80" t="str">
        <f t="shared" si="8"/>
        <v/>
      </c>
      <c r="AF38" s="80">
        <f t="shared" si="8"/>
        <v>6.1765376399999683</v>
      </c>
      <c r="AG38" s="83">
        <f t="shared" si="8"/>
        <v>6.0910300025000197</v>
      </c>
      <c r="AH38" s="81" t="str">
        <f t="shared" si="8"/>
        <v/>
      </c>
      <c r="AI38" s="80">
        <f t="shared" si="8"/>
        <v>5.6927924900000093</v>
      </c>
      <c r="AJ38" s="80">
        <f t="shared" si="8"/>
        <v>5.9870250000000125</v>
      </c>
      <c r="AK38" s="80">
        <f t="shared" ref="AK38:AK59" si="10">IF(AK10&gt;0,((1+AK10/400)^4-1)*100,"")</f>
        <v>5.7531111352751685</v>
      </c>
      <c r="AL38" s="83">
        <f t="shared" si="8"/>
        <v>6.1033904225000102</v>
      </c>
      <c r="AM38" s="81" t="str">
        <f t="shared" si="8"/>
        <v/>
      </c>
      <c r="AN38" s="80">
        <f t="shared" si="8"/>
        <v>4.8862739600000094</v>
      </c>
      <c r="AO38" s="80">
        <f t="shared" si="8"/>
        <v>5.7195239999999981</v>
      </c>
      <c r="AP38" s="80">
        <f t="shared" si="8"/>
        <v>6.0889700024999938</v>
      </c>
      <c r="AQ38" s="80">
        <f t="shared" si="8"/>
        <v>4.9467069224999882</v>
      </c>
      <c r="AR38" s="80">
        <f t="shared" si="8"/>
        <v>5.4657111224999833</v>
      </c>
      <c r="AS38" s="80">
        <f t="shared" ref="AS38:BI44" si="11">IF(AS10&gt;0,((1+AS10/200)^2-1)*100,"")</f>
        <v>5.5160384099999904</v>
      </c>
      <c r="AT38" s="80" t="str">
        <f t="shared" si="11"/>
        <v/>
      </c>
      <c r="AU38" s="80">
        <f t="shared" si="11"/>
        <v>4.609938410000014</v>
      </c>
      <c r="AV38" s="80">
        <f t="shared" si="11"/>
        <v>4.593574410000012</v>
      </c>
      <c r="AW38" s="80">
        <f t="shared" si="11"/>
        <v>4.8606720224999789</v>
      </c>
      <c r="AX38" s="80">
        <f t="shared" si="11"/>
        <v>5.9015937225000092</v>
      </c>
      <c r="AY38" s="80">
        <f t="shared" si="11"/>
        <v>4.1165140624999985</v>
      </c>
      <c r="AZ38" s="80">
        <f t="shared" si="11"/>
        <v>5.3568809224999958</v>
      </c>
      <c r="BA38" s="80" t="str">
        <f t="shared" si="11"/>
        <v/>
      </c>
      <c r="BB38" s="80">
        <f t="shared" si="11"/>
        <v>4.1940770025000074</v>
      </c>
      <c r="BC38" s="83">
        <f t="shared" si="11"/>
        <v>4.6416473025000071</v>
      </c>
      <c r="BD38" s="81">
        <f t="shared" si="9"/>
        <v>5.4996036900000211</v>
      </c>
      <c r="BE38" s="80">
        <f t="shared" si="9"/>
        <v>5.8244264100000054</v>
      </c>
      <c r="BF38" s="80">
        <f t="shared" si="11"/>
        <v>4.7009865224999725</v>
      </c>
      <c r="BG38" s="80">
        <f t="shared" si="11"/>
        <v>5.458522489999984</v>
      </c>
      <c r="BH38" s="80">
        <f t="shared" si="11"/>
        <v>5.8696944899999881</v>
      </c>
      <c r="BI38" s="83">
        <f t="shared" si="11"/>
        <v>6.1126612100000255</v>
      </c>
    </row>
    <row r="39" spans="2:61" x14ac:dyDescent="0.25">
      <c r="B39" s="74">
        <f t="shared" si="5"/>
        <v>41823</v>
      </c>
      <c r="C39" s="80" t="str">
        <f t="shared" si="6"/>
        <v/>
      </c>
      <c r="D39" s="83" t="str">
        <f t="shared" si="6"/>
        <v/>
      </c>
      <c r="E39" s="81">
        <f t="shared" si="6"/>
        <v>3.6456344225000104</v>
      </c>
      <c r="F39" s="83">
        <f>IF(F11&gt;0,((1+F11/200)^2-1)*100,"")</f>
        <v>4.1481480899999923</v>
      </c>
      <c r="G39" s="21">
        <f t="shared" si="6"/>
        <v>4.2512471224999793</v>
      </c>
      <c r="H39" s="21">
        <f t="shared" si="6"/>
        <v>4.3452035025000058</v>
      </c>
      <c r="I39" s="21">
        <f t="shared" si="6"/>
        <v>4.4167204024999851</v>
      </c>
      <c r="J39" s="83">
        <f t="shared" si="6"/>
        <v>4.5506249999999859</v>
      </c>
      <c r="K39" s="81"/>
      <c r="L39" s="81"/>
      <c r="M39" s="82">
        <f t="shared" si="7"/>
        <v>41823</v>
      </c>
      <c r="N39" s="80">
        <f t="shared" si="8"/>
        <v>4.5117736100000139</v>
      </c>
      <c r="O39" s="80">
        <f t="shared" si="8"/>
        <v>4.780814062499994</v>
      </c>
      <c r="P39" s="80">
        <f t="shared" si="8"/>
        <v>4.8227868899999971</v>
      </c>
      <c r="Q39" s="80">
        <f t="shared" si="8"/>
        <v>5.0768504899999956</v>
      </c>
      <c r="R39" s="80">
        <f t="shared" si="8"/>
        <v>5.5180928399999996</v>
      </c>
      <c r="S39" s="80">
        <f t="shared" si="8"/>
        <v>5.6814840224999719</v>
      </c>
      <c r="T39" s="80">
        <f t="shared" si="8"/>
        <v>5.0758254224999799</v>
      </c>
      <c r="U39" s="80">
        <f t="shared" si="8"/>
        <v>5.2727300624999973</v>
      </c>
      <c r="V39" s="80">
        <f t="shared" si="8"/>
        <v>6.1868420899999998</v>
      </c>
      <c r="W39" s="80">
        <f t="shared" si="8"/>
        <v>6.2126054024999933</v>
      </c>
      <c r="X39" s="80">
        <f t="shared" si="8"/>
        <v>6.6872081024999863</v>
      </c>
      <c r="Y39" s="80" t="str">
        <f t="shared" si="8"/>
        <v/>
      </c>
      <c r="Z39" s="80">
        <f t="shared" si="8"/>
        <v>5.3096702025000164</v>
      </c>
      <c r="AA39" s="80">
        <f t="shared" si="8"/>
        <v>5.9726124900000066</v>
      </c>
      <c r="AB39" s="80">
        <f t="shared" si="8"/>
        <v>6.1682944400000217</v>
      </c>
      <c r="AC39" s="80">
        <f t="shared" si="8"/>
        <v>6.6582890025000285</v>
      </c>
      <c r="AD39" s="80">
        <f t="shared" si="8"/>
        <v>4.4862174224999718</v>
      </c>
      <c r="AE39" s="80" t="str">
        <f t="shared" si="8"/>
        <v/>
      </c>
      <c r="AF39" s="80">
        <f t="shared" si="8"/>
        <v>6.1868420899999998</v>
      </c>
      <c r="AG39" s="83">
        <f t="shared" si="8"/>
        <v>6.1054505625000255</v>
      </c>
      <c r="AH39" s="81" t="str">
        <f t="shared" si="8"/>
        <v/>
      </c>
      <c r="AI39" s="80">
        <f t="shared" si="8"/>
        <v>5.6794280025000088</v>
      </c>
      <c r="AJ39" s="80">
        <f t="shared" si="8"/>
        <v>5.9787891600000087</v>
      </c>
      <c r="AK39" s="80">
        <f t="shared" si="10"/>
        <v>5.7499826342526372</v>
      </c>
      <c r="AL39" s="80">
        <f t="shared" si="8"/>
        <v>6.11369132249997</v>
      </c>
      <c r="AM39" s="80" t="str">
        <f t="shared" si="8"/>
        <v/>
      </c>
      <c r="AN39" s="80">
        <f t="shared" si="8"/>
        <v>4.8811533225000314</v>
      </c>
      <c r="AO39" s="80">
        <f t="shared" si="8"/>
        <v>5.7154112400000123</v>
      </c>
      <c r="AP39" s="80">
        <f t="shared" si="8"/>
        <v>6.0858800399999691</v>
      </c>
      <c r="AQ39" s="80">
        <f t="shared" si="8"/>
        <v>4.9344140625000144</v>
      </c>
      <c r="AR39" s="80">
        <f t="shared" si="8"/>
        <v>5.4759810224999983</v>
      </c>
      <c r="AS39" s="80">
        <f t="shared" si="11"/>
        <v>5.5283652899999813</v>
      </c>
      <c r="AT39" s="80" t="str">
        <f t="shared" si="11"/>
        <v/>
      </c>
      <c r="AU39" s="80">
        <f t="shared" si="11"/>
        <v>4.536310489999984</v>
      </c>
      <c r="AV39" s="80">
        <f t="shared" si="11"/>
        <v>4.5352880624999869</v>
      </c>
      <c r="AW39" s="80">
        <f t="shared" si="11"/>
        <v>4.8473602499999879</v>
      </c>
      <c r="AX39" s="80">
        <f t="shared" si="11"/>
        <v>5.9149722499999946</v>
      </c>
      <c r="AY39" s="80">
        <f t="shared" si="11"/>
        <v>4.1348816224999974</v>
      </c>
      <c r="AZ39" s="80">
        <f t="shared" si="11"/>
        <v>5.3620131599999787</v>
      </c>
      <c r="BA39" s="80" t="str">
        <f t="shared" si="11"/>
        <v/>
      </c>
      <c r="BB39" s="80">
        <f t="shared" si="11"/>
        <v>4.1797869225000062</v>
      </c>
      <c r="BC39" s="80">
        <f t="shared" si="11"/>
        <v>4.6222122500000129</v>
      </c>
      <c r="BD39" s="80">
        <f t="shared" si="9"/>
        <v>5.5109024225000081</v>
      </c>
      <c r="BE39" s="80">
        <f t="shared" si="9"/>
        <v>5.8429439999999833</v>
      </c>
      <c r="BF39" s="80">
        <f t="shared" si="11"/>
        <v>4.6416473025000071</v>
      </c>
      <c r="BG39" s="80">
        <f t="shared" si="11"/>
        <v>5.4246365224999815</v>
      </c>
      <c r="BH39" s="80">
        <f t="shared" si="11"/>
        <v>5.8768971224999911</v>
      </c>
      <c r="BI39" s="83">
        <f t="shared" si="11"/>
        <v>6.1229625600000004</v>
      </c>
    </row>
    <row r="40" spans="2:61" x14ac:dyDescent="0.25">
      <c r="B40" s="74">
        <f t="shared" si="5"/>
        <v>41824</v>
      </c>
      <c r="C40" s="80" t="str">
        <f t="shared" si="6"/>
        <v/>
      </c>
      <c r="D40" s="83" t="str">
        <f t="shared" si="6"/>
        <v/>
      </c>
      <c r="E40" s="81">
        <f t="shared" si="6"/>
        <v>3.6649785599999873</v>
      </c>
      <c r="F40" s="83">
        <f t="shared" si="6"/>
        <v>4.1726422500000027</v>
      </c>
      <c r="G40" s="21">
        <f t="shared" si="6"/>
        <v>4.2675843225000065</v>
      </c>
      <c r="H40" s="21">
        <f t="shared" si="6"/>
        <v>4.3686992099999822</v>
      </c>
      <c r="I40" s="21">
        <f t="shared" si="6"/>
        <v>4.4402241600000059</v>
      </c>
      <c r="J40" s="83">
        <f t="shared" si="6"/>
        <v>4.5782343224999966</v>
      </c>
      <c r="K40" s="81"/>
      <c r="L40" s="81"/>
      <c r="M40" s="82">
        <f t="shared" si="7"/>
        <v>41824</v>
      </c>
      <c r="N40" s="80">
        <f t="shared" si="8"/>
        <v>4.52608644000001</v>
      </c>
      <c r="O40" s="80">
        <f t="shared" si="8"/>
        <v>4.798216409999978</v>
      </c>
      <c r="P40" s="80">
        <f t="shared" si="8"/>
        <v>4.8248345600000242</v>
      </c>
      <c r="Q40" s="80">
        <f t="shared" si="8"/>
        <v>5.0963277225000159</v>
      </c>
      <c r="R40" s="80">
        <f t="shared" si="8"/>
        <v>5.5376109225000025</v>
      </c>
      <c r="S40" s="80">
        <f t="shared" si="8"/>
        <v>5.7041015624999858</v>
      </c>
      <c r="T40" s="80">
        <f t="shared" si="8"/>
        <v>5.093252249999991</v>
      </c>
      <c r="U40" s="80">
        <f t="shared" si="8"/>
        <v>5.2922254399999868</v>
      </c>
      <c r="V40" s="80">
        <f t="shared" si="8"/>
        <v>6.2043608025000196</v>
      </c>
      <c r="W40" s="80">
        <f t="shared" si="8"/>
        <v>6.2321876100000173</v>
      </c>
      <c r="X40" s="80">
        <f t="shared" si="8"/>
        <v>6.7099330024999793</v>
      </c>
      <c r="Y40" s="80" t="str">
        <f t="shared" si="8"/>
        <v/>
      </c>
      <c r="Z40" s="80">
        <f t="shared" si="8"/>
        <v>5.3466168225000166</v>
      </c>
      <c r="AA40" s="80">
        <f t="shared" si="8"/>
        <v>5.9932020900000049</v>
      </c>
      <c r="AB40" s="80">
        <f t="shared" si="8"/>
        <v>6.1889030400000156</v>
      </c>
      <c r="AC40" s="80">
        <f t="shared" si="8"/>
        <v>6.6851423225000151</v>
      </c>
      <c r="AD40" s="80">
        <f>IF(AD12&gt;0,((1+AD12/200)^2-1)*100,"")</f>
        <v>4.4657747224999822</v>
      </c>
      <c r="AE40" s="80" t="str">
        <f t="shared" si="8"/>
        <v/>
      </c>
      <c r="AF40" s="80">
        <f t="shared" si="8"/>
        <v>6.2074524899999872</v>
      </c>
      <c r="AG40" s="80">
        <f t="shared" si="8"/>
        <v>6.1291436099999874</v>
      </c>
      <c r="AH40" s="80" t="str">
        <f t="shared" si="8"/>
        <v/>
      </c>
      <c r="AI40" s="80">
        <f t="shared" si="8"/>
        <v>5.6979329025000025</v>
      </c>
      <c r="AJ40" s="80">
        <f t="shared" si="8"/>
        <v>5.9983498025000026</v>
      </c>
      <c r="AK40" s="80">
        <f t="shared" si="10"/>
        <v>5.7656258335208932</v>
      </c>
      <c r="AL40" s="80">
        <f t="shared" si="8"/>
        <v>6.1342946225000139</v>
      </c>
      <c r="AM40" s="80" t="str">
        <f t="shared" si="8"/>
        <v/>
      </c>
      <c r="AN40" s="80">
        <f t="shared" si="8"/>
        <v>4.8903705599999903</v>
      </c>
      <c r="AO40" s="80">
        <f t="shared" si="8"/>
        <v>5.7349475625000146</v>
      </c>
      <c r="AP40" s="80">
        <f t="shared" si="8"/>
        <v>6.1064806400000116</v>
      </c>
      <c r="AQ40" s="80">
        <f t="shared" si="8"/>
        <v>4.9528536224999975</v>
      </c>
      <c r="AR40" s="80">
        <f t="shared" si="8"/>
        <v>5.4954952099999899</v>
      </c>
      <c r="AS40" s="80">
        <f t="shared" si="11"/>
        <v>5.5499390624999867</v>
      </c>
      <c r="AT40" s="80" t="str">
        <f t="shared" si="11"/>
        <v/>
      </c>
      <c r="AU40" s="80">
        <f t="shared" si="11"/>
        <v>4.5475575225000231</v>
      </c>
      <c r="AV40" s="80">
        <f t="shared" si="11"/>
        <v>4.5475575225000231</v>
      </c>
      <c r="AW40" s="80">
        <f t="shared" si="11"/>
        <v>4.8657921600000043</v>
      </c>
      <c r="AX40" s="80">
        <f t="shared" si="11"/>
        <v>5.9293808400000092</v>
      </c>
      <c r="AY40" s="80">
        <f t="shared" si="11"/>
        <v>4.1093715599999969</v>
      </c>
      <c r="AZ40" s="80">
        <f t="shared" si="11"/>
        <v>5.3281427024999939</v>
      </c>
      <c r="BA40" s="80" t="str">
        <f t="shared" si="11"/>
        <v/>
      </c>
      <c r="BB40" s="80">
        <f t="shared" si="11"/>
        <v>4.1757042224999763</v>
      </c>
      <c r="BC40" s="80">
        <f t="shared" si="11"/>
        <v>4.6406243599999897</v>
      </c>
      <c r="BD40" s="80">
        <f t="shared" si="9"/>
        <v>5.5314471224999995</v>
      </c>
      <c r="BE40" s="80">
        <f t="shared" si="9"/>
        <v>5.8686655625000084</v>
      </c>
      <c r="BF40" s="80">
        <f t="shared" si="11"/>
        <v>4.643693202500021</v>
      </c>
      <c r="BG40" s="80">
        <f t="shared" si="11"/>
        <v>5.4441459600000242</v>
      </c>
      <c r="BH40" s="80">
        <f t="shared" si="11"/>
        <v>5.8964483600000284</v>
      </c>
      <c r="BI40" s="83">
        <f t="shared" si="11"/>
        <v>6.1466575625000131</v>
      </c>
    </row>
    <row r="41" spans="2:61" x14ac:dyDescent="0.25">
      <c r="B41" s="74">
        <f t="shared" si="5"/>
        <v>41827</v>
      </c>
      <c r="C41" s="80" t="str">
        <f t="shared" si="6"/>
        <v/>
      </c>
      <c r="D41" s="83" t="str">
        <f t="shared" si="6"/>
        <v/>
      </c>
      <c r="E41" s="81">
        <f t="shared" si="6"/>
        <v>3.672105802499992</v>
      </c>
      <c r="F41" s="83">
        <f t="shared" si="6"/>
        <v>4.185911122500019</v>
      </c>
      <c r="G41" s="21">
        <f t="shared" si="6"/>
        <v>4.2829016100000006</v>
      </c>
      <c r="H41" s="21">
        <f t="shared" si="6"/>
        <v>4.3840239224999911</v>
      </c>
      <c r="I41" s="21">
        <f t="shared" si="6"/>
        <v>4.4616864224999997</v>
      </c>
      <c r="J41" s="83">
        <f t="shared" si="6"/>
        <v>4.593574410000012</v>
      </c>
      <c r="K41" s="81"/>
      <c r="L41" s="81"/>
      <c r="M41" s="82">
        <f t="shared" si="7"/>
        <v>41827</v>
      </c>
      <c r="N41" s="80">
        <f t="shared" si="8"/>
        <v>4.5322208099999983</v>
      </c>
      <c r="O41" s="80">
        <f t="shared" si="8"/>
        <v>4.8064062499999949</v>
      </c>
      <c r="P41" s="80">
        <f t="shared" si="8"/>
        <v>4.8483842025000001</v>
      </c>
      <c r="Q41" s="80">
        <f t="shared" si="8"/>
        <v>5.1096552900000258</v>
      </c>
      <c r="R41" s="80">
        <f t="shared" si="8"/>
        <v>5.558158222499987</v>
      </c>
      <c r="S41" s="80">
        <f t="shared" si="8"/>
        <v>5.7236368399999904</v>
      </c>
      <c r="T41" s="80">
        <f t="shared" si="8"/>
        <v>5.09940324</v>
      </c>
      <c r="U41" s="80">
        <f t="shared" si="8"/>
        <v>5.2973561025000171</v>
      </c>
      <c r="V41" s="80">
        <f t="shared" si="8"/>
        <v>6.2218809600000036</v>
      </c>
      <c r="W41" s="80">
        <f t="shared" si="8"/>
        <v>6.2528024100000135</v>
      </c>
      <c r="X41" s="80">
        <f t="shared" si="8"/>
        <v>6.7254286400000085</v>
      </c>
      <c r="Y41" s="80" t="str">
        <f t="shared" si="8"/>
        <v/>
      </c>
      <c r="Z41" s="80">
        <f t="shared" si="8"/>
        <v>5.3332742399999855</v>
      </c>
      <c r="AA41" s="80">
        <f t="shared" si="8"/>
        <v>6.0107048224999904</v>
      </c>
      <c r="AB41" s="80">
        <f t="shared" si="8"/>
        <v>6.2084830625000142</v>
      </c>
      <c r="AC41" s="80">
        <f t="shared" si="8"/>
        <v>6.7047680399999976</v>
      </c>
      <c r="AD41" s="80">
        <f t="shared" si="8"/>
        <v>4.3973062499999882</v>
      </c>
      <c r="AE41" s="80" t="str">
        <f t="shared" si="8"/>
        <v/>
      </c>
      <c r="AF41" s="80">
        <f t="shared" si="8"/>
        <v>6.2229116025000142</v>
      </c>
      <c r="AG41" s="80">
        <f t="shared" si="8"/>
        <v>6.1466575625000131</v>
      </c>
      <c r="AH41" s="80" t="str">
        <f t="shared" si="8"/>
        <v/>
      </c>
      <c r="AI41" s="80">
        <f t="shared" si="8"/>
        <v>5.7082141025000199</v>
      </c>
      <c r="AJ41" s="80">
        <f t="shared" si="8"/>
        <v>6.0127640624999978</v>
      </c>
      <c r="AK41" s="80">
        <f t="shared" si="10"/>
        <v>5.7802277186111528</v>
      </c>
      <c r="AL41" s="80">
        <f t="shared" si="8"/>
        <v>6.1548999225000234</v>
      </c>
      <c r="AM41" s="80" t="str">
        <f t="shared" si="8"/>
        <v/>
      </c>
      <c r="AN41" s="80">
        <f t="shared" si="8"/>
        <v>4.8975398024999839</v>
      </c>
      <c r="AO41" s="80">
        <f t="shared" si="8"/>
        <v>5.7483155600000169</v>
      </c>
      <c r="AP41" s="80">
        <f t="shared" si="8"/>
        <v>6.1250228900000092</v>
      </c>
      <c r="AQ41" s="80">
        <f t="shared" si="8"/>
        <v>4.9610495025000034</v>
      </c>
      <c r="AR41" s="80">
        <f t="shared" si="8"/>
        <v>5.5139840000000273</v>
      </c>
      <c r="AS41" s="80">
        <f t="shared" si="11"/>
        <v>5.5694600900000113</v>
      </c>
      <c r="AT41" s="80" t="str">
        <f t="shared" si="11"/>
        <v/>
      </c>
      <c r="AU41" s="80">
        <f t="shared" si="11"/>
        <v>4.5516475024999892</v>
      </c>
      <c r="AV41" s="80">
        <f t="shared" si="11"/>
        <v>4.5516475024999892</v>
      </c>
      <c r="AW41" s="80">
        <f t="shared" si="11"/>
        <v>4.8719364900000173</v>
      </c>
      <c r="AX41" s="80">
        <f t="shared" si="11"/>
        <v>5.9479076099999917</v>
      </c>
      <c r="AY41" s="80">
        <f t="shared" si="11"/>
        <v>4.1165140624999985</v>
      </c>
      <c r="AZ41" s="80">
        <f t="shared" si="11"/>
        <v>5.3414849599999981</v>
      </c>
      <c r="BA41" s="80" t="str">
        <f t="shared" si="11"/>
        <v/>
      </c>
      <c r="BB41" s="80">
        <f>IF(BB13&gt;0,((1+BB13/200)^2-1)*100,"")</f>
        <v>4.1869318400000077</v>
      </c>
      <c r="BC41" s="80">
        <f t="shared" si="11"/>
        <v>4.6467620899999895</v>
      </c>
      <c r="BD41" s="80">
        <f t="shared" si="9"/>
        <v>5.5509664399999936</v>
      </c>
      <c r="BE41" s="80">
        <f t="shared" si="9"/>
        <v>5.8892450625000148</v>
      </c>
      <c r="BF41" s="80">
        <f>IF(BF13&gt;0,((1+BF13/200)^2-1)*100,"")</f>
        <v>4.643693202500021</v>
      </c>
      <c r="BG41" s="80">
        <f t="shared" si="11"/>
        <v>5.4533879024999843</v>
      </c>
      <c r="BH41" s="80">
        <f t="shared" si="11"/>
        <v>5.909826562500009</v>
      </c>
      <c r="BI41" s="83">
        <f t="shared" si="11"/>
        <v>6.1662336900000003</v>
      </c>
    </row>
    <row r="42" spans="2:61" x14ac:dyDescent="0.25">
      <c r="B42" s="74">
        <f t="shared" si="5"/>
        <v>41828</v>
      </c>
      <c r="C42" s="80" t="str">
        <f t="shared" si="6"/>
        <v/>
      </c>
      <c r="D42" s="83" t="str">
        <f t="shared" si="6"/>
        <v/>
      </c>
      <c r="E42" s="81">
        <f t="shared" si="6"/>
        <v>3.668033062500009</v>
      </c>
      <c r="F42" s="83">
        <f t="shared" si="6"/>
        <v>4.2042848024999913</v>
      </c>
      <c r="G42" s="21">
        <f t="shared" si="6"/>
        <v>4.301283839999992</v>
      </c>
      <c r="H42" s="21">
        <f t="shared" si="6"/>
        <v>4.3962845024999808</v>
      </c>
      <c r="I42" s="21">
        <f t="shared" si="6"/>
        <v>4.4698631025000157</v>
      </c>
      <c r="J42" s="83">
        <f t="shared" si="6"/>
        <v>4.605847289999998</v>
      </c>
      <c r="K42" s="81"/>
      <c r="L42" s="81"/>
      <c r="M42" s="82">
        <f t="shared" si="7"/>
        <v>41828</v>
      </c>
      <c r="N42" s="80">
        <f t="shared" si="8"/>
        <v>4.5465350400000215</v>
      </c>
      <c r="O42" s="80">
        <f t="shared" si="8"/>
        <v>4.8709124224999956</v>
      </c>
      <c r="P42" s="80">
        <f t="shared" si="8"/>
        <v>5.1445160000000101</v>
      </c>
      <c r="Q42" s="80">
        <f t="shared" si="8"/>
        <v>5.129135562500009</v>
      </c>
      <c r="R42" s="80">
        <f t="shared" si="8"/>
        <v>5.5787075224999816</v>
      </c>
      <c r="S42" s="80">
        <f t="shared" si="8"/>
        <v>5.7472872224999971</v>
      </c>
      <c r="T42" s="80">
        <f t="shared" si="8"/>
        <v>5.11375624999999</v>
      </c>
      <c r="U42" s="80">
        <f t="shared" si="8"/>
        <v>5.3055654224999804</v>
      </c>
      <c r="V42" s="80">
        <f t="shared" si="8"/>
        <v>6.2383718400000232</v>
      </c>
      <c r="W42" s="80">
        <f t="shared" si="8"/>
        <v>6.2744501024999844</v>
      </c>
      <c r="X42" s="80">
        <f t="shared" si="8"/>
        <v>6.7440248899999888</v>
      </c>
      <c r="Y42" s="80" t="str">
        <f t="shared" si="8"/>
        <v/>
      </c>
      <c r="Z42" s="80">
        <f t="shared" si="8"/>
        <v>5.3384059025000097</v>
      </c>
      <c r="AA42" s="80">
        <f t="shared" si="8"/>
        <v>6.0055568099999901</v>
      </c>
      <c r="AB42" s="80">
        <f t="shared" si="8"/>
        <v>6.2187890624999742</v>
      </c>
      <c r="AC42" s="80">
        <f t="shared" si="8"/>
        <v>6.7305941024999871</v>
      </c>
      <c r="AD42" s="80">
        <f t="shared" si="8"/>
        <v>4.438180249999979</v>
      </c>
      <c r="AE42" s="80" t="str">
        <f t="shared" si="8"/>
        <v/>
      </c>
      <c r="AF42" s="80">
        <f t="shared" si="8"/>
        <v>6.2435255025000025</v>
      </c>
      <c r="AG42" s="80">
        <f t="shared" si="8"/>
        <v>6.1713856024999902</v>
      </c>
      <c r="AH42" s="80" t="str">
        <f t="shared" si="8"/>
        <v/>
      </c>
      <c r="AI42" s="80">
        <f t="shared" si="8"/>
        <v>5.7277497600000116</v>
      </c>
      <c r="AJ42" s="80">
        <f t="shared" si="8"/>
        <v>6.008645602500029</v>
      </c>
      <c r="AK42" s="80">
        <f t="shared" si="10"/>
        <v>5.7958742732290514</v>
      </c>
      <c r="AL42" s="80">
        <f t="shared" si="8"/>
        <v>6.1713856024999902</v>
      </c>
      <c r="AM42" s="80" t="str">
        <f t="shared" si="8"/>
        <v/>
      </c>
      <c r="AN42" s="80">
        <f t="shared" si="8"/>
        <v>4.9108547599999941</v>
      </c>
      <c r="AO42" s="80">
        <f t="shared" si="8"/>
        <v>5.7668264899999988</v>
      </c>
      <c r="AP42" s="80">
        <f t="shared" si="8"/>
        <v>6.1435667599999855</v>
      </c>
      <c r="AQ42" s="80">
        <f t="shared" si="8"/>
        <v>4.9794914024999803</v>
      </c>
      <c r="AR42" s="80">
        <f t="shared" si="8"/>
        <v>5.5345290000000213</v>
      </c>
      <c r="AS42" s="80">
        <f t="shared" si="11"/>
        <v>5.5910380624999867</v>
      </c>
      <c r="AT42" s="80" t="str">
        <f t="shared" si="11"/>
        <v/>
      </c>
      <c r="AU42" s="80">
        <f t="shared" si="11"/>
        <v>4.5639179224999937</v>
      </c>
      <c r="AV42" s="80">
        <f t="shared" si="11"/>
        <v>4.5649404900000023</v>
      </c>
      <c r="AW42" s="80">
        <f t="shared" si="11"/>
        <v>4.8862739600000094</v>
      </c>
      <c r="AX42" s="80">
        <f t="shared" si="11"/>
        <v>5.9571716024999999</v>
      </c>
      <c r="AY42" s="80">
        <f t="shared" si="11"/>
        <v>4.1154936899999939</v>
      </c>
      <c r="AZ42" s="80">
        <f t="shared" si="11"/>
        <v>5.3568809224999958</v>
      </c>
      <c r="BA42" s="80" t="str">
        <f t="shared" si="11"/>
        <v/>
      </c>
      <c r="BB42" s="80">
        <f t="shared" si="11"/>
        <v>4.1899940224999987</v>
      </c>
      <c r="BC42" s="80">
        <f t="shared" si="11"/>
        <v>4.6621072024999988</v>
      </c>
      <c r="BD42" s="80">
        <f t="shared" si="9"/>
        <v>5.5694600900000113</v>
      </c>
      <c r="BE42" s="80">
        <f t="shared" si="9"/>
        <v>5.9118848224999798</v>
      </c>
      <c r="BF42" s="80">
        <f t="shared" si="11"/>
        <v>4.6416473025000071</v>
      </c>
      <c r="BG42" s="80">
        <f t="shared" si="11"/>
        <v>5.4718730025000273</v>
      </c>
      <c r="BH42" s="80">
        <f t="shared" si="11"/>
        <v>5.9273224100000022</v>
      </c>
      <c r="BI42" s="83">
        <f t="shared" si="11"/>
        <v>6.1816898025000011</v>
      </c>
    </row>
    <row r="43" spans="2:61" x14ac:dyDescent="0.25">
      <c r="B43" s="74">
        <f t="shared" si="5"/>
        <v>41829</v>
      </c>
      <c r="C43" s="80" t="str">
        <f t="shared" si="6"/>
        <v/>
      </c>
      <c r="D43" s="83" t="str">
        <f t="shared" si="6"/>
        <v/>
      </c>
      <c r="E43" s="81">
        <f t="shared" si="6"/>
        <v>3.6802515224999999</v>
      </c>
      <c r="F43" s="83">
        <f t="shared" si="6"/>
        <v>4.1695803224999883</v>
      </c>
      <c r="G43" s="21">
        <f t="shared" si="6"/>
        <v>4.2737111024999885</v>
      </c>
      <c r="H43" s="21">
        <f t="shared" si="6"/>
        <v>4.3686992099999822</v>
      </c>
      <c r="I43" s="21">
        <f t="shared" si="6"/>
        <v>4.4402241600000059</v>
      </c>
      <c r="J43" s="83">
        <f>IF(J15&gt;0,((1+J15/200)^2-1)*100,"")</f>
        <v>4.5669856399999986</v>
      </c>
      <c r="K43" s="81"/>
      <c r="L43" s="81"/>
      <c r="M43" s="82">
        <f t="shared" si="7"/>
        <v>41829</v>
      </c>
      <c r="N43" s="80">
        <f t="shared" si="8"/>
        <v>4.5342656400000125</v>
      </c>
      <c r="O43" s="80">
        <f t="shared" si="8"/>
        <v>4.7951453025000035</v>
      </c>
      <c r="P43" s="80">
        <f t="shared" si="8"/>
        <v>4.8238107224999993</v>
      </c>
      <c r="Q43" s="80">
        <f t="shared" si="8"/>
        <v>5.0983780624999975</v>
      </c>
      <c r="R43" s="80">
        <f t="shared" si="8"/>
        <v>5.5437749024999983</v>
      </c>
      <c r="S43" s="80">
        <f t="shared" si="8"/>
        <v>5.7071859600000163</v>
      </c>
      <c r="T43" s="80">
        <f t="shared" si="8"/>
        <v>5.0942774025000137</v>
      </c>
      <c r="U43" s="80">
        <f t="shared" si="8"/>
        <v>5.2778602499999883</v>
      </c>
      <c r="V43" s="80">
        <f t="shared" si="8"/>
        <v>6.2033302500000165</v>
      </c>
      <c r="W43" s="80">
        <f t="shared" si="8"/>
        <v>6.2383718400000232</v>
      </c>
      <c r="X43" s="80">
        <f t="shared" si="8"/>
        <v>6.6913397225000004</v>
      </c>
      <c r="Y43" s="80" t="str">
        <f t="shared" si="8"/>
        <v/>
      </c>
      <c r="Z43" s="80">
        <f t="shared" si="8"/>
        <v>5.3127488399999923</v>
      </c>
      <c r="AA43" s="80">
        <f t="shared" si="8"/>
        <v>5.9715830625000077</v>
      </c>
      <c r="AB43" s="80">
        <f t="shared" si="8"/>
        <v>6.1837507024999683</v>
      </c>
      <c r="AC43" s="80">
        <f t="shared" si="8"/>
        <v>6.6789451025000224</v>
      </c>
      <c r="AD43" s="80">
        <f t="shared" si="8"/>
        <v>4.4392022024999811</v>
      </c>
      <c r="AE43" s="80" t="str">
        <f t="shared" si="8"/>
        <v/>
      </c>
      <c r="AF43" s="80">
        <f t="shared" si="8"/>
        <v>6.2126054024999933</v>
      </c>
      <c r="AG43" s="80">
        <f t="shared" si="8"/>
        <v>6.1301738025000052</v>
      </c>
      <c r="AH43" s="80" t="str">
        <f t="shared" si="8"/>
        <v/>
      </c>
      <c r="AI43" s="80">
        <f t="shared" si="8"/>
        <v>5.6999891025000027</v>
      </c>
      <c r="AJ43" s="80">
        <f t="shared" si="8"/>
        <v>5.9736419225000281</v>
      </c>
      <c r="AK43" s="80">
        <f t="shared" si="10"/>
        <v>5.759368345564897</v>
      </c>
      <c r="AL43" s="80">
        <f t="shared" si="8"/>
        <v>6.1373852899999859</v>
      </c>
      <c r="AM43" s="80" t="str">
        <f t="shared" si="8"/>
        <v/>
      </c>
      <c r="AN43" s="80">
        <f t="shared" si="8"/>
        <v>4.903685062499985</v>
      </c>
      <c r="AO43" s="80">
        <f t="shared" si="8"/>
        <v>5.7380324099999935</v>
      </c>
      <c r="AP43" s="80">
        <f t="shared" si="8"/>
        <v>6.1106010000000044</v>
      </c>
      <c r="AQ43" s="80">
        <f t="shared" si="8"/>
        <v>4.9538780900000079</v>
      </c>
      <c r="AR43" s="80">
        <f t="shared" si="8"/>
        <v>5.4831702500000024</v>
      </c>
      <c r="AS43" s="80">
        <f t="shared" si="11"/>
        <v>5.5550760000000254</v>
      </c>
      <c r="AT43" s="80" t="str">
        <f t="shared" si="11"/>
        <v/>
      </c>
      <c r="AU43" s="80">
        <f t="shared" si="11"/>
        <v>4.5536925225000191</v>
      </c>
      <c r="AV43" s="80">
        <f t="shared" si="11"/>
        <v>4.552670010000015</v>
      </c>
      <c r="AW43" s="80">
        <f t="shared" si="11"/>
        <v>4.8616960399999964</v>
      </c>
      <c r="AX43" s="80">
        <f t="shared" si="11"/>
        <v>5.9129139599999991</v>
      </c>
      <c r="AY43" s="80">
        <f t="shared" si="11"/>
        <v>4.1542713599999725</v>
      </c>
      <c r="AZ43" s="80">
        <f t="shared" si="11"/>
        <v>5.373304522500022</v>
      </c>
      <c r="BA43" s="80" t="str">
        <f t="shared" si="11"/>
        <v/>
      </c>
      <c r="BB43" s="80">
        <f t="shared" si="11"/>
        <v>4.1991808399999941</v>
      </c>
      <c r="BC43" s="80">
        <f t="shared" si="11"/>
        <v>4.6365326400000129</v>
      </c>
      <c r="BD43" s="80">
        <f t="shared" si="9"/>
        <v>5.533501702500021</v>
      </c>
      <c r="BE43" s="80">
        <f t="shared" si="9"/>
        <v>5.8676366400000068</v>
      </c>
      <c r="BF43" s="80">
        <f t="shared" si="11"/>
        <v>4.6488080400000076</v>
      </c>
      <c r="BG43" s="80">
        <f t="shared" si="11"/>
        <v>5.4451728224999885</v>
      </c>
      <c r="BH43" s="80">
        <f t="shared" si="11"/>
        <v>5.8923321599999801</v>
      </c>
      <c r="BI43" s="83">
        <f t="shared" si="11"/>
        <v>6.1445970224999868</v>
      </c>
    </row>
    <row r="44" spans="2:61" x14ac:dyDescent="0.25">
      <c r="B44" s="74">
        <f t="shared" si="5"/>
        <v>41830</v>
      </c>
      <c r="C44" s="80" t="str">
        <f t="shared" si="6"/>
        <v/>
      </c>
      <c r="D44" s="83" t="str">
        <f t="shared" si="6"/>
        <v/>
      </c>
      <c r="E44" s="81">
        <f t="shared" si="6"/>
        <v>3.6965439225000063</v>
      </c>
      <c r="F44" s="83">
        <f t="shared" si="6"/>
        <v>4.1542713599999725</v>
      </c>
      <c r="G44" s="21">
        <f t="shared" si="6"/>
        <v>4.2573734225000326</v>
      </c>
      <c r="H44" s="21">
        <f t="shared" si="6"/>
        <v>4.3503110399999878</v>
      </c>
      <c r="I44" s="21">
        <f t="shared" si="6"/>
        <v>4.4218296900000009</v>
      </c>
      <c r="J44" s="83">
        <f t="shared" si="6"/>
        <v>4.5547150400000236</v>
      </c>
      <c r="K44" s="81"/>
      <c r="L44" s="81"/>
      <c r="M44" s="82">
        <f t="shared" si="7"/>
        <v>41830</v>
      </c>
      <c r="N44" s="80">
        <f t="shared" si="8"/>
        <v>4.5209746024999831</v>
      </c>
      <c r="O44" s="80">
        <f t="shared" si="8"/>
        <v>4.8320015625000101</v>
      </c>
      <c r="P44" s="80">
        <f t="shared" si="8"/>
        <v>5.1014536100000063</v>
      </c>
      <c r="Q44" s="80">
        <f t="shared" si="8"/>
        <v>5.087101439999997</v>
      </c>
      <c r="R44" s="80">
        <f t="shared" si="8"/>
        <v>5.5314471224999995</v>
      </c>
      <c r="S44" s="80">
        <f t="shared" si="8"/>
        <v>5.6948486400000276</v>
      </c>
      <c r="T44" s="80">
        <f t="shared" si="8"/>
        <v>5.0778755624999894</v>
      </c>
      <c r="U44" s="80">
        <f t="shared" si="8"/>
        <v>5.2665740024999907</v>
      </c>
      <c r="V44" s="80">
        <f t="shared" si="8"/>
        <v>6.1878725624999964</v>
      </c>
      <c r="W44" s="80">
        <f t="shared" si="8"/>
        <v>6.2260035599999819</v>
      </c>
      <c r="X44" s="80">
        <f t="shared" si="8"/>
        <v>6.6727480625000224</v>
      </c>
      <c r="Y44" s="80" t="str">
        <f t="shared" si="8"/>
        <v/>
      </c>
      <c r="Z44" s="80">
        <f t="shared" si="8"/>
        <v>5.3004345600000002</v>
      </c>
      <c r="AA44" s="80">
        <f t="shared" si="8"/>
        <v>5.9592303225000087</v>
      </c>
      <c r="AB44" s="80">
        <f t="shared" si="8"/>
        <v>6.1713856024999902</v>
      </c>
      <c r="AC44" s="80">
        <f t="shared" si="8"/>
        <v>6.6665512024999707</v>
      </c>
      <c r="AD44" s="80">
        <f t="shared" si="8"/>
        <v>4.4116112399999796</v>
      </c>
      <c r="AE44" s="80" t="str">
        <f t="shared" si="8"/>
        <v/>
      </c>
      <c r="AF44" s="80">
        <f t="shared" si="8"/>
        <v>6.1971470400000284</v>
      </c>
      <c r="AG44" s="80">
        <f t="shared" si="8"/>
        <v>6.1188419600000099</v>
      </c>
      <c r="AH44" s="80" t="str">
        <f t="shared" si="8"/>
        <v/>
      </c>
      <c r="AI44" s="80">
        <f t="shared" si="8"/>
        <v>5.6886802499999778</v>
      </c>
      <c r="AJ44" s="80">
        <f t="shared" si="8"/>
        <v>5.9623184399999918</v>
      </c>
      <c r="AK44" s="80">
        <f t="shared" si="10"/>
        <v>5.7332984677574528</v>
      </c>
      <c r="AL44" s="80">
        <f t="shared" si="8"/>
        <v>6.1229625600000004</v>
      </c>
      <c r="AM44" s="80" t="str">
        <f t="shared" si="8"/>
        <v/>
      </c>
      <c r="AN44" s="80">
        <f t="shared" si="8"/>
        <v>4.8698883599999965</v>
      </c>
      <c r="AO44" s="80">
        <f t="shared" si="8"/>
        <v>5.7256932899999891</v>
      </c>
      <c r="AP44" s="80">
        <f t="shared" si="8"/>
        <v>6.0972101224999964</v>
      </c>
      <c r="AQ44" s="80">
        <f t="shared" si="8"/>
        <v>4.9415848099999993</v>
      </c>
      <c r="AR44" s="80">
        <f t="shared" si="8"/>
        <v>5.4687920399999923</v>
      </c>
      <c r="AS44" s="80">
        <f t="shared" si="11"/>
        <v>5.5427475599999942</v>
      </c>
      <c r="AT44" s="80" t="str">
        <f t="shared" si="11"/>
        <v/>
      </c>
      <c r="AU44" s="80">
        <f t="shared" si="11"/>
        <v>4.5475575225000231</v>
      </c>
      <c r="AV44" s="80">
        <f t="shared" si="11"/>
        <v>4.5475575225000231</v>
      </c>
      <c r="AW44" s="80">
        <f t="shared" si="11"/>
        <v>4.8453123600000092</v>
      </c>
      <c r="AX44" s="80">
        <f t="shared" si="11"/>
        <v>5.8985064899999884</v>
      </c>
      <c r="AY44" s="80">
        <f t="shared" si="11"/>
        <v>4.1389635225000276</v>
      </c>
      <c r="AZ44" s="80">
        <f t="shared" si="11"/>
        <v>5.31993250249998</v>
      </c>
      <c r="BA44" s="80" t="str">
        <f t="shared" si="11"/>
        <v/>
      </c>
      <c r="BB44" s="80">
        <f t="shared" si="11"/>
        <v>4.1889732899999865</v>
      </c>
      <c r="BC44" s="80">
        <f t="shared" si="11"/>
        <v>4.6181208899999771</v>
      </c>
      <c r="BD44" s="80">
        <f t="shared" si="9"/>
        <v>5.5211745224999831</v>
      </c>
      <c r="BE44" s="80">
        <f t="shared" si="9"/>
        <v>5.8552899600000208</v>
      </c>
      <c r="BF44" s="80">
        <f t="shared" si="11"/>
        <v>4.6416473025000071</v>
      </c>
      <c r="BG44" s="80">
        <f t="shared" si="11"/>
        <v>5.4328508025</v>
      </c>
      <c r="BH44" s="80">
        <f t="shared" si="11"/>
        <v>5.8799840400000081</v>
      </c>
      <c r="BI44" s="83">
        <f t="shared" si="11"/>
        <v>6.1312040000000012</v>
      </c>
    </row>
    <row r="45" spans="2:61" x14ac:dyDescent="0.25">
      <c r="B45" s="74">
        <f t="shared" si="5"/>
        <v>41831</v>
      </c>
      <c r="C45" s="80" t="str">
        <f t="shared" si="6"/>
        <v/>
      </c>
      <c r="D45" s="83" t="str">
        <f t="shared" si="6"/>
        <v/>
      </c>
      <c r="E45" s="81">
        <f t="shared" si="6"/>
        <v>3.6975622399999741</v>
      </c>
      <c r="F45" s="83">
        <f t="shared" si="6"/>
        <v>4.1001887024999961</v>
      </c>
      <c r="G45" s="21">
        <f t="shared" si="6"/>
        <v>4.2053056100000097</v>
      </c>
      <c r="H45" s="21">
        <f t="shared" si="6"/>
        <v>4.2982200225000211</v>
      </c>
      <c r="I45" s="21">
        <f t="shared" si="6"/>
        <v>4.3697208224999784</v>
      </c>
      <c r="J45" s="83">
        <f t="shared" si="6"/>
        <v>4.5046175625000018</v>
      </c>
      <c r="K45" s="81"/>
      <c r="L45" s="81"/>
      <c r="M45" s="82">
        <f t="shared" si="7"/>
        <v>41831</v>
      </c>
      <c r="N45" s="80">
        <f t="shared" si="8"/>
        <v>4.4943950624999784</v>
      </c>
      <c r="O45" s="80">
        <f t="shared" si="8"/>
        <v>4.8012875625000007</v>
      </c>
      <c r="P45" s="80">
        <f t="shared" si="8"/>
        <v>5.062499999999992</v>
      </c>
      <c r="Q45" s="80">
        <f t="shared" si="8"/>
        <v>5.0450757225000142</v>
      </c>
      <c r="R45" s="80">
        <f t="shared" si="8"/>
        <v>5.4841973025000046</v>
      </c>
      <c r="S45" s="80">
        <f t="shared" si="8"/>
        <v>5.6455065600000243</v>
      </c>
      <c r="T45" s="80">
        <f t="shared" si="8"/>
        <v>5.0461006400000175</v>
      </c>
      <c r="U45" s="80">
        <f t="shared" si="8"/>
        <v>5.228615609999987</v>
      </c>
      <c r="V45" s="80">
        <f t="shared" si="8"/>
        <v>6.1425365024999845</v>
      </c>
      <c r="W45" s="80">
        <f t="shared" si="8"/>
        <v>6.1785984899999979</v>
      </c>
      <c r="X45" s="80">
        <f t="shared" ref="X45:BI59" si="12">IF(X17&gt;0,((1+X17/200)^2-1)*100,"")</f>
        <v>6.6159502500000134</v>
      </c>
      <c r="Y45" s="80" t="str">
        <f t="shared" si="12"/>
        <v/>
      </c>
      <c r="Z45" s="80">
        <f t="shared" si="12"/>
        <v>5.2614440900000004</v>
      </c>
      <c r="AA45" s="80">
        <f t="shared" si="12"/>
        <v>5.9118848224999798</v>
      </c>
      <c r="AB45" s="80">
        <f t="shared" si="12"/>
        <v>6.1260530625000031</v>
      </c>
      <c r="AC45" s="80">
        <f t="shared" si="12"/>
        <v>6.6118200899999868</v>
      </c>
      <c r="AD45" s="80">
        <f t="shared" si="12"/>
        <v>4.3911758399999945</v>
      </c>
      <c r="AE45" s="80" t="str">
        <f t="shared" si="12"/>
        <v/>
      </c>
      <c r="AF45" s="80">
        <f t="shared" si="12"/>
        <v>6.1548999225000234</v>
      </c>
      <c r="AG45" s="80">
        <f t="shared" si="12"/>
        <v>6.0694010000000187</v>
      </c>
      <c r="AH45" s="80" t="str">
        <f t="shared" si="12"/>
        <v/>
      </c>
      <c r="AI45" s="80">
        <f t="shared" si="12"/>
        <v>5.6496179600000085</v>
      </c>
      <c r="AJ45" s="80">
        <f t="shared" si="12"/>
        <v>5.922176422500014</v>
      </c>
      <c r="AK45" s="80">
        <f t="shared" si="10"/>
        <v>5.6863848337085354</v>
      </c>
      <c r="AL45" s="80">
        <f t="shared" si="12"/>
        <v>6.0776403600000251</v>
      </c>
      <c r="AM45" s="80" t="str">
        <f t="shared" si="12"/>
        <v/>
      </c>
      <c r="AN45" s="80">
        <f t="shared" si="12"/>
        <v>4.8442884224999982</v>
      </c>
      <c r="AO45" s="80">
        <f t="shared" si="12"/>
        <v>5.6876522025000265</v>
      </c>
      <c r="AP45" s="80">
        <f t="shared" si="12"/>
        <v>6.0560127225000038</v>
      </c>
      <c r="AQ45" s="80">
        <f t="shared" si="12"/>
        <v>4.9026608399999727</v>
      </c>
      <c r="AR45" s="80">
        <f t="shared" si="12"/>
        <v>5.4287436225000096</v>
      </c>
      <c r="AS45" s="80">
        <f t="shared" si="12"/>
        <v>5.4944681024999831</v>
      </c>
      <c r="AT45" s="80" t="str">
        <f t="shared" si="12"/>
        <v/>
      </c>
      <c r="AU45" s="80">
        <f t="shared" si="12"/>
        <v>4.52608644000001</v>
      </c>
      <c r="AV45" s="80">
        <f t="shared" si="12"/>
        <v>4.5271088225000256</v>
      </c>
      <c r="AW45" s="80">
        <f t="shared" si="12"/>
        <v>4.8197154224999927</v>
      </c>
      <c r="AX45" s="80">
        <f t="shared" si="12"/>
        <v>5.8532322500000067</v>
      </c>
      <c r="AY45" s="80">
        <f t="shared" si="12"/>
        <v>4.1144733224999896</v>
      </c>
      <c r="AZ45" s="80">
        <f t="shared" si="12"/>
        <v>5.2829905625000118</v>
      </c>
      <c r="BA45" s="80" t="str">
        <f t="shared" si="12"/>
        <v/>
      </c>
      <c r="BB45" s="80">
        <f t="shared" si="12"/>
        <v>4.1675390624999809</v>
      </c>
      <c r="BC45" s="80">
        <f t="shared" si="12"/>
        <v>4.5802796025000037</v>
      </c>
      <c r="BD45" s="80">
        <f t="shared" si="9"/>
        <v>5.4708460100000078</v>
      </c>
      <c r="BE45" s="80">
        <f t="shared" si="9"/>
        <v>5.7997388099999769</v>
      </c>
      <c r="BF45" s="80">
        <f t="shared" si="12"/>
        <v>4.6222122500000129</v>
      </c>
      <c r="BG45" s="80">
        <f t="shared" si="12"/>
        <v>5.3938358225000149</v>
      </c>
      <c r="BH45" s="80">
        <f t="shared" si="12"/>
        <v>5.8326562500000012</v>
      </c>
      <c r="BI45" s="83">
        <f t="shared" si="12"/>
        <v>6.0858800399999691</v>
      </c>
    </row>
    <row r="46" spans="2:61" x14ac:dyDescent="0.25">
      <c r="B46" s="74">
        <f t="shared" si="5"/>
        <v>41834</v>
      </c>
      <c r="C46" s="80" t="str">
        <f t="shared" si="6"/>
        <v/>
      </c>
      <c r="D46" s="83" t="str">
        <f t="shared" si="6"/>
        <v/>
      </c>
      <c r="E46" s="81">
        <f t="shared" si="6"/>
        <v>3.7026539025000194</v>
      </c>
      <c r="F46" s="83">
        <f t="shared" si="6"/>
        <v>4.1052902399999702</v>
      </c>
      <c r="G46" s="21">
        <f t="shared" si="6"/>
        <v>4.208368062500023</v>
      </c>
      <c r="H46" s="21">
        <f t="shared" si="6"/>
        <v>4.3033264099999968</v>
      </c>
      <c r="I46" s="21">
        <f t="shared" si="6"/>
        <v>4.3758506024999866</v>
      </c>
      <c r="J46" s="83">
        <f t="shared" si="6"/>
        <v>4.5076844099999791</v>
      </c>
      <c r="K46" s="81"/>
      <c r="L46" s="81"/>
      <c r="M46" s="82">
        <f t="shared" si="7"/>
        <v>41834</v>
      </c>
      <c r="N46" s="80">
        <f t="shared" ref="N46:BI51" si="13">IF(N18&gt;0,((1+N18/200)^2-1)*100,"")</f>
        <v>4.5087067024999872</v>
      </c>
      <c r="O46" s="80">
        <f t="shared" si="13"/>
        <v>4.8023112900000164</v>
      </c>
      <c r="P46" s="80">
        <f t="shared" si="13"/>
        <v>5.0666000400000133</v>
      </c>
      <c r="Q46" s="80">
        <f t="shared" si="13"/>
        <v>5.0522502500000011</v>
      </c>
      <c r="R46" s="80">
        <f t="shared" si="13"/>
        <v>5.4883055624999955</v>
      </c>
      <c r="S46" s="80">
        <f t="shared" si="13"/>
        <v>5.6455065600000243</v>
      </c>
      <c r="T46" s="80">
        <f t="shared" si="13"/>
        <v>5.0584000399999995</v>
      </c>
      <c r="U46" s="80">
        <f t="shared" si="13"/>
        <v>5.2306672399999865</v>
      </c>
      <c r="V46" s="80">
        <f t="shared" si="13"/>
        <v>6.1394457600000063</v>
      </c>
      <c r="W46" s="80">
        <f t="shared" si="13"/>
        <v>6.1785984899999979</v>
      </c>
      <c r="X46" s="80">
        <f t="shared" si="13"/>
        <v>6.6138851600000104</v>
      </c>
      <c r="Y46" s="80" t="str">
        <f t="shared" si="13"/>
        <v/>
      </c>
      <c r="Z46" s="80">
        <f t="shared" si="13"/>
        <v>5.2634960399999819</v>
      </c>
      <c r="AA46" s="80">
        <f t="shared" si="13"/>
        <v>5.9160014025000152</v>
      </c>
      <c r="AB46" s="80">
        <f t="shared" si="13"/>
        <v>6.1270832400000197</v>
      </c>
      <c r="AC46" s="80">
        <f t="shared" si="13"/>
        <v>6.6169828024999822</v>
      </c>
      <c r="AD46" s="80">
        <f t="shared" si="13"/>
        <v>4.432048639999997</v>
      </c>
      <c r="AE46" s="80" t="str">
        <f t="shared" si="13"/>
        <v/>
      </c>
      <c r="AF46" s="80">
        <f t="shared" si="13"/>
        <v>6.1507787024999816</v>
      </c>
      <c r="AG46" s="80">
        <f t="shared" si="12"/>
        <v>6.0714608100000289</v>
      </c>
      <c r="AH46" s="80" t="str">
        <f t="shared" si="13"/>
        <v/>
      </c>
      <c r="AI46" s="80">
        <f t="shared" si="13"/>
        <v>5.6516736900000142</v>
      </c>
      <c r="AJ46" s="80">
        <f t="shared" si="13"/>
        <v>5.9242348025000169</v>
      </c>
      <c r="AK46" s="80">
        <f t="shared" si="10"/>
        <v>5.6843001457156594</v>
      </c>
      <c r="AL46" s="80">
        <f t="shared" si="13"/>
        <v>6.0776403600000251</v>
      </c>
      <c r="AM46" s="80" t="str">
        <f t="shared" si="13"/>
        <v/>
      </c>
      <c r="AN46" s="80">
        <f t="shared" si="13"/>
        <v>4.8688643024999978</v>
      </c>
      <c r="AO46" s="80">
        <f t="shared" si="13"/>
        <v>5.6897083024999962</v>
      </c>
      <c r="AP46" s="80">
        <f t="shared" si="13"/>
        <v>6.0560127225000038</v>
      </c>
      <c r="AQ46" s="80">
        <f t="shared" si="13"/>
        <v>4.9047092899999978</v>
      </c>
      <c r="AR46" s="80">
        <f t="shared" si="13"/>
        <v>5.4328508025</v>
      </c>
      <c r="AS46" s="80">
        <f t="shared" si="13"/>
        <v>5.4975494400000047</v>
      </c>
      <c r="AT46" s="80" t="str">
        <f t="shared" si="13"/>
        <v/>
      </c>
      <c r="AU46" s="80">
        <f t="shared" si="13"/>
        <v>4.5465350400000215</v>
      </c>
      <c r="AV46" s="80">
        <f t="shared" si="13"/>
        <v>4.5465350400000215</v>
      </c>
      <c r="AW46" s="80">
        <f t="shared" si="13"/>
        <v>4.8309776900000045</v>
      </c>
      <c r="AX46" s="80">
        <f t="shared" si="13"/>
        <v>5.8573476899999921</v>
      </c>
      <c r="AY46" s="80">
        <f t="shared" si="13"/>
        <v>4.132840702500018</v>
      </c>
      <c r="AZ46" s="80">
        <f t="shared" si="13"/>
        <v>5.2881210000000012</v>
      </c>
      <c r="BA46" s="80" t="str">
        <f t="shared" si="13"/>
        <v/>
      </c>
      <c r="BB46" s="80">
        <f t="shared" si="13"/>
        <v>4.1848904100000084</v>
      </c>
      <c r="BC46" s="80">
        <f t="shared" si="13"/>
        <v>4.5915289999999942</v>
      </c>
      <c r="BD46" s="80">
        <f t="shared" si="9"/>
        <v>5.4759810224999983</v>
      </c>
      <c r="BE46" s="80">
        <f t="shared" si="9"/>
        <v>5.8089963225000041</v>
      </c>
      <c r="BF46" s="80">
        <f t="shared" si="13"/>
        <v>4.6396014224999949</v>
      </c>
      <c r="BG46" s="80">
        <f t="shared" si="13"/>
        <v>5.3948624400000256</v>
      </c>
      <c r="BH46" s="80">
        <f t="shared" si="13"/>
        <v>5.8378000625000093</v>
      </c>
      <c r="BI46" s="83">
        <f t="shared" si="13"/>
        <v>6.0827901225000147</v>
      </c>
    </row>
    <row r="47" spans="2:61" x14ac:dyDescent="0.25">
      <c r="B47" s="74">
        <f t="shared" si="5"/>
        <v>41835</v>
      </c>
      <c r="C47" s="80" t="str">
        <f t="shared" si="6"/>
        <v/>
      </c>
      <c r="D47" s="83" t="str">
        <f t="shared" si="6"/>
        <v/>
      </c>
      <c r="E47" s="81">
        <f t="shared" si="6"/>
        <v>3.6955256100000167</v>
      </c>
      <c r="F47" s="83">
        <f t="shared" si="6"/>
        <v>4.1318202500000067</v>
      </c>
      <c r="G47" s="21">
        <f t="shared" si="6"/>
        <v>4.2349112025000135</v>
      </c>
      <c r="H47" s="21">
        <f t="shared" si="6"/>
        <v>4.3298816399999884</v>
      </c>
      <c r="I47" s="21">
        <f t="shared" si="6"/>
        <v>4.3973062499999882</v>
      </c>
      <c r="J47" s="83">
        <f t="shared" si="6"/>
        <v>4.5301759999999858</v>
      </c>
      <c r="K47" s="81"/>
      <c r="L47" s="81"/>
      <c r="M47" s="82">
        <f t="shared" si="7"/>
        <v>41835</v>
      </c>
      <c r="N47" s="80">
        <f t="shared" si="13"/>
        <v>4.5342656400000125</v>
      </c>
      <c r="O47" s="80">
        <f t="shared" si="13"/>
        <v>4.8268822499999864</v>
      </c>
      <c r="P47" s="80">
        <f t="shared" si="13"/>
        <v>5.1014536100000063</v>
      </c>
      <c r="Q47" s="80">
        <f t="shared" si="13"/>
        <v>5.0860763224999994</v>
      </c>
      <c r="R47" s="80">
        <f t="shared" si="13"/>
        <v>5.5222017599999784</v>
      </c>
      <c r="S47" s="80">
        <f t="shared" si="13"/>
        <v>5.6804560100000234</v>
      </c>
      <c r="T47" s="80">
        <f t="shared" si="13"/>
        <v>5.0850512100000023</v>
      </c>
      <c r="U47" s="80">
        <f t="shared" si="13"/>
        <v>5.2573402499999755</v>
      </c>
      <c r="V47" s="80">
        <f t="shared" si="13"/>
        <v>6.1713856024999902</v>
      </c>
      <c r="W47" s="80">
        <f t="shared" si="13"/>
        <v>6.2115748099999868</v>
      </c>
      <c r="X47" s="80">
        <f t="shared" si="13"/>
        <v>6.6407328900000007</v>
      </c>
      <c r="Y47" s="80" t="str">
        <f t="shared" si="13"/>
        <v/>
      </c>
      <c r="Z47" s="80">
        <f t="shared" si="13"/>
        <v>5.2911993224999732</v>
      </c>
      <c r="AA47" s="80">
        <f t="shared" si="13"/>
        <v>5.9499662399999931</v>
      </c>
      <c r="AB47" s="80">
        <f t="shared" si="13"/>
        <v>6.1610819025000207</v>
      </c>
      <c r="AC47" s="80">
        <f t="shared" si="13"/>
        <v>6.6531252899999949</v>
      </c>
      <c r="AD47" s="80">
        <f t="shared" si="13"/>
        <v>4.4228515625000187</v>
      </c>
      <c r="AE47" s="80" t="str">
        <f t="shared" si="13"/>
        <v/>
      </c>
      <c r="AF47" s="80">
        <f t="shared" si="13"/>
        <v>6.1796289224999912</v>
      </c>
      <c r="AG47" s="80">
        <f t="shared" si="12"/>
        <v>6.1033904225000102</v>
      </c>
      <c r="AH47" s="80" t="str">
        <f t="shared" si="13"/>
        <v/>
      </c>
      <c r="AI47" s="80">
        <f t="shared" si="13"/>
        <v>5.6681202499999861</v>
      </c>
      <c r="AJ47" s="80">
        <f t="shared" si="13"/>
        <v>5.9612890624999748</v>
      </c>
      <c r="AK47" s="80">
        <f t="shared" si="10"/>
        <v>5.7155737040694543</v>
      </c>
      <c r="AL47" s="80">
        <f t="shared" si="13"/>
        <v>6.1095709024999945</v>
      </c>
      <c r="AM47" s="80" t="str">
        <f t="shared" si="13"/>
        <v/>
      </c>
      <c r="AN47" s="80">
        <f t="shared" si="13"/>
        <v>4.8913947224999976</v>
      </c>
      <c r="AO47" s="80">
        <f t="shared" si="13"/>
        <v>5.7246650624999784</v>
      </c>
      <c r="AP47" s="80">
        <f t="shared" si="13"/>
        <v>6.0930900224999807</v>
      </c>
      <c r="AQ47" s="80">
        <f t="shared" si="13"/>
        <v>4.9047092899999978</v>
      </c>
      <c r="AR47" s="80">
        <f t="shared" si="13"/>
        <v>5.4657111224999833</v>
      </c>
      <c r="AS47" s="80">
        <f t="shared" si="13"/>
        <v>5.5109024225000081</v>
      </c>
      <c r="AT47" s="80" t="str">
        <f t="shared" si="13"/>
        <v/>
      </c>
      <c r="AU47" s="80">
        <f t="shared" si="13"/>
        <v>4.5628953599999855</v>
      </c>
      <c r="AV47" s="80">
        <f t="shared" si="13"/>
        <v>4.5628953599999855</v>
      </c>
      <c r="AW47" s="80">
        <f t="shared" si="13"/>
        <v>4.855552009999986</v>
      </c>
      <c r="AX47" s="80">
        <f t="shared" si="13"/>
        <v>5.8964483600000284</v>
      </c>
      <c r="AY47" s="80">
        <f t="shared" si="13"/>
        <v>4.1359020899999877</v>
      </c>
      <c r="AZ47" s="80">
        <f t="shared" si="13"/>
        <v>5.3630396224999988</v>
      </c>
      <c r="BA47" s="80" t="str">
        <f t="shared" si="13"/>
        <v/>
      </c>
      <c r="BB47" s="80">
        <f t="shared" si="13"/>
        <v>4.1971392899999849</v>
      </c>
      <c r="BC47" s="80">
        <f t="shared" si="13"/>
        <v>4.5997107599999865</v>
      </c>
      <c r="BD47" s="80">
        <f t="shared" si="9"/>
        <v>5.5098752399999951</v>
      </c>
      <c r="BE47" s="80">
        <f t="shared" si="9"/>
        <v>5.8419152024999699</v>
      </c>
      <c r="BF47" s="80">
        <f t="shared" si="13"/>
        <v>4.6528999999999821</v>
      </c>
      <c r="BG47" s="80">
        <f t="shared" si="13"/>
        <v>5.4277168400000075</v>
      </c>
      <c r="BH47" s="80">
        <f t="shared" si="13"/>
        <v>5.8707234224999905</v>
      </c>
      <c r="BI47" s="83">
        <f t="shared" si="13"/>
        <v>6.11369132249997</v>
      </c>
    </row>
    <row r="48" spans="2:61" x14ac:dyDescent="0.25">
      <c r="B48" s="74">
        <f t="shared" si="5"/>
        <v>41836</v>
      </c>
      <c r="C48" s="80" t="str">
        <f t="shared" si="6"/>
        <v/>
      </c>
      <c r="D48" s="83" t="str">
        <f t="shared" si="6"/>
        <v/>
      </c>
      <c r="E48" s="81">
        <f t="shared" si="6"/>
        <v>3.672105802499992</v>
      </c>
      <c r="F48" s="83">
        <f t="shared" si="6"/>
        <v>4.0634613225000171</v>
      </c>
      <c r="G48" s="21">
        <f t="shared" si="6"/>
        <v>4.1706009599999927</v>
      </c>
      <c r="H48" s="21">
        <f t="shared" si="6"/>
        <v>4.2788168899999812</v>
      </c>
      <c r="I48" s="21">
        <f t="shared" si="6"/>
        <v>4.3360102499999886</v>
      </c>
      <c r="J48" s="83">
        <f t="shared" si="6"/>
        <v>4.4729294399999731</v>
      </c>
      <c r="K48" s="81"/>
      <c r="L48" s="81"/>
      <c r="M48" s="82">
        <f t="shared" si="7"/>
        <v>41836</v>
      </c>
      <c r="N48" s="80">
        <f t="shared" si="13"/>
        <v>4.4453340224999804</v>
      </c>
      <c r="O48" s="80">
        <f t="shared" si="13"/>
        <v>4.6989400625000011</v>
      </c>
      <c r="P48" s="80">
        <f t="shared" si="13"/>
        <v>4.7265689600000105</v>
      </c>
      <c r="Q48" s="80">
        <f t="shared" si="13"/>
        <v>4.9928115599999767</v>
      </c>
      <c r="R48" s="80">
        <f t="shared" si="13"/>
        <v>5.4482534399999949</v>
      </c>
      <c r="S48" s="80">
        <f t="shared" si="13"/>
        <v>5.615701302499998</v>
      </c>
      <c r="T48" s="80">
        <f t="shared" si="13"/>
        <v>4.9897376025000106</v>
      </c>
      <c r="U48" s="80">
        <f t="shared" si="13"/>
        <v>5.1660505024999859</v>
      </c>
      <c r="V48" s="80">
        <f t="shared" si="13"/>
        <v>6.0951500624999877</v>
      </c>
      <c r="W48" s="80">
        <f t="shared" si="13"/>
        <v>6.1425365024999845</v>
      </c>
      <c r="X48" s="80">
        <f t="shared" si="13"/>
        <v>6.5953002500000135</v>
      </c>
      <c r="Y48" s="80" t="str">
        <f t="shared" si="13"/>
        <v/>
      </c>
      <c r="Z48" s="80">
        <f t="shared" si="13"/>
        <v>5.2009205624999888</v>
      </c>
      <c r="AA48" s="80">
        <f t="shared" si="13"/>
        <v>5.8686655625000084</v>
      </c>
      <c r="AB48" s="80">
        <f t="shared" si="13"/>
        <v>6.0879400099999925</v>
      </c>
      <c r="AC48" s="80">
        <f t="shared" si="13"/>
        <v>6.5932353600000049</v>
      </c>
      <c r="AD48" s="80">
        <f t="shared" si="13"/>
        <v>4.4402241600000059</v>
      </c>
      <c r="AE48" s="80" t="str">
        <f t="shared" si="13"/>
        <v/>
      </c>
      <c r="AF48" s="80">
        <f t="shared" si="13"/>
        <v>6.1064806400000116</v>
      </c>
      <c r="AG48" s="80">
        <f t="shared" si="12"/>
        <v>6.0395360025000011</v>
      </c>
      <c r="AH48" s="80" t="str">
        <f t="shared" si="13"/>
        <v/>
      </c>
      <c r="AI48" s="80">
        <f t="shared" si="13"/>
        <v>5.5766525025000124</v>
      </c>
      <c r="AJ48" s="80">
        <f t="shared" si="13"/>
        <v>5.8717523599999932</v>
      </c>
      <c r="AK48" s="80">
        <f t="shared" si="10"/>
        <v>5.6321929683829319</v>
      </c>
      <c r="AL48" s="80">
        <f t="shared" si="13"/>
        <v>6.0457146224999869</v>
      </c>
      <c r="AM48" s="80" t="str">
        <f t="shared" si="13"/>
        <v/>
      </c>
      <c r="AN48" s="80">
        <f t="shared" si="13"/>
        <v>4.8145964099999938</v>
      </c>
      <c r="AO48" s="80">
        <f t="shared" si="13"/>
        <v>5.6352284099999927</v>
      </c>
      <c r="AP48" s="80">
        <f t="shared" si="13"/>
        <v>6.008645602500029</v>
      </c>
      <c r="AQ48" s="80">
        <f t="shared" si="13"/>
        <v>4.812548839999975</v>
      </c>
      <c r="AR48" s="80">
        <f t="shared" si="13"/>
        <v>5.3856230625000112</v>
      </c>
      <c r="AS48" s="80">
        <f t="shared" si="13"/>
        <v>5.4349044225000087</v>
      </c>
      <c r="AT48" s="80" t="str">
        <f t="shared" si="13"/>
        <v/>
      </c>
      <c r="AU48" s="80">
        <f t="shared" si="13"/>
        <v>4.4933728399999762</v>
      </c>
      <c r="AV48" s="80">
        <f t="shared" si="13"/>
        <v>4.4933728399999762</v>
      </c>
      <c r="AW48" s="80">
        <f t="shared" si="13"/>
        <v>4.7613660900000188</v>
      </c>
      <c r="AX48" s="80">
        <f t="shared" si="13"/>
        <v>5.815168222499989</v>
      </c>
      <c r="AY48" s="80">
        <f t="shared" si="13"/>
        <v>4.1287589224999977</v>
      </c>
      <c r="AZ48" s="80">
        <f t="shared" si="13"/>
        <v>5.2747821225000102</v>
      </c>
      <c r="BA48" s="80" t="str">
        <f>IF(BA20&gt;0,((1+BA20/200)^2-1)*100,"")</f>
        <v/>
      </c>
      <c r="BB48" s="80">
        <f t="shared" si="13"/>
        <v>4.1787662399999981</v>
      </c>
      <c r="BC48" s="80">
        <f t="shared" si="13"/>
        <v>4.5066621225000159</v>
      </c>
      <c r="BD48" s="80">
        <f t="shared" si="9"/>
        <v>5.4379848899999805</v>
      </c>
      <c r="BE48" s="80">
        <f t="shared" si="9"/>
        <v>5.7781395225000143</v>
      </c>
      <c r="BF48" s="80">
        <f t="shared" si="13"/>
        <v>4.6181208899999771</v>
      </c>
      <c r="BG48" s="80">
        <f t="shared" si="13"/>
        <v>5.3373795599999996</v>
      </c>
      <c r="BH48" s="80">
        <f t="shared" si="13"/>
        <v>5.7966530625000123</v>
      </c>
      <c r="BI48" s="83">
        <f t="shared" si="13"/>
        <v>6.0621918225000071</v>
      </c>
    </row>
    <row r="49" spans="2:61" x14ac:dyDescent="0.25">
      <c r="B49" s="74">
        <f t="shared" si="5"/>
        <v>41837</v>
      </c>
      <c r="C49" s="80" t="str">
        <f t="shared" si="6"/>
        <v/>
      </c>
      <c r="D49" s="83" t="str">
        <f t="shared" si="6"/>
        <v/>
      </c>
      <c r="E49" s="81">
        <f t="shared" si="6"/>
        <v>3.6802515224999999</v>
      </c>
      <c r="F49" s="83">
        <f t="shared" si="6"/>
        <v>4.0410200025000176</v>
      </c>
      <c r="G49" s="21">
        <f t="shared" si="6"/>
        <v>4.1522302500000219</v>
      </c>
      <c r="H49" s="21">
        <f t="shared" si="6"/>
        <v>4.2522681599999945</v>
      </c>
      <c r="I49" s="21">
        <f t="shared" si="6"/>
        <v>4.3145609024999976</v>
      </c>
      <c r="J49" s="83">
        <f t="shared" si="6"/>
        <v>4.4473780024999909</v>
      </c>
      <c r="K49" s="81"/>
      <c r="L49" s="81"/>
      <c r="M49" s="82">
        <f t="shared" si="7"/>
        <v>41837</v>
      </c>
      <c r="N49" s="80">
        <f t="shared" si="13"/>
        <v>4.4361363600000203</v>
      </c>
      <c r="O49" s="80">
        <f t="shared" si="13"/>
        <v>4.7153123024999744</v>
      </c>
      <c r="P49" s="80">
        <f t="shared" si="13"/>
        <v>4.9282679025000053</v>
      </c>
      <c r="Q49" s="80">
        <f t="shared" si="13"/>
        <v>4.988712960000008</v>
      </c>
      <c r="R49" s="80">
        <f t="shared" si="13"/>
        <v>5.4359312400000137</v>
      </c>
      <c r="S49" s="80">
        <f t="shared" si="13"/>
        <v>5.6064522499999825</v>
      </c>
      <c r="T49" s="80">
        <f t="shared" si="13"/>
        <v>4.9846144400000236</v>
      </c>
      <c r="U49" s="80">
        <f t="shared" si="13"/>
        <v>5.1670760099999935</v>
      </c>
      <c r="V49" s="80">
        <f t="shared" si="13"/>
        <v>6.0858800399999691</v>
      </c>
      <c r="W49" s="80">
        <f t="shared" si="13"/>
        <v>6.1332644100000167</v>
      </c>
      <c r="X49" s="80">
        <f t="shared" si="13"/>
        <v>6.564328999999991</v>
      </c>
      <c r="Y49" s="80" t="str">
        <f t="shared" si="13"/>
        <v/>
      </c>
      <c r="Z49" s="80">
        <f t="shared" si="13"/>
        <v>5.1998948900000119</v>
      </c>
      <c r="AA49" s="80">
        <f t="shared" si="13"/>
        <v>5.8594054400000095</v>
      </c>
      <c r="AB49" s="80">
        <f t="shared" si="13"/>
        <v>6.0786703025000222</v>
      </c>
      <c r="AC49" s="80">
        <f t="shared" si="13"/>
        <v>6.5798140625000112</v>
      </c>
      <c r="AD49" s="80">
        <f t="shared" si="13"/>
        <v>4.3870890000000218</v>
      </c>
      <c r="AE49" s="80" t="str">
        <f t="shared" si="13"/>
        <v/>
      </c>
      <c r="AF49" s="80">
        <f t="shared" si="13"/>
        <v>6.1033904225000102</v>
      </c>
      <c r="AG49" s="80">
        <f t="shared" si="12"/>
        <v>6.0302684099999837</v>
      </c>
      <c r="AH49" s="80" t="str">
        <f t="shared" si="13"/>
        <v/>
      </c>
      <c r="AI49" s="80">
        <f t="shared" si="13"/>
        <v>5.5745975025000005</v>
      </c>
      <c r="AJ49" s="80">
        <f t="shared" si="13"/>
        <v>5.8676366400000068</v>
      </c>
      <c r="AK49" s="80">
        <f t="shared" si="10"/>
        <v>5.6134391022796271</v>
      </c>
      <c r="AL49" s="80">
        <f t="shared" si="13"/>
        <v>6.031298122499984</v>
      </c>
      <c r="AM49" s="80" t="str">
        <f t="shared" si="13"/>
        <v/>
      </c>
      <c r="AN49" s="80">
        <f t="shared" si="13"/>
        <v>4.8064062499999949</v>
      </c>
      <c r="AO49" s="80">
        <f t="shared" si="13"/>
        <v>5.6321450625000269</v>
      </c>
      <c r="AP49" s="80">
        <f t="shared" si="13"/>
        <v>6.0024680624999771</v>
      </c>
      <c r="AQ49" s="80">
        <f t="shared" si="13"/>
        <v>4.8135726224999953</v>
      </c>
      <c r="AR49" s="80">
        <f t="shared" si="13"/>
        <v>5.3743310400000244</v>
      </c>
      <c r="AS49" s="80">
        <f t="shared" si="13"/>
        <v>5.4236097599999811</v>
      </c>
      <c r="AT49" s="80" t="str">
        <f t="shared" si="13"/>
        <v/>
      </c>
      <c r="AU49" s="80">
        <f t="shared" si="13"/>
        <v>4.4851952400000172</v>
      </c>
      <c r="AV49" s="80">
        <f t="shared" si="13"/>
        <v>4.4851952400000172</v>
      </c>
      <c r="AW49" s="80">
        <f t="shared" si="13"/>
        <v>4.7572720099999799</v>
      </c>
      <c r="AX49" s="80">
        <f t="shared" si="13"/>
        <v>5.8172255624999947</v>
      </c>
      <c r="AY49" s="80">
        <f t="shared" si="13"/>
        <v>4.0961075625000065</v>
      </c>
      <c r="AZ49" s="80">
        <f t="shared" si="13"/>
        <v>5.239899822500016</v>
      </c>
      <c r="BA49" s="80" t="str">
        <f t="shared" si="13"/>
        <v/>
      </c>
      <c r="BB49" s="80">
        <f t="shared" si="13"/>
        <v>4.1430455024999979</v>
      </c>
      <c r="BC49" s="80">
        <f t="shared" si="13"/>
        <v>4.5025730224999894</v>
      </c>
      <c r="BD49" s="80">
        <f t="shared" si="9"/>
        <v>5.4256632899999824</v>
      </c>
      <c r="BE49" s="80">
        <f t="shared" si="9"/>
        <v>5.7606559999999973</v>
      </c>
      <c r="BF49" s="80">
        <f t="shared" si="13"/>
        <v>4.5997107599999865</v>
      </c>
      <c r="BG49" s="80">
        <f t="shared" si="13"/>
        <v>5.3363532224999899</v>
      </c>
      <c r="BH49" s="80">
        <f t="shared" si="13"/>
        <v>5.7843105225000135</v>
      </c>
      <c r="BI49" s="83">
        <f t="shared" si="13"/>
        <v>6.0446848399999809</v>
      </c>
    </row>
    <row r="50" spans="2:61" x14ac:dyDescent="0.25">
      <c r="B50" s="74">
        <f t="shared" si="5"/>
        <v>41838</v>
      </c>
      <c r="C50" s="80" t="str">
        <f t="shared" si="6"/>
        <v/>
      </c>
      <c r="D50" s="83" t="str">
        <f t="shared" si="6"/>
        <v/>
      </c>
      <c r="E50" s="81">
        <f t="shared" si="6"/>
        <v>3.6486886400000085</v>
      </c>
      <c r="F50" s="83">
        <f t="shared" si="6"/>
        <v>4.012461822500013</v>
      </c>
      <c r="G50" s="21">
        <f t="shared" si="6"/>
        <v>4.1144733224999896</v>
      </c>
      <c r="H50" s="21">
        <f t="shared" si="6"/>
        <v>4.2022432024999778</v>
      </c>
      <c r="I50" s="21">
        <f t="shared" si="6"/>
        <v>4.2624788100000144</v>
      </c>
      <c r="J50" s="83">
        <f t="shared" si="6"/>
        <v>4.3891324099999851</v>
      </c>
      <c r="K50" s="81"/>
      <c r="L50" s="81"/>
      <c r="M50" s="82">
        <f t="shared" si="7"/>
        <v>41838</v>
      </c>
      <c r="N50" s="80">
        <f t="shared" si="13"/>
        <v>4.4187641024999946</v>
      </c>
      <c r="O50" s="80">
        <f t="shared" si="13"/>
        <v>4.6406243599999897</v>
      </c>
      <c r="P50" s="80">
        <f t="shared" si="13"/>
        <v>4.6835922499999905</v>
      </c>
      <c r="Q50" s="80">
        <f t="shared" si="13"/>
        <v>4.9313409599999858</v>
      </c>
      <c r="R50" s="80">
        <f t="shared" si="13"/>
        <v>5.3743310400000244</v>
      </c>
      <c r="S50" s="80">
        <f t="shared" si="13"/>
        <v>5.532474409999999</v>
      </c>
      <c r="T50" s="80">
        <f t="shared" si="13"/>
        <v>4.9569515225000194</v>
      </c>
      <c r="U50" s="80">
        <f t="shared" si="13"/>
        <v>5.129135562500009</v>
      </c>
      <c r="V50" s="80">
        <f t="shared" si="13"/>
        <v>6.0024680624999771</v>
      </c>
      <c r="W50" s="80">
        <f t="shared" si="13"/>
        <v>6.0251199224999885</v>
      </c>
      <c r="X50" s="80">
        <f t="shared" si="13"/>
        <v>6.466283062499989</v>
      </c>
      <c r="Y50" s="80" t="str">
        <f t="shared" si="13"/>
        <v/>
      </c>
      <c r="Z50" s="80">
        <f t="shared" si="13"/>
        <v>5.1578466225000064</v>
      </c>
      <c r="AA50" s="80">
        <f t="shared" si="13"/>
        <v>5.7987102225000253</v>
      </c>
      <c r="AB50" s="80">
        <f t="shared" si="13"/>
        <v>6.0158529600000232</v>
      </c>
      <c r="AC50" s="80">
        <f t="shared" si="13"/>
        <v>6.5034320025000092</v>
      </c>
      <c r="AD50" s="80">
        <f t="shared" si="13"/>
        <v>4.4034368399999746</v>
      </c>
      <c r="AE50" s="80" t="str">
        <f t="shared" si="13"/>
        <v/>
      </c>
      <c r="AF50" s="80">
        <f t="shared" si="13"/>
        <v>6.0395360025000011</v>
      </c>
      <c r="AG50" s="80">
        <f t="shared" si="12"/>
        <v>5.9561422500000072</v>
      </c>
      <c r="AH50" s="80" t="str">
        <f t="shared" si="13"/>
        <v/>
      </c>
      <c r="AI50" s="80">
        <f t="shared" si="13"/>
        <v>5.5201472900000104</v>
      </c>
      <c r="AJ50" s="80">
        <f t="shared" si="13"/>
        <v>5.8100249600000042</v>
      </c>
      <c r="AK50" s="80">
        <f t="shared" si="10"/>
        <v>5.8104792902028635</v>
      </c>
      <c r="AL50" s="80">
        <f t="shared" si="13"/>
        <v>5.9674654024999718</v>
      </c>
      <c r="AM50" s="80" t="str">
        <f t="shared" si="13"/>
        <v/>
      </c>
      <c r="AN50" s="80">
        <f t="shared" si="13"/>
        <v>4.7971927025000083</v>
      </c>
      <c r="AO50" s="80">
        <f t="shared" si="13"/>
        <v>5.5766525025000124</v>
      </c>
      <c r="AP50" s="80">
        <f t="shared" si="13"/>
        <v>5.9396732899999805</v>
      </c>
      <c r="AQ50" s="80">
        <f t="shared" si="13"/>
        <v>4.7613660900000188</v>
      </c>
      <c r="AR50" s="80">
        <f t="shared" si="13"/>
        <v>5.3127488399999923</v>
      </c>
      <c r="AS50" s="80">
        <f t="shared" si="13"/>
        <v>5.3609867024999813</v>
      </c>
      <c r="AT50" s="80" t="str">
        <f t="shared" si="13"/>
        <v/>
      </c>
      <c r="AU50" s="80">
        <f t="shared" si="13"/>
        <v>4.4811065599999811</v>
      </c>
      <c r="AV50" s="80">
        <f t="shared" si="13"/>
        <v>4.4811065599999811</v>
      </c>
      <c r="AW50" s="80">
        <f t="shared" si="13"/>
        <v>4.7296390624999907</v>
      </c>
      <c r="AX50" s="80">
        <f t="shared" si="13"/>
        <v>5.7390607024999873</v>
      </c>
      <c r="AY50" s="80">
        <f t="shared" si="13"/>
        <v>4.1012089999999946</v>
      </c>
      <c r="AZ50" s="80">
        <f t="shared" si="13"/>
        <v>5.2101518399999991</v>
      </c>
      <c r="BA50" s="80" t="str">
        <f t="shared" si="13"/>
        <v/>
      </c>
      <c r="BB50" s="80">
        <f t="shared" si="13"/>
        <v>4.1297793600000077</v>
      </c>
      <c r="BC50" s="80">
        <f t="shared" si="13"/>
        <v>4.4759958225000007</v>
      </c>
      <c r="BD50" s="80">
        <f t="shared" si="9"/>
        <v>5.3630396224999988</v>
      </c>
      <c r="BE50" s="80">
        <f t="shared" si="9"/>
        <v>5.6927924900000093</v>
      </c>
      <c r="BF50" s="80">
        <f t="shared" si="13"/>
        <v>4.593574410000012</v>
      </c>
      <c r="BG50" s="80">
        <f t="shared" si="13"/>
        <v>5.2829905625000118</v>
      </c>
      <c r="BH50" s="80">
        <f t="shared" si="13"/>
        <v>5.722608622500025</v>
      </c>
      <c r="BI50" s="83">
        <f t="shared" si="13"/>
        <v>5.9942316225000125</v>
      </c>
    </row>
    <row r="51" spans="2:61" x14ac:dyDescent="0.25">
      <c r="B51" s="74">
        <f t="shared" si="5"/>
        <v>41841</v>
      </c>
      <c r="C51" s="80" t="str">
        <f t="shared" si="6"/>
        <v/>
      </c>
      <c r="D51" s="83" t="str">
        <f t="shared" si="6"/>
        <v/>
      </c>
      <c r="E51" s="81">
        <f t="shared" si="6"/>
        <v>3.6700694224999886</v>
      </c>
      <c r="F51" s="83">
        <f t="shared" si="6"/>
        <v>4.0287803025000235</v>
      </c>
      <c r="G51" s="21">
        <f t="shared" si="6"/>
        <v>4.1359020899999877</v>
      </c>
      <c r="H51" s="21">
        <f t="shared" si="6"/>
        <v>4.2206183225000027</v>
      </c>
      <c r="I51" s="21">
        <f t="shared" si="6"/>
        <v>4.2767745600000184</v>
      </c>
      <c r="J51" s="83">
        <f t="shared" si="6"/>
        <v>4.398328002499996</v>
      </c>
      <c r="K51" s="81"/>
      <c r="L51" s="81"/>
      <c r="M51" s="82">
        <f t="shared" si="7"/>
        <v>41841</v>
      </c>
      <c r="N51" s="80">
        <f t="shared" si="13"/>
        <v>4.438180249999979</v>
      </c>
      <c r="O51" s="80">
        <f t="shared" si="13"/>
        <v>4.6672224899999781</v>
      </c>
      <c r="P51" s="80">
        <f t="shared" si="13"/>
        <v>4.70303300249999</v>
      </c>
      <c r="Q51" s="80">
        <f t="shared" si="13"/>
        <v>4.9569515225000194</v>
      </c>
      <c r="R51" s="80">
        <f t="shared" si="13"/>
        <v>5.4082089225000241</v>
      </c>
      <c r="S51" s="80">
        <f t="shared" si="13"/>
        <v>5.5550760000000254</v>
      </c>
      <c r="T51" s="80">
        <f t="shared" si="13"/>
        <v>4.9825652100000006</v>
      </c>
      <c r="U51" s="80">
        <f t="shared" si="13"/>
        <v>5.1578466225000064</v>
      </c>
      <c r="V51" s="80">
        <f t="shared" si="13"/>
        <v>6.0271793025000076</v>
      </c>
      <c r="W51" s="80">
        <f t="shared" si="13"/>
        <v>6.0591022499999925</v>
      </c>
      <c r="X51" s="80">
        <f t="shared" si="13"/>
        <v>6.4858886399999927</v>
      </c>
      <c r="Y51" s="80" t="str">
        <f t="shared" si="13"/>
        <v/>
      </c>
      <c r="Z51" s="80">
        <f t="shared" si="13"/>
        <v>5.1896384399999995</v>
      </c>
      <c r="AA51" s="80">
        <f t="shared" si="13"/>
        <v>5.8316275025000142</v>
      </c>
      <c r="AB51" s="80">
        <f t="shared" si="13"/>
        <v>6.0508636099999791</v>
      </c>
      <c r="AC51" s="80">
        <f t="shared" si="13"/>
        <v>6.5405874224999883</v>
      </c>
      <c r="AD51" s="80">
        <f t="shared" si="13"/>
        <v>4.3911758399999945</v>
      </c>
      <c r="AE51" s="80" t="str">
        <f t="shared" si="13"/>
        <v/>
      </c>
      <c r="AF51" s="80">
        <f t="shared" si="13"/>
        <v>6.0663113224999954</v>
      </c>
      <c r="AG51" s="80">
        <f t="shared" si="12"/>
        <v>5.9942316225000125</v>
      </c>
      <c r="AH51" s="80" t="str">
        <f t="shared" si="13"/>
        <v/>
      </c>
      <c r="AI51" s="80">
        <f t="shared" si="13"/>
        <v>5.5571308099999772</v>
      </c>
      <c r="AJ51" s="80">
        <f t="shared" si="13"/>
        <v>5.8419152024999699</v>
      </c>
      <c r="AK51" s="80">
        <f t="shared" si="10"/>
        <v>5.8605651144016058</v>
      </c>
      <c r="AL51" s="80">
        <f t="shared" si="13"/>
        <v>6.0055568099999901</v>
      </c>
      <c r="AM51" s="80" t="str">
        <f t="shared" si="13"/>
        <v/>
      </c>
      <c r="AN51" s="80">
        <f t="shared" si="13"/>
        <v>4.8105012900000244</v>
      </c>
      <c r="AO51" s="80">
        <f t="shared" si="13"/>
        <v>5.6105628900000148</v>
      </c>
      <c r="AP51" s="80">
        <f t="shared" si="13"/>
        <v>5.9746713599999834</v>
      </c>
      <c r="AQ51" s="80">
        <f t="shared" si="13"/>
        <v>4.7971927025000083</v>
      </c>
      <c r="AR51" s="80">
        <f t="shared" si="13"/>
        <v>5.3455904400000254</v>
      </c>
      <c r="AS51" s="80">
        <f t="shared" si="13"/>
        <v>5.3928092100000047</v>
      </c>
      <c r="AT51" s="80" t="str">
        <f t="shared" si="13"/>
        <v/>
      </c>
      <c r="AU51" s="80">
        <f t="shared" si="13"/>
        <v>4.4903062025000162</v>
      </c>
      <c r="AV51" s="80">
        <f t="shared" si="13"/>
        <v>4.4903062025000162</v>
      </c>
      <c r="AW51" s="80">
        <f t="shared" si="13"/>
        <v>4.7552250000000074</v>
      </c>
      <c r="AX51" s="80">
        <f t="shared" si="13"/>
        <v>5.7884246224999991</v>
      </c>
      <c r="AY51" s="80">
        <f t="shared" si="13"/>
        <v>4.1052902399999702</v>
      </c>
      <c r="AZ51" s="80">
        <f t="shared" ref="AZ51:BI51" si="14">IF(AZ23&gt;0,((1+AZ23/200)^2-1)*100,"")</f>
        <v>5.2296414224999754</v>
      </c>
      <c r="BA51" s="80" t="str">
        <f t="shared" si="14"/>
        <v/>
      </c>
      <c r="BB51" s="80">
        <f t="shared" si="14"/>
        <v>4.1430455024999979</v>
      </c>
      <c r="BC51" s="80">
        <f t="shared" si="14"/>
        <v>4.5005285024999786</v>
      </c>
      <c r="BD51" s="80">
        <f t="shared" si="9"/>
        <v>5.3969156899999815</v>
      </c>
      <c r="BE51" s="80">
        <f t="shared" si="9"/>
        <v>5.7236368399999904</v>
      </c>
      <c r="BF51" s="80">
        <f t="shared" si="14"/>
        <v>4.6007335025000096</v>
      </c>
      <c r="BG51" s="80">
        <f t="shared" si="14"/>
        <v>5.293251562500001</v>
      </c>
      <c r="BH51" s="80">
        <f t="shared" si="14"/>
        <v>5.756542440000012</v>
      </c>
      <c r="BI51" s="83">
        <f t="shared" si="14"/>
        <v>6.0240902399999907</v>
      </c>
    </row>
    <row r="52" spans="2:61" x14ac:dyDescent="0.25">
      <c r="B52" s="74">
        <f t="shared" si="5"/>
        <v>41842</v>
      </c>
      <c r="C52" s="80" t="str">
        <f t="shared" si="6"/>
        <v/>
      </c>
      <c r="D52" s="83" t="str">
        <f t="shared" si="6"/>
        <v/>
      </c>
      <c r="E52" s="81">
        <f t="shared" si="6"/>
        <v>3.6619241025000138</v>
      </c>
      <c r="F52" s="83">
        <f t="shared" si="6"/>
        <v>3.9839075624999998</v>
      </c>
      <c r="G52" s="21">
        <f t="shared" si="6"/>
        <v>4.0889657599999962</v>
      </c>
      <c r="H52" s="21">
        <f t="shared" si="6"/>
        <v>4.1808076100000147</v>
      </c>
      <c r="I52" s="21">
        <f t="shared" si="6"/>
        <v>4.2216392100000055</v>
      </c>
      <c r="J52" s="83">
        <f t="shared" si="6"/>
        <v>4.3431605224999892</v>
      </c>
      <c r="K52" s="81"/>
      <c r="L52" s="81"/>
      <c r="M52" s="82">
        <f t="shared" si="7"/>
        <v>41842</v>
      </c>
      <c r="N52" s="80">
        <f t="shared" ref="N52:BI57" si="15">IF(N24&gt;0,((1+N24/200)^2-1)*100,"")</f>
        <v>4.4300048100000211</v>
      </c>
      <c r="O52" s="80">
        <f t="shared" si="15"/>
        <v>4.6743841024999844</v>
      </c>
      <c r="P52" s="80">
        <f t="shared" si="15"/>
        <v>4.7971927025000083</v>
      </c>
      <c r="Q52" s="80">
        <f t="shared" si="15"/>
        <v>4.9262192225000057</v>
      </c>
      <c r="R52" s="80">
        <f t="shared" si="15"/>
        <v>5.364066089999997</v>
      </c>
      <c r="S52" s="80">
        <f t="shared" si="15"/>
        <v>5.5057665600000139</v>
      </c>
      <c r="T52" s="80">
        <f t="shared" si="15"/>
        <v>4.968221159999997</v>
      </c>
      <c r="U52" s="80">
        <f t="shared" si="15"/>
        <v>5.1322115599999885</v>
      </c>
      <c r="V52" s="80">
        <f t="shared" si="15"/>
        <v>5.9859955025000078</v>
      </c>
      <c r="W52" s="80">
        <f t="shared" si="15"/>
        <v>6.0127640624999978</v>
      </c>
      <c r="X52" s="80">
        <f t="shared" si="15"/>
        <v>6.4312039025000045</v>
      </c>
      <c r="Y52" s="80" t="str">
        <f t="shared" si="15"/>
        <v/>
      </c>
      <c r="Z52" s="80">
        <f t="shared" si="15"/>
        <v>5.1619485225000039</v>
      </c>
      <c r="AA52" s="80">
        <f t="shared" si="15"/>
        <v>5.794595922500001</v>
      </c>
      <c r="AB52" s="80">
        <f t="shared" si="15"/>
        <v>6.0055568099999901</v>
      </c>
      <c r="AC52" s="80">
        <f t="shared" si="15"/>
        <v>6.4848567224999876</v>
      </c>
      <c r="AD52" s="80">
        <f t="shared" si="15"/>
        <v>4.3901541224999896</v>
      </c>
      <c r="AE52" s="80" t="str">
        <f t="shared" si="15"/>
        <v/>
      </c>
      <c r="AF52" s="80">
        <f t="shared" si="15"/>
        <v>6.0240902399999907</v>
      </c>
      <c r="AG52" s="80">
        <f t="shared" si="12"/>
        <v>5.9448197025000038</v>
      </c>
      <c r="AH52" s="80" t="str">
        <f t="shared" si="15"/>
        <v/>
      </c>
      <c r="AI52" s="80">
        <f t="shared" si="15"/>
        <v>5.5273380225000279</v>
      </c>
      <c r="AJ52" s="80">
        <f t="shared" si="15"/>
        <v>5.8069390624999828</v>
      </c>
      <c r="AK52" s="80">
        <f t="shared" si="10"/>
        <v>5.819869028163005</v>
      </c>
      <c r="AL52" s="80">
        <f t="shared" si="15"/>
        <v>5.9643772100000048</v>
      </c>
      <c r="AM52" s="80" t="str">
        <f t="shared" si="15"/>
        <v/>
      </c>
      <c r="AN52" s="80">
        <f t="shared" si="15"/>
        <v>4.8023112900000164</v>
      </c>
      <c r="AO52" s="80">
        <f t="shared" si="15"/>
        <v>5.5787075224999816</v>
      </c>
      <c r="AP52" s="80">
        <f t="shared" si="15"/>
        <v>5.9345270024999897</v>
      </c>
      <c r="AQ52" s="80">
        <f t="shared" si="15"/>
        <v>4.7675073600000006</v>
      </c>
      <c r="AR52" s="80">
        <f t="shared" si="15"/>
        <v>5.3024868900000133</v>
      </c>
      <c r="AS52" s="80">
        <f t="shared" si="15"/>
        <v>5.3414849599999981</v>
      </c>
      <c r="AT52" s="80" t="str">
        <f t="shared" si="15"/>
        <v/>
      </c>
      <c r="AU52" s="80">
        <f t="shared" si="15"/>
        <v>4.4862174224999718</v>
      </c>
      <c r="AV52" s="80">
        <f t="shared" si="15"/>
        <v>4.4851952400000172</v>
      </c>
      <c r="AW52" s="80">
        <f t="shared" si="15"/>
        <v>4.7398730625000107</v>
      </c>
      <c r="AX52" s="80">
        <f t="shared" si="15"/>
        <v>5.7442022399999848</v>
      </c>
      <c r="AY52" s="80">
        <f t="shared" si="15"/>
        <v>4.0848848399999804</v>
      </c>
      <c r="AZ52" s="80">
        <f t="shared" si="15"/>
        <v>5.1896384399999995</v>
      </c>
      <c r="BA52" s="80" t="str">
        <f t="shared" si="15"/>
        <v/>
      </c>
      <c r="BB52" s="80">
        <f t="shared" si="15"/>
        <v>4.1348816224999974</v>
      </c>
      <c r="BC52" s="80">
        <f t="shared" si="15"/>
        <v>4.4790622499999877</v>
      </c>
      <c r="BD52" s="80">
        <f t="shared" si="9"/>
        <v>5.3425113224999876</v>
      </c>
      <c r="BE52" s="80">
        <f t="shared" si="9"/>
        <v>5.6691482024999962</v>
      </c>
      <c r="BF52" s="80">
        <f t="shared" si="15"/>
        <v>4.5945971225000104</v>
      </c>
      <c r="BG52" s="80">
        <f t="shared" si="15"/>
        <v>5.2634960399999819</v>
      </c>
      <c r="BH52" s="80">
        <f t="shared" si="15"/>
        <v>5.7123267224999941</v>
      </c>
      <c r="BI52" s="83">
        <f t="shared" si="15"/>
        <v>5.9808480900000127</v>
      </c>
    </row>
    <row r="53" spans="2:61" x14ac:dyDescent="0.25">
      <c r="B53" s="74">
        <f t="shared" si="5"/>
        <v>41843</v>
      </c>
      <c r="C53" s="80" t="str">
        <f t="shared" ref="C53:J59" si="16">IF(C25&gt;0,((1+C25/200)^2-1)*100,"")</f>
        <v/>
      </c>
      <c r="D53" s="83" t="str">
        <f t="shared" si="16"/>
        <v/>
      </c>
      <c r="E53" s="81">
        <f t="shared" si="16"/>
        <v>3.660905960000016</v>
      </c>
      <c r="F53" s="83">
        <f t="shared" si="16"/>
        <v>3.9584160000000201</v>
      </c>
      <c r="G53" s="21">
        <f t="shared" si="16"/>
        <v>4.0553005625000083</v>
      </c>
      <c r="H53" s="21">
        <f t="shared" si="16"/>
        <v>4.1307998025000181</v>
      </c>
      <c r="I53" s="21">
        <f t="shared" si="16"/>
        <v>4.1808076100000147</v>
      </c>
      <c r="J53" s="83">
        <f t="shared" si="16"/>
        <v>4.2941350024999991</v>
      </c>
      <c r="K53" s="81"/>
      <c r="L53" s="81"/>
      <c r="M53" s="82">
        <f t="shared" si="7"/>
        <v>41843</v>
      </c>
      <c r="N53" s="80">
        <f t="shared" si="15"/>
        <v>4.4575982025000238</v>
      </c>
      <c r="O53" s="80">
        <f t="shared" si="15"/>
        <v>4.7214522225000222</v>
      </c>
      <c r="P53" s="80">
        <f t="shared" si="15"/>
        <v>4.9559270400000077</v>
      </c>
      <c r="Q53" s="80">
        <f t="shared" si="15"/>
        <v>4.9415848099999993</v>
      </c>
      <c r="R53" s="80">
        <f t="shared" si="15"/>
        <v>5.3558544900000005</v>
      </c>
      <c r="S53" s="80">
        <f t="shared" si="15"/>
        <v>5.4954952099999899</v>
      </c>
      <c r="T53" s="80">
        <f t="shared" si="15"/>
        <v>4.9948608899999858</v>
      </c>
      <c r="U53" s="80">
        <f t="shared" si="15"/>
        <v>5.1506684900000099</v>
      </c>
      <c r="V53" s="80">
        <f t="shared" si="15"/>
        <v>5.9757008024999836</v>
      </c>
      <c r="W53" s="80">
        <f t="shared" si="15"/>
        <v>6.0055568099999901</v>
      </c>
      <c r="X53" s="80">
        <f t="shared" si="15"/>
        <v>6.4146980624999905</v>
      </c>
      <c r="Y53" s="80" t="str">
        <f t="shared" si="15"/>
        <v/>
      </c>
      <c r="Z53" s="80">
        <f t="shared" si="15"/>
        <v>5.1834848099999942</v>
      </c>
      <c r="AA53" s="80">
        <f t="shared" si="15"/>
        <v>5.7843105225000135</v>
      </c>
      <c r="AB53" s="80">
        <f t="shared" si="15"/>
        <v>5.9983498025000026</v>
      </c>
      <c r="AC53" s="80">
        <f t="shared" si="15"/>
        <v>6.4735059600000033</v>
      </c>
      <c r="AD53" s="80">
        <f t="shared" si="15"/>
        <v>4.4330705624999966</v>
      </c>
      <c r="AE53" s="80" t="str">
        <f t="shared" si="15"/>
        <v/>
      </c>
      <c r="AF53" s="80">
        <f t="shared" si="15"/>
        <v>6.014823322500007</v>
      </c>
      <c r="AG53" s="80">
        <f t="shared" si="12"/>
        <v>5.9345270024999897</v>
      </c>
      <c r="AH53" s="80" t="str">
        <f t="shared" si="15"/>
        <v/>
      </c>
      <c r="AI53" s="80">
        <f t="shared" si="15"/>
        <v>5.5427475599999942</v>
      </c>
      <c r="AJ53" s="80">
        <f t="shared" si="15"/>
        <v>5.8110536025000048</v>
      </c>
      <c r="AK53" s="80">
        <f t="shared" si="10"/>
        <v>5.8156957341419568</v>
      </c>
      <c r="AL53" s="80">
        <f t="shared" si="15"/>
        <v>5.9551129024999927</v>
      </c>
      <c r="AM53" s="80" t="str">
        <f t="shared" si="15"/>
        <v/>
      </c>
      <c r="AN53" s="80">
        <f t="shared" si="15"/>
        <v>4.8289299599999946</v>
      </c>
      <c r="AO53" s="80">
        <f t="shared" si="15"/>
        <v>5.5889829225000076</v>
      </c>
      <c r="AP53" s="80">
        <f t="shared" si="15"/>
        <v>5.9334977599999839</v>
      </c>
      <c r="AQ53" s="80">
        <f t="shared" si="15"/>
        <v>4.7838849600000177</v>
      </c>
      <c r="AR53" s="80">
        <f t="shared" si="15"/>
        <v>5.2911993224999732</v>
      </c>
      <c r="AS53" s="80">
        <f t="shared" si="15"/>
        <v>5.334300562499994</v>
      </c>
      <c r="AT53" s="80" t="str">
        <f t="shared" si="15"/>
        <v/>
      </c>
      <c r="AU53" s="80">
        <f t="shared" si="15"/>
        <v>4.4841730625000187</v>
      </c>
      <c r="AV53" s="80">
        <f t="shared" si="15"/>
        <v>4.4862174224999718</v>
      </c>
      <c r="AW53" s="80">
        <f t="shared" si="15"/>
        <v>4.7664838024999989</v>
      </c>
      <c r="AX53" s="80">
        <f t="shared" si="15"/>
        <v>5.7380324099999935</v>
      </c>
      <c r="AY53" s="80">
        <f t="shared" si="15"/>
        <v>4.1063105624999929</v>
      </c>
      <c r="AZ53" s="80">
        <f t="shared" si="15"/>
        <v>5.2152805024999749</v>
      </c>
      <c r="BA53" s="80" t="str">
        <f t="shared" si="15"/>
        <v/>
      </c>
      <c r="BB53" s="80">
        <f t="shared" si="15"/>
        <v>4.1644772099999949</v>
      </c>
      <c r="BC53" s="80">
        <f t="shared" si="15"/>
        <v>4.5056398400000086</v>
      </c>
      <c r="BD53" s="80">
        <f t="shared" si="15"/>
        <v>5.3353268900000028</v>
      </c>
      <c r="BE53" s="80">
        <f t="shared" si="15"/>
        <v>5.6619526399999787</v>
      </c>
      <c r="BF53" s="80">
        <f t="shared" si="15"/>
        <v>4.6109612024999747</v>
      </c>
      <c r="BG53" s="80">
        <f t="shared" si="15"/>
        <v>5.2758081600000173</v>
      </c>
      <c r="BH53" s="80">
        <f t="shared" si="15"/>
        <v>5.6969048099999808</v>
      </c>
      <c r="BI53" s="83">
        <f t="shared" si="15"/>
        <v>5.9674654024999718</v>
      </c>
    </row>
    <row r="54" spans="2:61" x14ac:dyDescent="0.25">
      <c r="B54" s="74">
        <f t="shared" si="5"/>
        <v>41844</v>
      </c>
      <c r="C54" s="80" t="str">
        <f t="shared" si="16"/>
        <v/>
      </c>
      <c r="D54" s="83" t="str">
        <f t="shared" si="16"/>
        <v/>
      </c>
      <c r="E54" s="81">
        <f t="shared" si="16"/>
        <v>3.6089873224999902</v>
      </c>
      <c r="F54" s="83">
        <f t="shared" si="16"/>
        <v>3.9247719225000255</v>
      </c>
      <c r="G54" s="21">
        <f t="shared" si="16"/>
        <v>4.02776036000001</v>
      </c>
      <c r="H54" s="21">
        <f t="shared" si="16"/>
        <v>4.1144733224999896</v>
      </c>
      <c r="I54" s="21">
        <f t="shared" si="16"/>
        <v>4.1644772099999949</v>
      </c>
      <c r="J54" s="83">
        <f t="shared" si="16"/>
        <v>4.2726899599999868</v>
      </c>
      <c r="K54" s="81"/>
      <c r="L54" s="81"/>
      <c r="M54" s="82">
        <f t="shared" si="7"/>
        <v>41844</v>
      </c>
      <c r="N54" s="80">
        <f>IF(N26&gt;0,((1+N26/200)^2-1)*100,"")</f>
        <v>4.4187641024999946</v>
      </c>
      <c r="O54" s="80">
        <f t="shared" si="15"/>
        <v>4.6856385600000161</v>
      </c>
      <c r="P54" s="80">
        <f t="shared" si="15"/>
        <v>4.9221219225000112</v>
      </c>
      <c r="Q54" s="80">
        <f t="shared" si="15"/>
        <v>4.9088062500000307</v>
      </c>
      <c r="R54" s="80">
        <f t="shared" si="15"/>
        <v>5.3301953025000071</v>
      </c>
      <c r="S54" s="80">
        <f t="shared" si="15"/>
        <v>5.4595494224999763</v>
      </c>
      <c r="T54" s="80">
        <f t="shared" si="15"/>
        <v>4.9538780900000079</v>
      </c>
      <c r="U54" s="80">
        <f t="shared" si="15"/>
        <v>5.1127310024999817</v>
      </c>
      <c r="V54" s="80">
        <f t="shared" si="15"/>
        <v>5.9551129024999927</v>
      </c>
      <c r="W54" s="80">
        <f t="shared" si="15"/>
        <v>5.9952611599999761</v>
      </c>
      <c r="X54" s="80">
        <f t="shared" si="15"/>
        <v>6.4002565024999791</v>
      </c>
      <c r="Y54" s="80" t="str">
        <f t="shared" si="15"/>
        <v/>
      </c>
      <c r="Z54" s="80">
        <f t="shared" si="15"/>
        <v>5.1445160000000101</v>
      </c>
      <c r="AA54" s="80">
        <f t="shared" si="15"/>
        <v>5.7555140625000112</v>
      </c>
      <c r="AB54" s="80">
        <f t="shared" si="15"/>
        <v>5.9715830625000077</v>
      </c>
      <c r="AC54" s="80">
        <f t="shared" si="15"/>
        <v>6.45493329000002</v>
      </c>
      <c r="AD54" s="80">
        <f t="shared" si="15"/>
        <v>4.398328002499996</v>
      </c>
      <c r="AE54" s="80" t="str">
        <f t="shared" si="15"/>
        <v/>
      </c>
      <c r="AF54" s="80">
        <f t="shared" si="15"/>
        <v>5.9901135224999846</v>
      </c>
      <c r="AG54" s="80">
        <f t="shared" si="12"/>
        <v>5.909826562500009</v>
      </c>
      <c r="AH54" s="80" t="str">
        <f t="shared" si="15"/>
        <v/>
      </c>
      <c r="AI54" s="80">
        <f t="shared" si="15"/>
        <v>5.5078208899999925</v>
      </c>
      <c r="AJ54" s="80">
        <f t="shared" si="15"/>
        <v>5.7812250000000009</v>
      </c>
      <c r="AK54" s="80">
        <f t="shared" si="10"/>
        <v>5.7875292281077462</v>
      </c>
      <c r="AL54" s="80">
        <f t="shared" si="15"/>
        <v>5.9293808400000092</v>
      </c>
      <c r="AM54" s="80" t="str">
        <f t="shared" si="15"/>
        <v/>
      </c>
      <c r="AN54" s="80">
        <f t="shared" si="15"/>
        <v>4.7910505624999766</v>
      </c>
      <c r="AO54" s="80">
        <f t="shared" si="15"/>
        <v>5.55610340249999</v>
      </c>
      <c r="AP54" s="80">
        <f t="shared" si="15"/>
        <v>5.9057101024999836</v>
      </c>
      <c r="AQ54" s="80">
        <f t="shared" si="15"/>
        <v>4.7490840900000109</v>
      </c>
      <c r="AR54" s="80">
        <f t="shared" si="15"/>
        <v>5.2624700625000242</v>
      </c>
      <c r="AS54" s="80">
        <f t="shared" si="15"/>
        <v>5.304539240000028</v>
      </c>
      <c r="AT54" s="80" t="str">
        <f t="shared" si="15"/>
        <v/>
      </c>
      <c r="AU54" s="80">
        <f t="shared" si="15"/>
        <v>4.4575982025000238</v>
      </c>
      <c r="AV54" s="80">
        <f t="shared" si="15"/>
        <v>4.4586202499999894</v>
      </c>
      <c r="AW54" s="80">
        <f t="shared" si="15"/>
        <v>4.7286156899999821</v>
      </c>
      <c r="AX54" s="80">
        <f t="shared" si="15"/>
        <v>5.7071859600000163</v>
      </c>
      <c r="AY54" s="80">
        <f t="shared" si="15"/>
        <v>4.0920265024999791</v>
      </c>
      <c r="AZ54" s="80">
        <f t="shared" si="15"/>
        <v>5.1691270399999878</v>
      </c>
      <c r="BA54" s="80" t="str">
        <f t="shared" si="15"/>
        <v/>
      </c>
      <c r="BB54" s="80">
        <f t="shared" si="15"/>
        <v>4.1287589224999977</v>
      </c>
      <c r="BC54" s="80">
        <f t="shared" si="15"/>
        <v>4.4667968099999955</v>
      </c>
      <c r="BD54" s="80">
        <f t="shared" si="15"/>
        <v>5.3076178024999976</v>
      </c>
      <c r="BE54" s="80">
        <f t="shared" si="15"/>
        <v>5.6383118025000067</v>
      </c>
      <c r="BF54" s="80">
        <f t="shared" si="15"/>
        <v>4.5792569599999888</v>
      </c>
      <c r="BG54" s="80">
        <f t="shared" si="15"/>
        <v>5.236822249999995</v>
      </c>
      <c r="BH54" s="80">
        <f t="shared" si="15"/>
        <v>5.6732600625000185</v>
      </c>
      <c r="BI54" s="83">
        <f t="shared" si="15"/>
        <v>5.9468783024999805</v>
      </c>
    </row>
    <row r="55" spans="2:61" x14ac:dyDescent="0.25">
      <c r="B55" s="74">
        <f t="shared" si="5"/>
        <v>41845</v>
      </c>
      <c r="C55" s="80" t="str">
        <f t="shared" si="16"/>
        <v/>
      </c>
      <c r="D55" s="83" t="str">
        <f t="shared" si="16"/>
        <v/>
      </c>
      <c r="E55" s="81">
        <f t="shared" si="16"/>
        <v>3.6171305624999928</v>
      </c>
      <c r="F55" s="83">
        <f t="shared" si="16"/>
        <v>3.9533180624999886</v>
      </c>
      <c r="G55" s="21">
        <f t="shared" si="16"/>
        <v>4.0532604225000046</v>
      </c>
      <c r="H55" s="21">
        <f t="shared" si="16"/>
        <v>4.149168622499988</v>
      </c>
      <c r="I55" s="21">
        <f t="shared" si="16"/>
        <v>4.2002016225000105</v>
      </c>
      <c r="J55" s="83">
        <f t="shared" si="16"/>
        <v>4.3084329225000051</v>
      </c>
      <c r="K55" s="81"/>
      <c r="L55" s="81"/>
      <c r="M55" s="82">
        <f t="shared" si="7"/>
        <v>41845</v>
      </c>
      <c r="N55" s="80">
        <f>IF(N27&gt;0,((1+N27/200)^2-1)*100,"")</f>
        <v>4.4259172099999855</v>
      </c>
      <c r="O55" s="80">
        <f t="shared" si="15"/>
        <v>4.71121912250001</v>
      </c>
      <c r="P55" s="80">
        <f t="shared" si="15"/>
        <v>4.93748720999998</v>
      </c>
      <c r="Q55" s="80">
        <f t="shared" si="15"/>
        <v>4.923146239999987</v>
      </c>
      <c r="R55" s="80">
        <f t="shared" si="15"/>
        <v>5.3507224025000077</v>
      </c>
      <c r="S55" s="80">
        <f t="shared" si="15"/>
        <v>5.4872784899999916</v>
      </c>
      <c r="T55" s="80">
        <f t="shared" si="15"/>
        <v>4.9610495025000034</v>
      </c>
      <c r="U55" s="80">
        <f t="shared" si="15"/>
        <v>5.1281102399999945</v>
      </c>
      <c r="V55" s="80">
        <f t="shared" si="15"/>
        <v>5.9602596899999805</v>
      </c>
      <c r="W55" s="80">
        <f t="shared" si="15"/>
        <v>6.0004089225000223</v>
      </c>
      <c r="X55" s="80">
        <f t="shared" si="15"/>
        <v>6.4167612224999893</v>
      </c>
      <c r="Y55" s="80" t="str">
        <f t="shared" si="15"/>
        <v/>
      </c>
      <c r="Z55" s="80">
        <f t="shared" si="15"/>
        <v>5.1578466225000064</v>
      </c>
      <c r="AA55" s="80">
        <f t="shared" si="15"/>
        <v>5.7637412225000073</v>
      </c>
      <c r="AB55" s="80">
        <f t="shared" si="15"/>
        <v>5.9921725624999977</v>
      </c>
      <c r="AC55" s="80">
        <f t="shared" si="15"/>
        <v>6.4889844225000104</v>
      </c>
      <c r="AD55" s="80">
        <f t="shared" si="15"/>
        <v>4.432048639999997</v>
      </c>
      <c r="AE55" s="80" t="str">
        <f t="shared" si="15"/>
        <v/>
      </c>
      <c r="AF55" s="80">
        <f t="shared" si="15"/>
        <v>6.008645602500029</v>
      </c>
      <c r="AG55" s="80">
        <f t="shared" si="12"/>
        <v>5.9365855025000025</v>
      </c>
      <c r="AH55" s="80" t="str">
        <f t="shared" si="15"/>
        <v/>
      </c>
      <c r="AI55" s="80">
        <f t="shared" si="15"/>
        <v>5.5180928399999996</v>
      </c>
      <c r="AJ55" s="80">
        <f t="shared" si="15"/>
        <v>5.7976816400000075</v>
      </c>
      <c r="AK55" s="80">
        <f t="shared" si="10"/>
        <v>5.8052630391342674</v>
      </c>
      <c r="AL55" s="80">
        <f t="shared" si="15"/>
        <v>5.9499662399999931</v>
      </c>
      <c r="AM55" s="80" t="str">
        <f t="shared" si="15"/>
        <v/>
      </c>
      <c r="AN55" s="80">
        <f t="shared" si="15"/>
        <v>4.8002638399999853</v>
      </c>
      <c r="AO55" s="80">
        <f t="shared" si="15"/>
        <v>5.5694600900000113</v>
      </c>
      <c r="AP55" s="80">
        <f t="shared" si="15"/>
        <v>5.9211472399999909</v>
      </c>
      <c r="AQ55" s="80">
        <f t="shared" si="15"/>
        <v>4.7603425624999973</v>
      </c>
      <c r="AR55" s="80">
        <f t="shared" si="15"/>
        <v>5.2850427224999885</v>
      </c>
      <c r="AS55" s="80">
        <f t="shared" si="15"/>
        <v>5.3291690000000003</v>
      </c>
      <c r="AT55" s="80" t="str">
        <f t="shared" si="15"/>
        <v/>
      </c>
      <c r="AU55" s="80">
        <f t="shared" si="15"/>
        <v>4.4831508899999983</v>
      </c>
      <c r="AV55" s="80">
        <f t="shared" si="15"/>
        <v>4.4719073225000239</v>
      </c>
      <c r="AW55" s="80">
        <f t="shared" si="15"/>
        <v>4.7224755599999835</v>
      </c>
      <c r="AX55" s="80">
        <f t="shared" si="15"/>
        <v>5.7215804100000156</v>
      </c>
      <c r="AY55" s="80">
        <f t="shared" si="15"/>
        <v>4.0991684099999759</v>
      </c>
      <c r="AZ55" s="80">
        <f t="shared" si="15"/>
        <v>5.1742547024999919</v>
      </c>
      <c r="BA55" s="80" t="str">
        <f t="shared" si="15"/>
        <v/>
      </c>
      <c r="BB55" s="80">
        <f t="shared" si="15"/>
        <v>4.1287589224999977</v>
      </c>
      <c r="BC55" s="80">
        <f t="shared" si="15"/>
        <v>4.4739515624999893</v>
      </c>
      <c r="BD55" s="80">
        <f t="shared" si="15"/>
        <v>5.3301953025000071</v>
      </c>
      <c r="BE55" s="80">
        <f t="shared" ref="BE55:BE59" si="17">IF(BE27&gt;0,((1+BE27/200)^2-1)*100,"")</f>
        <v>5.6701761600000067</v>
      </c>
      <c r="BF55" s="80">
        <f t="shared" si="15"/>
        <v>4.587438240000008</v>
      </c>
      <c r="BG55" s="80">
        <f t="shared" si="15"/>
        <v>5.2501587224999868</v>
      </c>
      <c r="BH55" s="80">
        <f t="shared" si="15"/>
        <v>5.6897083024999962</v>
      </c>
      <c r="BI55" s="83">
        <f t="shared" si="15"/>
        <v>5.9674654024999718</v>
      </c>
    </row>
    <row r="56" spans="2:61" x14ac:dyDescent="0.25">
      <c r="B56" s="74">
        <f t="shared" si="5"/>
        <v>41848</v>
      </c>
      <c r="C56" s="80" t="str">
        <f t="shared" si="16"/>
        <v/>
      </c>
      <c r="D56" s="83" t="str">
        <f t="shared" si="16"/>
        <v/>
      </c>
      <c r="E56" s="81">
        <f t="shared" si="16"/>
        <v>3.6212023025000262</v>
      </c>
      <c r="F56" s="83">
        <f t="shared" si="16"/>
        <v>3.9237524900000098</v>
      </c>
      <c r="G56" s="21">
        <f t="shared" si="16"/>
        <v>4.02776036000001</v>
      </c>
      <c r="H56" s="21">
        <f t="shared" si="16"/>
        <v>4.1267180624999789</v>
      </c>
      <c r="I56" s="21">
        <f t="shared" si="16"/>
        <v>4.1797869225000062</v>
      </c>
      <c r="J56" s="83">
        <f t="shared" si="16"/>
        <v>4.2839228025000065</v>
      </c>
      <c r="K56" s="81"/>
      <c r="L56" s="81"/>
      <c r="M56" s="82">
        <f t="shared" si="7"/>
        <v>41848</v>
      </c>
      <c r="N56" s="80">
        <f>IF(N28&gt;0,((1+N28/200)^2-1)*100,"")</f>
        <v>4.4126330624999932</v>
      </c>
      <c r="O56" s="80">
        <f t="shared" si="15"/>
        <v>4.6211894025000033</v>
      </c>
      <c r="P56" s="80">
        <f t="shared" si="15"/>
        <v>4.6324409999999761</v>
      </c>
      <c r="Q56" s="80">
        <f t="shared" si="15"/>
        <v>4.8944672400000222</v>
      </c>
      <c r="R56" s="80">
        <f t="shared" si="15"/>
        <v>5.3230112900000126</v>
      </c>
      <c r="S56" s="80">
        <f t="shared" si="15"/>
        <v>5.4626302500000001</v>
      </c>
      <c r="T56" s="80">
        <f t="shared" si="15"/>
        <v>4.9456824899999807</v>
      </c>
      <c r="U56" s="80">
        <f t="shared" si="15"/>
        <v>5.1024788025000101</v>
      </c>
      <c r="V56" s="80">
        <f t="shared" si="15"/>
        <v>5.9345270024999897</v>
      </c>
      <c r="W56" s="80">
        <f t="shared" si="15"/>
        <v>5.9757008024999836</v>
      </c>
      <c r="X56" s="80">
        <f t="shared" si="15"/>
        <v>6.3920046225000249</v>
      </c>
      <c r="Y56" s="80" t="str">
        <f t="shared" si="15"/>
        <v/>
      </c>
      <c r="Z56" s="80">
        <f t="shared" si="15"/>
        <v>5.1332369024999824</v>
      </c>
      <c r="AA56" s="80">
        <f t="shared" si="15"/>
        <v>5.7349475625000146</v>
      </c>
      <c r="AB56" s="80">
        <f t="shared" si="15"/>
        <v>5.9643772100000048</v>
      </c>
      <c r="AC56" s="80">
        <f t="shared" si="15"/>
        <v>6.4631876099999763</v>
      </c>
      <c r="AD56" s="80">
        <f t="shared" si="15"/>
        <v>4.4310267224999755</v>
      </c>
      <c r="AE56" s="80" t="str">
        <f t="shared" si="15"/>
        <v/>
      </c>
      <c r="AF56" s="80">
        <f t="shared" si="15"/>
        <v>5.9849660100000035</v>
      </c>
      <c r="AG56" s="80">
        <f t="shared" si="12"/>
        <v>5.9118848224999798</v>
      </c>
      <c r="AH56" s="80" t="str">
        <f t="shared" si="15"/>
        <v/>
      </c>
      <c r="AI56" s="80">
        <f t="shared" si="15"/>
        <v>5.4924139025000152</v>
      </c>
      <c r="AJ56" s="80">
        <f t="shared" si="15"/>
        <v>5.7699118025000162</v>
      </c>
      <c r="AK56" s="80">
        <f t="shared" si="10"/>
        <v>5.7770986159620064</v>
      </c>
      <c r="AL56" s="80">
        <f t="shared" si="15"/>
        <v>5.9242348025000169</v>
      </c>
      <c r="AM56" s="80" t="str">
        <f t="shared" si="15"/>
        <v/>
      </c>
      <c r="AN56" s="80">
        <f t="shared" si="15"/>
        <v>4.7971927025000083</v>
      </c>
      <c r="AO56" s="80">
        <f t="shared" si="15"/>
        <v>5.5437749024999983</v>
      </c>
      <c r="AP56" s="80">
        <f t="shared" si="15"/>
        <v>5.8943902500000034</v>
      </c>
      <c r="AQ56" s="80">
        <f t="shared" si="15"/>
        <v>4.733732602500007</v>
      </c>
      <c r="AR56" s="80">
        <f t="shared" si="15"/>
        <v>5.2573402499999755</v>
      </c>
      <c r="AS56" s="80">
        <f t="shared" si="15"/>
        <v>5.3014607224999954</v>
      </c>
      <c r="AT56" s="80" t="str">
        <f t="shared" si="15"/>
        <v/>
      </c>
      <c r="AU56" s="80">
        <f t="shared" si="15"/>
        <v>4.4749736900000059</v>
      </c>
      <c r="AV56" s="80">
        <f t="shared" si="15"/>
        <v>4.4627084900000114</v>
      </c>
      <c r="AW56" s="80">
        <f t="shared" si="15"/>
        <v>4.719405562500012</v>
      </c>
      <c r="AX56" s="80">
        <f t="shared" si="15"/>
        <v>5.6938205625000071</v>
      </c>
      <c r="AY56" s="80">
        <f t="shared" si="15"/>
        <v>4.0981481225000227</v>
      </c>
      <c r="AZ56" s="80">
        <f t="shared" si="15"/>
        <v>5.1516939225000113</v>
      </c>
      <c r="BA56" s="80" t="str">
        <f t="shared" si="15"/>
        <v/>
      </c>
      <c r="BB56" s="80">
        <f t="shared" si="15"/>
        <v>4.1359020899999877</v>
      </c>
      <c r="BC56" s="80">
        <f t="shared" si="15"/>
        <v>4.4575982025000238</v>
      </c>
      <c r="BD56" s="80">
        <f t="shared" ref="BD56:BD59" si="18">IF(BD28&gt;0,((1+BD28/200)^2-1)*100,"")</f>
        <v>5.3035130625000093</v>
      </c>
      <c r="BE56" s="80">
        <f t="shared" si="17"/>
        <v>5.6455065600000243</v>
      </c>
      <c r="BF56" s="80">
        <f t="shared" si="15"/>
        <v>4.5905063024999748</v>
      </c>
      <c r="BG56" s="80">
        <f t="shared" si="15"/>
        <v>5.2245124099999929</v>
      </c>
      <c r="BH56" s="80">
        <f t="shared" si="15"/>
        <v>5.6629805624999863</v>
      </c>
      <c r="BI56" s="83">
        <f t="shared" si="15"/>
        <v>5.9468783024999805</v>
      </c>
    </row>
    <row r="57" spans="2:61" x14ac:dyDescent="0.25">
      <c r="B57" s="74">
        <f t="shared" si="5"/>
        <v>41849</v>
      </c>
      <c r="C57" s="80" t="str">
        <f t="shared" si="16"/>
        <v/>
      </c>
      <c r="D57" s="83" t="str">
        <f t="shared" si="16"/>
        <v/>
      </c>
      <c r="E57" s="81">
        <f t="shared" si="16"/>
        <v>3.6171305624999928</v>
      </c>
      <c r="F57" s="83">
        <f t="shared" si="16"/>
        <v>3.9339470399999854</v>
      </c>
      <c r="G57" s="21">
        <f t="shared" si="16"/>
        <v>4.0430600224999891</v>
      </c>
      <c r="H57" s="21">
        <f t="shared" si="16"/>
        <v>4.1471275624999748</v>
      </c>
      <c r="I57" s="21">
        <f t="shared" si="16"/>
        <v>4.196118522499992</v>
      </c>
      <c r="J57" s="83">
        <f>IF(J29&gt;0,((1+J29/200)^2-1)*100,"")</f>
        <v>4.3002625624999791</v>
      </c>
      <c r="K57" s="81"/>
      <c r="L57" s="81"/>
      <c r="M57" s="82">
        <f t="shared" si="7"/>
        <v>41849</v>
      </c>
      <c r="N57" s="80">
        <f>IF(N29&gt;0,((1+N29/200)^2-1)*100,"")</f>
        <v>4.4013932900000219</v>
      </c>
      <c r="O57" s="80">
        <f t="shared" si="15"/>
        <v>4.643693202500021</v>
      </c>
      <c r="P57" s="80">
        <f t="shared" si="15"/>
        <v>4.8442884224999982</v>
      </c>
      <c r="Q57" s="80">
        <f t="shared" si="15"/>
        <v>4.8883222499999768</v>
      </c>
      <c r="R57" s="80">
        <f t="shared" si="15"/>
        <v>5.3271164099999879</v>
      </c>
      <c r="S57" s="80">
        <f t="shared" si="15"/>
        <v>5.4657111224999833</v>
      </c>
      <c r="T57" s="80">
        <f t="shared" si="15"/>
        <v>4.93748720999998</v>
      </c>
      <c r="U57" s="80">
        <f t="shared" si="15"/>
        <v>5.1127310024999817</v>
      </c>
      <c r="V57" s="80">
        <f t="shared" si="15"/>
        <v>5.9365855025000025</v>
      </c>
      <c r="W57" s="80">
        <f t="shared" si="15"/>
        <v>5.9664360000000194</v>
      </c>
      <c r="X57" s="80">
        <f t="shared" si="15"/>
        <v>6.3858159225000266</v>
      </c>
      <c r="Y57" s="80" t="str">
        <f t="shared" si="15"/>
        <v/>
      </c>
      <c r="Z57" s="80">
        <f t="shared" si="15"/>
        <v>5.1240090000000293</v>
      </c>
      <c r="AA57" s="80">
        <f t="shared" si="15"/>
        <v>5.7442022399999848</v>
      </c>
      <c r="AB57" s="80">
        <f t="shared" si="15"/>
        <v>5.9376147600000095</v>
      </c>
      <c r="AC57" s="80">
        <f t="shared" si="15"/>
        <v>6.4714422499999813</v>
      </c>
      <c r="AD57" s="80">
        <f t="shared" si="15"/>
        <v>4.4371583025000216</v>
      </c>
      <c r="AE57" s="80" t="str">
        <f t="shared" si="15"/>
        <v/>
      </c>
      <c r="AF57" s="80">
        <f t="shared" si="15"/>
        <v>5.9870250000000125</v>
      </c>
      <c r="AG57" s="80">
        <f t="shared" si="12"/>
        <v>5.9160014025000152</v>
      </c>
      <c r="AH57" s="80" t="str">
        <f t="shared" si="15"/>
        <v/>
      </c>
      <c r="AI57" s="80">
        <f t="shared" si="15"/>
        <v>5.4574955625000143</v>
      </c>
      <c r="AJ57" s="80">
        <f t="shared" si="15"/>
        <v>5.7678549225000042</v>
      </c>
      <c r="AK57" s="80">
        <f t="shared" si="10"/>
        <v>5.7812707682549869</v>
      </c>
      <c r="AL57" s="80">
        <f t="shared" si="15"/>
        <v>5.9242348025000169</v>
      </c>
      <c r="AM57" s="80" t="str">
        <f t="shared" si="15"/>
        <v/>
      </c>
      <c r="AN57" s="80">
        <f t="shared" si="15"/>
        <v>4.7818376900000015</v>
      </c>
      <c r="AO57" s="80">
        <f t="shared" si="15"/>
        <v>5.5232290024999964</v>
      </c>
      <c r="AP57" s="80">
        <f t="shared" si="15"/>
        <v>5.8676366400000068</v>
      </c>
      <c r="AQ57" s="80">
        <f t="shared" si="15"/>
        <v>4.7306624399999997</v>
      </c>
      <c r="AR57" s="80">
        <f t="shared" si="15"/>
        <v>5.2624700625000242</v>
      </c>
      <c r="AS57" s="80">
        <f t="shared" si="15"/>
        <v>5.3065916099999777</v>
      </c>
      <c r="AT57" s="80" t="str">
        <f t="shared" si="15"/>
        <v/>
      </c>
      <c r="AU57" s="80">
        <f t="shared" ref="AU57:BI57" si="19">IF(AU29&gt;0,((1+AU29/200)^2-1)*100,"")</f>
        <v>4.4647526400000137</v>
      </c>
      <c r="AV57" s="80">
        <f t="shared" si="19"/>
        <v>4.45248803999998</v>
      </c>
      <c r="AW57" s="80">
        <f t="shared" si="19"/>
        <v>4.7122424100000115</v>
      </c>
      <c r="AX57" s="80">
        <f t="shared" si="19"/>
        <v>5.6999891025000027</v>
      </c>
      <c r="AY57" s="80">
        <f t="shared" si="19"/>
        <v>4.0920265024999791</v>
      </c>
      <c r="AZ57" s="80">
        <f t="shared" si="19"/>
        <v>5.1516939225000113</v>
      </c>
      <c r="BA57" s="80" t="str">
        <f t="shared" si="19"/>
        <v/>
      </c>
      <c r="BB57" s="80">
        <f t="shared" si="19"/>
        <v>4.118554822500009</v>
      </c>
      <c r="BC57" s="80">
        <f t="shared" si="19"/>
        <v>4.4483999999999968</v>
      </c>
      <c r="BD57" s="80">
        <f t="shared" si="18"/>
        <v>5.3065916099999777</v>
      </c>
      <c r="BE57" s="80">
        <f t="shared" si="17"/>
        <v>5.6485901024999841</v>
      </c>
      <c r="BF57" s="80">
        <f t="shared" si="19"/>
        <v>4.5465350400000215</v>
      </c>
      <c r="BG57" s="80">
        <f t="shared" si="19"/>
        <v>5.2163062499999802</v>
      </c>
      <c r="BH57" s="80">
        <f t="shared" si="19"/>
        <v>5.6681202499999861</v>
      </c>
      <c r="BI57" s="83">
        <f t="shared" si="19"/>
        <v>5.9499662399999931</v>
      </c>
    </row>
    <row r="58" spans="2:61" x14ac:dyDescent="0.25">
      <c r="B58" s="74">
        <f t="shared" si="5"/>
        <v>41850</v>
      </c>
      <c r="C58" s="80" t="str">
        <f t="shared" si="16"/>
        <v/>
      </c>
      <c r="D58" s="83" t="str">
        <f t="shared" si="16"/>
        <v/>
      </c>
      <c r="E58" s="81">
        <f t="shared" si="16"/>
        <v>3.6222202499999856</v>
      </c>
      <c r="F58" s="83">
        <f t="shared" si="16"/>
        <v>3.9135584399999868</v>
      </c>
      <c r="G58" s="21">
        <f t="shared" si="16"/>
        <v>4.0206209025000161</v>
      </c>
      <c r="H58" s="21">
        <f t="shared" si="16"/>
        <v>4.1287589224999977</v>
      </c>
      <c r="I58" s="21">
        <f t="shared" si="16"/>
        <v>4.1685596899999844</v>
      </c>
      <c r="J58" s="83">
        <f t="shared" si="16"/>
        <v>4.2777957225000218</v>
      </c>
      <c r="K58" s="81"/>
      <c r="L58" s="81"/>
      <c r="M58" s="82">
        <f t="shared" si="7"/>
        <v>41850</v>
      </c>
      <c r="N58" s="80">
        <f>IF(N30&gt;0,((1+N30/200)^2-1)*100,"")</f>
        <v>4.3952627600000183</v>
      </c>
      <c r="O58" s="80">
        <f t="shared" ref="O58:BI58" si="20">IF(O30&gt;0,((1+O30/200)^2-1)*100,"")</f>
        <v>4.5997107599999865</v>
      </c>
      <c r="P58" s="80">
        <f t="shared" si="20"/>
        <v>4.6119839999999801</v>
      </c>
      <c r="Q58" s="80">
        <f t="shared" si="20"/>
        <v>4.8709124224999956</v>
      </c>
      <c r="R58" s="80">
        <f t="shared" si="20"/>
        <v>5.3065916099999777</v>
      </c>
      <c r="S58" s="80">
        <f t="shared" si="20"/>
        <v>5.4461996899999976</v>
      </c>
      <c r="T58" s="80">
        <f t="shared" si="20"/>
        <v>4.9272435600000053</v>
      </c>
      <c r="U58" s="80">
        <f t="shared" si="20"/>
        <v>5.0809508100000178</v>
      </c>
      <c r="V58" s="80">
        <f t="shared" si="20"/>
        <v>5.9046809999999894</v>
      </c>
      <c r="W58" s="80">
        <f t="shared" si="20"/>
        <v>5.9437904100000161</v>
      </c>
      <c r="X58" s="80">
        <f t="shared" si="20"/>
        <v>6.3559064100000118</v>
      </c>
      <c r="Y58" s="80" t="str">
        <f t="shared" si="20"/>
        <v/>
      </c>
      <c r="Z58" s="80">
        <f t="shared" si="20"/>
        <v>5.1086300625000192</v>
      </c>
      <c r="AA58" s="80">
        <f t="shared" si="20"/>
        <v>5.7380324099999935</v>
      </c>
      <c r="AB58" s="80">
        <f t="shared" si="20"/>
        <v>5.9160014025000152</v>
      </c>
      <c r="AC58" s="80">
        <f t="shared" si="20"/>
        <v>6.4477110225000134</v>
      </c>
      <c r="AD58" s="80">
        <f t="shared" si="20"/>
        <v>4.4606643599999884</v>
      </c>
      <c r="AE58" s="80" t="str">
        <f t="shared" si="20"/>
        <v/>
      </c>
      <c r="AF58" s="80">
        <f t="shared" si="20"/>
        <v>5.9643772100000048</v>
      </c>
      <c r="AG58" s="80">
        <f t="shared" si="12"/>
        <v>5.8913031224999912</v>
      </c>
      <c r="AH58" s="80" t="str">
        <f t="shared" si="20"/>
        <v/>
      </c>
      <c r="AI58" s="80">
        <f t="shared" si="20"/>
        <v>5.4410654025000005</v>
      </c>
      <c r="AJ58" s="80">
        <f t="shared" si="20"/>
        <v>5.7442022399999848</v>
      </c>
      <c r="AK58" s="80">
        <f t="shared" si="10"/>
        <v>5.7583254579010923</v>
      </c>
      <c r="AL58" s="80">
        <f t="shared" si="20"/>
        <v>5.9005646399999945</v>
      </c>
      <c r="AM58" s="80" t="str">
        <f t="shared" si="20"/>
        <v/>
      </c>
      <c r="AN58" s="80">
        <f t="shared" si="20"/>
        <v>4.7879795600000108</v>
      </c>
      <c r="AO58" s="80">
        <f t="shared" si="20"/>
        <v>5.5026851025000045</v>
      </c>
      <c r="AP58" s="80">
        <f t="shared" si="20"/>
        <v>5.8439728024999971</v>
      </c>
      <c r="AQ58" s="80">
        <f t="shared" si="20"/>
        <v>4.7132657025000135</v>
      </c>
      <c r="AR58" s="80">
        <f t="shared" si="20"/>
        <v>5.2419515625000246</v>
      </c>
      <c r="AS58" s="80">
        <f t="shared" si="20"/>
        <v>5.2850427224999885</v>
      </c>
      <c r="AT58" s="80" t="str">
        <f t="shared" si="20"/>
        <v/>
      </c>
      <c r="AU58" s="80">
        <f t="shared" si="20"/>
        <v>4.4453340224999804</v>
      </c>
      <c r="AV58" s="80">
        <f t="shared" si="20"/>
        <v>4.4453340224999804</v>
      </c>
      <c r="AW58" s="80">
        <f t="shared" si="20"/>
        <v>4.7009865224999725</v>
      </c>
      <c r="AX58" s="80">
        <f t="shared" si="20"/>
        <v>5.6783999999999946</v>
      </c>
      <c r="AY58" s="80">
        <f t="shared" si="20"/>
        <v>4.1093715599999969</v>
      </c>
      <c r="AZ58" s="80">
        <f t="shared" si="20"/>
        <v>5.1434906025000116</v>
      </c>
      <c r="BA58" s="80" t="str">
        <f t="shared" si="20"/>
        <v/>
      </c>
      <c r="BB58" s="80">
        <f t="shared" si="20"/>
        <v>4.1338611599999853</v>
      </c>
      <c r="BC58" s="80">
        <f t="shared" si="20"/>
        <v>4.438180249999979</v>
      </c>
      <c r="BD58" s="80">
        <f t="shared" si="18"/>
        <v>5.2870949024999891</v>
      </c>
      <c r="BE58" s="80">
        <f t="shared" si="17"/>
        <v>5.6259785024999731</v>
      </c>
      <c r="BF58" s="80">
        <f t="shared" si="20"/>
        <v>4.5598277025000078</v>
      </c>
      <c r="BG58" s="80">
        <f t="shared" si="20"/>
        <v>5.2029719224999882</v>
      </c>
      <c r="BH58" s="80">
        <f t="shared" si="20"/>
        <v>5.6465344024999808</v>
      </c>
      <c r="BI58" s="83">
        <f t="shared" si="20"/>
        <v>5.926293202499977</v>
      </c>
    </row>
    <row r="59" spans="2:61" x14ac:dyDescent="0.25">
      <c r="B59" s="74">
        <f t="shared" si="5"/>
        <v>41851</v>
      </c>
      <c r="C59" s="84" t="str">
        <f t="shared" si="16"/>
        <v/>
      </c>
      <c r="D59" s="85" t="str">
        <f t="shared" si="16"/>
        <v/>
      </c>
      <c r="E59" s="86">
        <f t="shared" si="16"/>
        <v>3.6324000000000023</v>
      </c>
      <c r="F59" s="85">
        <f t="shared" si="16"/>
        <v>3.9512789225000011</v>
      </c>
      <c r="G59" s="19">
        <f t="shared" si="16"/>
        <v>4.0655015624999846</v>
      </c>
      <c r="H59" s="19">
        <f t="shared" si="16"/>
        <v>4.1665184400000221</v>
      </c>
      <c r="I59" s="19">
        <f t="shared" si="16"/>
        <v>4.2155139600000169</v>
      </c>
      <c r="J59" s="85">
        <f t="shared" si="16"/>
        <v>4.3217104399999817</v>
      </c>
      <c r="K59" s="81"/>
      <c r="L59" s="81"/>
      <c r="M59" s="82">
        <f t="shared" si="7"/>
        <v>41851</v>
      </c>
      <c r="N59" s="84">
        <f t="shared" ref="N59:BI59" si="21">IF(N31&gt;0,((1+N31/200)^2-1)*100,"")</f>
        <v>4.4136548900000072</v>
      </c>
      <c r="O59" s="84">
        <f t="shared" si="21"/>
        <v>4.6263036899999888</v>
      </c>
      <c r="P59" s="84">
        <f t="shared" si="21"/>
        <v>4.6406243599999897</v>
      </c>
      <c r="Q59" s="84">
        <f t="shared" si="21"/>
        <v>4.903685062499985</v>
      </c>
      <c r="R59" s="84">
        <f t="shared" si="21"/>
        <v>5.348669602499978</v>
      </c>
      <c r="S59" s="84">
        <f t="shared" si="21"/>
        <v>5.4841973025000046</v>
      </c>
      <c r="T59" s="84">
        <f t="shared" si="21"/>
        <v>4.9497802500000132</v>
      </c>
      <c r="U59" s="84">
        <f t="shared" si="21"/>
        <v>5.1086300625000192</v>
      </c>
      <c r="V59" s="84">
        <f t="shared" si="21"/>
        <v>5.9540835599999786</v>
      </c>
      <c r="W59" s="84">
        <f t="shared" si="21"/>
        <v>5.9973202499999934</v>
      </c>
      <c r="X59" s="84">
        <f t="shared" si="21"/>
        <v>6.410571802499998</v>
      </c>
      <c r="Y59" s="84" t="str">
        <f t="shared" si="21"/>
        <v/>
      </c>
      <c r="Z59" s="84">
        <f t="shared" si="21"/>
        <v>5.1404144399999963</v>
      </c>
      <c r="AA59" s="84">
        <f t="shared" si="21"/>
        <v>5.76888336000001</v>
      </c>
      <c r="AB59" s="84">
        <f t="shared" si="21"/>
        <v>5.9674654024999718</v>
      </c>
      <c r="AC59" s="84">
        <f t="shared" si="21"/>
        <v>6.5044640100000217</v>
      </c>
      <c r="AD59" s="84">
        <f t="shared" si="21"/>
        <v>4.4177422499999786</v>
      </c>
      <c r="AE59" s="84" t="str">
        <f t="shared" si="21"/>
        <v/>
      </c>
      <c r="AF59" s="84">
        <f t="shared" si="21"/>
        <v>6.0127640624999978</v>
      </c>
      <c r="AG59" s="84">
        <f t="shared" si="12"/>
        <v>5.9448197025000038</v>
      </c>
      <c r="AH59" s="84" t="str">
        <f t="shared" si="21"/>
        <v/>
      </c>
      <c r="AI59" s="84">
        <f t="shared" si="21"/>
        <v>5.4677650624999963</v>
      </c>
      <c r="AJ59" s="84">
        <f t="shared" si="21"/>
        <v>5.7832820100000015</v>
      </c>
      <c r="AK59" s="84">
        <f t="shared" si="10"/>
        <v>5.8073495164175704</v>
      </c>
      <c r="AL59" s="85">
        <f t="shared" si="21"/>
        <v>5.9509955625000055</v>
      </c>
      <c r="AM59" s="84" t="str">
        <f t="shared" si="21"/>
        <v/>
      </c>
      <c r="AN59" s="84">
        <f t="shared" si="21"/>
        <v>4.7920742399999883</v>
      </c>
      <c r="AO59" s="84">
        <f t="shared" si="21"/>
        <v>5.5345290000000213</v>
      </c>
      <c r="AP59" s="84">
        <f t="shared" si="21"/>
        <v>5.8913031224999912</v>
      </c>
      <c r="AQ59" s="84">
        <f t="shared" si="21"/>
        <v>4.7408964900000017</v>
      </c>
      <c r="AR59" s="84">
        <f t="shared" si="21"/>
        <v>5.2911993224999732</v>
      </c>
      <c r="AS59" s="84">
        <f t="shared" si="21"/>
        <v>5.3363532224999899</v>
      </c>
      <c r="AT59" s="84" t="str">
        <f t="shared" si="21"/>
        <v/>
      </c>
      <c r="AU59" s="84">
        <f t="shared" si="21"/>
        <v>4.5567600899999894</v>
      </c>
      <c r="AV59" s="84">
        <f t="shared" si="21"/>
        <v>4.4596423024999776</v>
      </c>
      <c r="AW59" s="84">
        <f t="shared" si="21"/>
        <v>4.7245222499999961</v>
      </c>
      <c r="AX59" s="84">
        <f t="shared" si="21"/>
        <v>5.7133548899999997</v>
      </c>
      <c r="AY59" s="84">
        <f t="shared" si="21"/>
        <v>4.1042699225000145</v>
      </c>
      <c r="AZ59" s="84">
        <f t="shared" si="21"/>
        <v>5.1629740100000099</v>
      </c>
      <c r="BA59" s="84" t="str">
        <f t="shared" si="21"/>
        <v/>
      </c>
      <c r="BB59" s="84">
        <f t="shared" si="21"/>
        <v>4.1236568099999982</v>
      </c>
      <c r="BC59" s="84">
        <f t="shared" si="21"/>
        <v>4.4606643599999884</v>
      </c>
      <c r="BD59" s="84">
        <f t="shared" si="18"/>
        <v>5.3353268900000028</v>
      </c>
      <c r="BE59" s="84">
        <f t="shared" si="17"/>
        <v>5.6814840224999719</v>
      </c>
      <c r="BF59" s="85">
        <f t="shared" si="21"/>
        <v>4.552670010000015</v>
      </c>
      <c r="BG59" s="84">
        <f t="shared" si="21"/>
        <v>5.2306672399999865</v>
      </c>
      <c r="BH59" s="84">
        <f t="shared" si="21"/>
        <v>5.6958767224999818</v>
      </c>
      <c r="BI59" s="85">
        <f t="shared" si="21"/>
        <v>5.9736419225000281</v>
      </c>
    </row>
    <row r="60" spans="2:61" x14ac:dyDescent="0.25">
      <c r="B60" s="89"/>
      <c r="C60" s="81"/>
      <c r="D60" s="81"/>
      <c r="E60" s="81"/>
      <c r="F60" s="81"/>
      <c r="G60" s="81"/>
      <c r="H60" s="81"/>
      <c r="I60" s="81"/>
      <c r="J60" s="81"/>
      <c r="K60" s="81"/>
      <c r="L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2"/>
      <c r="BC60" s="2"/>
      <c r="BD60" s="2"/>
      <c r="BE60" s="2"/>
      <c r="BF60" s="2"/>
      <c r="BG60" s="2"/>
    </row>
    <row r="61" spans="2:61" x14ac:dyDescent="0.25">
      <c r="B61" s="89"/>
      <c r="C61" s="407" t="s">
        <v>170</v>
      </c>
      <c r="D61" s="408"/>
      <c r="E61" s="408"/>
      <c r="F61" s="408"/>
      <c r="G61" s="408"/>
      <c r="H61" s="408"/>
      <c r="I61" s="408"/>
      <c r="J61" s="409"/>
      <c r="K61" s="31"/>
      <c r="L61" s="32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2"/>
      <c r="BC61" s="2"/>
      <c r="BD61" s="2"/>
      <c r="BE61" s="2"/>
      <c r="BF61" s="2"/>
      <c r="BG61" s="2"/>
    </row>
    <row r="62" spans="2:61" x14ac:dyDescent="0.25">
      <c r="B62" s="96" t="s">
        <v>171</v>
      </c>
      <c r="C62" s="97"/>
      <c r="D62" s="98"/>
      <c r="E62" s="99">
        <f>AVERAGE(E37:E59)</f>
        <v>3.6575878394565216</v>
      </c>
      <c r="F62" s="99">
        <f>AVERAGE(F37:F59)</f>
        <v>4.0544350779347829</v>
      </c>
      <c r="G62" s="99">
        <f t="shared" ref="G62:H62" si="22">AVERAGE(G37:G59)</f>
        <v>4.1582855693478287</v>
      </c>
      <c r="H62" s="99">
        <f t="shared" si="22"/>
        <v>4.2537985252173858</v>
      </c>
      <c r="I62" s="98">
        <f>AVERAGE(I37:I59)</f>
        <v>4.3160525071739135</v>
      </c>
      <c r="J62" s="100">
        <f>AVERAGE(J37:J59)</f>
        <v>4.4411892938043422</v>
      </c>
      <c r="K62" s="81"/>
      <c r="L62" s="81"/>
      <c r="N62" s="18"/>
      <c r="O62" s="18"/>
      <c r="P62" s="18"/>
      <c r="Q62" s="18"/>
      <c r="R62" s="18"/>
      <c r="AG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</row>
    <row r="63" spans="2:61" x14ac:dyDescent="0.25">
      <c r="B63" s="101"/>
      <c r="C63" s="81"/>
      <c r="D63" s="81"/>
      <c r="E63" s="81"/>
      <c r="F63" s="81"/>
      <c r="G63" s="81"/>
      <c r="H63" s="81"/>
      <c r="I63" s="81"/>
      <c r="J63" s="19"/>
      <c r="K63" s="81"/>
      <c r="L63" s="81"/>
      <c r="N63" s="18"/>
      <c r="O63" s="18"/>
      <c r="P63" s="18"/>
      <c r="Q63" s="18"/>
      <c r="R63" s="18"/>
      <c r="AG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</row>
    <row r="64" spans="2:61" x14ac:dyDescent="0.25">
      <c r="B64" s="101"/>
      <c r="C64" s="398" t="s">
        <v>172</v>
      </c>
      <c r="D64" s="399"/>
      <c r="E64" s="399"/>
      <c r="F64" s="399"/>
      <c r="G64" s="399"/>
      <c r="H64" s="399"/>
      <c r="I64" s="399"/>
      <c r="J64" s="400"/>
      <c r="K64" s="33"/>
      <c r="L64" s="33"/>
      <c r="N64" s="18"/>
      <c r="O64" s="18"/>
      <c r="P64" s="18"/>
      <c r="Q64" s="18"/>
      <c r="R64" s="18"/>
      <c r="AG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</row>
    <row r="65" spans="2:61" x14ac:dyDescent="0.25">
      <c r="B65" s="101"/>
      <c r="C65" s="97"/>
      <c r="D65" s="109"/>
      <c r="E65" s="104" t="s">
        <v>173</v>
      </c>
      <c r="F65" s="320">
        <f>G62+(H62-G62)/(H8-G8)*($D$3+1826-G8)</f>
        <v>4.1917271332417041</v>
      </c>
      <c r="G65" s="98" t="s">
        <v>174</v>
      </c>
      <c r="H65" s="98"/>
      <c r="I65" s="321"/>
      <c r="J65" s="322"/>
      <c r="K65" s="34"/>
      <c r="L65" s="34"/>
      <c r="N65" s="18"/>
      <c r="O65" s="18"/>
      <c r="P65" s="18"/>
      <c r="Q65" s="18"/>
      <c r="R65" s="18"/>
      <c r="AG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</row>
    <row r="66" spans="2:61" x14ac:dyDescent="0.25">
      <c r="B66" s="101"/>
      <c r="N66" s="18"/>
      <c r="O66" s="18"/>
      <c r="P66" s="18"/>
      <c r="Q66" s="18"/>
      <c r="R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</row>
    <row r="67" spans="2:61" x14ac:dyDescent="0.25">
      <c r="B67" s="101"/>
      <c r="F67" s="18"/>
      <c r="P67" s="18"/>
      <c r="Q67" s="18"/>
      <c r="R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</row>
    <row r="68" spans="2:61" x14ac:dyDescent="0.25">
      <c r="B68" s="101"/>
      <c r="N68" s="398" t="s">
        <v>175</v>
      </c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399"/>
      <c r="AI68" s="399"/>
      <c r="AJ68" s="399"/>
      <c r="AK68" s="399"/>
      <c r="AL68" s="399"/>
      <c r="AM68" s="399"/>
      <c r="AN68" s="399"/>
      <c r="AO68" s="399"/>
      <c r="AP68" s="399"/>
      <c r="AQ68" s="399"/>
      <c r="AR68" s="399"/>
      <c r="AS68" s="399"/>
      <c r="AT68" s="399"/>
      <c r="AU68" s="399"/>
      <c r="AV68" s="399"/>
      <c r="AW68" s="399"/>
      <c r="AX68" s="399"/>
      <c r="AY68" s="399"/>
      <c r="AZ68" s="399"/>
      <c r="BA68" s="399"/>
      <c r="BB68" s="399"/>
      <c r="BC68" s="399"/>
      <c r="BD68" s="399"/>
      <c r="BE68" s="399"/>
      <c r="BF68" s="399"/>
      <c r="BG68" s="399"/>
      <c r="BH68" s="399"/>
      <c r="BI68" s="400"/>
    </row>
    <row r="69" spans="2:61" x14ac:dyDescent="0.25">
      <c r="N69" s="71" t="str">
        <f t="shared" ref="N69:BI69" si="23">N7</f>
        <v>AIA</v>
      </c>
      <c r="O69" s="71" t="str">
        <f t="shared" si="23"/>
        <v>AIA</v>
      </c>
      <c r="P69" s="71" t="str">
        <f t="shared" si="23"/>
        <v>AIA</v>
      </c>
      <c r="Q69" s="71" t="str">
        <f t="shared" si="23"/>
        <v>AIA</v>
      </c>
      <c r="R69" s="71" t="str">
        <f t="shared" si="23"/>
        <v>AIA</v>
      </c>
      <c r="S69" s="71" t="str">
        <f t="shared" si="23"/>
        <v>AIA</v>
      </c>
      <c r="T69" s="71" t="str">
        <f t="shared" si="23"/>
        <v>Genesis</v>
      </c>
      <c r="U69" s="71" t="str">
        <f t="shared" si="23"/>
        <v>Genesis</v>
      </c>
      <c r="V69" s="71" t="str">
        <f t="shared" si="23"/>
        <v>Genesis</v>
      </c>
      <c r="W69" s="71" t="str">
        <f t="shared" si="23"/>
        <v>Genesis</v>
      </c>
      <c r="X69" s="70" t="str">
        <f t="shared" si="23"/>
        <v>Genesis</v>
      </c>
      <c r="Y69" s="69" t="str">
        <f t="shared" si="23"/>
        <v>MRP</v>
      </c>
      <c r="Z69" s="71" t="str">
        <f t="shared" si="23"/>
        <v>MRP</v>
      </c>
      <c r="AA69" s="71" t="str">
        <f t="shared" si="23"/>
        <v>MRP</v>
      </c>
      <c r="AB69" s="70" t="str">
        <f t="shared" si="23"/>
        <v>MRP</v>
      </c>
      <c r="AC69" s="69" t="str">
        <f t="shared" si="23"/>
        <v>MRP</v>
      </c>
      <c r="AD69" s="71" t="str">
        <f t="shared" si="23"/>
        <v>Vector</v>
      </c>
      <c r="AE69" s="70" t="str">
        <f t="shared" si="23"/>
        <v>WIAL</v>
      </c>
      <c r="AF69" s="70" t="str">
        <f t="shared" si="23"/>
        <v>WIAL</v>
      </c>
      <c r="AG69" s="70" t="str">
        <f t="shared" si="23"/>
        <v>WIAL</v>
      </c>
      <c r="AH69" s="71" t="str">
        <f t="shared" si="23"/>
        <v>Contact</v>
      </c>
      <c r="AI69" s="71" t="str">
        <f t="shared" si="23"/>
        <v>Contact</v>
      </c>
      <c r="AJ69" s="71" t="str">
        <f t="shared" si="23"/>
        <v>Contact</v>
      </c>
      <c r="AK69" s="71" t="str">
        <f t="shared" si="23"/>
        <v>Contact</v>
      </c>
      <c r="AL69" s="71" t="str">
        <f t="shared" si="23"/>
        <v>Contact</v>
      </c>
      <c r="AM69" s="71" t="str">
        <f t="shared" si="23"/>
        <v>Powerco</v>
      </c>
      <c r="AN69" s="71" t="str">
        <f t="shared" si="23"/>
        <v>Powerco</v>
      </c>
      <c r="AO69" s="71" t="str">
        <f t="shared" si="23"/>
        <v>Powerco</v>
      </c>
      <c r="AP69" s="70" t="str">
        <f t="shared" si="23"/>
        <v>Powerco</v>
      </c>
      <c r="AQ69" s="69" t="str">
        <f t="shared" si="23"/>
        <v>Transpower</v>
      </c>
      <c r="AR69" s="71" t="str">
        <f t="shared" si="23"/>
        <v>Transpower</v>
      </c>
      <c r="AS69" s="71" t="str">
        <f t="shared" si="23"/>
        <v>Transpower</v>
      </c>
      <c r="AT69" s="71" t="str">
        <f t="shared" si="23"/>
        <v>Spark</v>
      </c>
      <c r="AU69" s="71" t="str">
        <f t="shared" si="23"/>
        <v>Spark</v>
      </c>
      <c r="AV69" s="71" t="str">
        <f t="shared" si="23"/>
        <v>Spark</v>
      </c>
      <c r="AW69" s="71" t="str">
        <f t="shared" si="23"/>
        <v>Spark</v>
      </c>
      <c r="AX69" s="70" t="str">
        <f t="shared" si="23"/>
        <v>Spark</v>
      </c>
      <c r="AY69" s="71" t="str">
        <f t="shared" si="23"/>
        <v>Telstra</v>
      </c>
      <c r="AZ69" s="71" t="str">
        <f t="shared" si="23"/>
        <v>Telstra</v>
      </c>
      <c r="BA69" s="71" t="str">
        <f t="shared" si="23"/>
        <v>Fonterra</v>
      </c>
      <c r="BB69" s="71" t="str">
        <f t="shared" si="23"/>
        <v>Fonterra</v>
      </c>
      <c r="BC69" s="71" t="str">
        <f t="shared" si="23"/>
        <v>Fonterra</v>
      </c>
      <c r="BD69" s="71" t="str">
        <f t="shared" si="23"/>
        <v>Fonterra</v>
      </c>
      <c r="BE69" s="71" t="str">
        <f t="shared" si="23"/>
        <v>Fonterra</v>
      </c>
      <c r="BF69" s="71" t="str">
        <f t="shared" si="23"/>
        <v>Meridian</v>
      </c>
      <c r="BG69" s="70" t="str">
        <f t="shared" si="23"/>
        <v>Meridian</v>
      </c>
      <c r="BH69" s="70" t="str">
        <f t="shared" si="23"/>
        <v>CIAL</v>
      </c>
      <c r="BI69" s="72" t="str">
        <f t="shared" si="23"/>
        <v>CIAL</v>
      </c>
    </row>
    <row r="70" spans="2:61" x14ac:dyDescent="0.25">
      <c r="C70" s="88"/>
      <c r="I70" s="18"/>
      <c r="J70" s="18"/>
      <c r="K70" s="18"/>
      <c r="L70" s="18"/>
      <c r="N70" s="77">
        <f t="shared" ref="N70:BI70" si="24">N8</f>
        <v>42315</v>
      </c>
      <c r="O70" s="77">
        <f t="shared" si="24"/>
        <v>42592</v>
      </c>
      <c r="P70" s="77">
        <f t="shared" si="24"/>
        <v>42689</v>
      </c>
      <c r="Q70" s="77">
        <f t="shared" si="24"/>
        <v>43025</v>
      </c>
      <c r="R70" s="77">
        <f t="shared" si="24"/>
        <v>43812</v>
      </c>
      <c r="S70" s="77">
        <f t="shared" si="24"/>
        <v>44344</v>
      </c>
      <c r="T70" s="77">
        <f t="shared" si="24"/>
        <v>42444</v>
      </c>
      <c r="U70" s="77">
        <f t="shared" si="24"/>
        <v>42628</v>
      </c>
      <c r="V70" s="77">
        <f t="shared" si="24"/>
        <v>43770</v>
      </c>
      <c r="W70" s="77">
        <f t="shared" si="24"/>
        <v>44005</v>
      </c>
      <c r="X70" s="76">
        <f t="shared" si="24"/>
        <v>44993</v>
      </c>
      <c r="Y70" s="75">
        <f t="shared" si="24"/>
        <v>41409</v>
      </c>
      <c r="Z70" s="77">
        <f t="shared" si="24"/>
        <v>42655</v>
      </c>
      <c r="AA70" s="76">
        <f t="shared" si="24"/>
        <v>43530</v>
      </c>
      <c r="AB70" s="76">
        <f t="shared" si="24"/>
        <v>43872</v>
      </c>
      <c r="AC70" s="75">
        <f t="shared" si="24"/>
        <v>44991</v>
      </c>
      <c r="AD70" s="77">
        <f t="shared" si="24"/>
        <v>41927</v>
      </c>
      <c r="AE70" s="76">
        <f t="shared" si="24"/>
        <v>41593</v>
      </c>
      <c r="AF70" s="76">
        <f t="shared" si="24"/>
        <v>43993</v>
      </c>
      <c r="AG70" s="76">
        <f t="shared" si="24"/>
        <v>44331</v>
      </c>
      <c r="AH70" s="77">
        <f t="shared" si="24"/>
        <v>41774</v>
      </c>
      <c r="AI70" s="76">
        <f t="shared" si="24"/>
        <v>42838</v>
      </c>
      <c r="AJ70" s="76">
        <f t="shared" si="24"/>
        <v>43244</v>
      </c>
      <c r="AK70" s="76">
        <f t="shared" si="24"/>
        <v>43600</v>
      </c>
      <c r="AL70" s="76">
        <f t="shared" si="24"/>
        <v>43978</v>
      </c>
      <c r="AM70" s="77">
        <f t="shared" si="24"/>
        <v>41362</v>
      </c>
      <c r="AN70" s="77">
        <f t="shared" si="24"/>
        <v>42184</v>
      </c>
      <c r="AO70" s="77">
        <f t="shared" si="24"/>
        <v>43006</v>
      </c>
      <c r="AP70" s="76">
        <f t="shared" si="24"/>
        <v>43454</v>
      </c>
      <c r="AQ70" s="75">
        <f t="shared" si="24"/>
        <v>42781</v>
      </c>
      <c r="AR70" s="77">
        <f t="shared" si="24"/>
        <v>43781</v>
      </c>
      <c r="AS70" s="77">
        <f t="shared" si="24"/>
        <v>43992</v>
      </c>
      <c r="AT70" s="77">
        <f t="shared" si="24"/>
        <v>41355</v>
      </c>
      <c r="AU70" s="77">
        <f t="shared" si="24"/>
        <v>42170</v>
      </c>
      <c r="AV70" s="77">
        <f t="shared" si="24"/>
        <v>42170</v>
      </c>
      <c r="AW70" s="77">
        <f t="shared" si="24"/>
        <v>42451</v>
      </c>
      <c r="AX70" s="76">
        <f t="shared" si="24"/>
        <v>43763</v>
      </c>
      <c r="AY70" s="77">
        <f t="shared" si="24"/>
        <v>41967</v>
      </c>
      <c r="AZ70" s="77">
        <f t="shared" si="24"/>
        <v>42927</v>
      </c>
      <c r="BA70" s="77">
        <f t="shared" si="24"/>
        <v>41750</v>
      </c>
      <c r="BB70" s="77">
        <f t="shared" si="24"/>
        <v>42073</v>
      </c>
      <c r="BC70" s="77">
        <f t="shared" si="24"/>
        <v>42433</v>
      </c>
      <c r="BD70" s="77">
        <f t="shared" si="24"/>
        <v>43886</v>
      </c>
      <c r="BE70" s="77">
        <f t="shared" si="24"/>
        <v>44617</v>
      </c>
      <c r="BF70" s="77">
        <f t="shared" si="24"/>
        <v>42079</v>
      </c>
      <c r="BG70" s="76">
        <f t="shared" si="24"/>
        <v>42810</v>
      </c>
      <c r="BH70" s="76">
        <f t="shared" si="24"/>
        <v>43805</v>
      </c>
      <c r="BI70" s="76">
        <f t="shared" si="24"/>
        <v>44473</v>
      </c>
    </row>
    <row r="71" spans="2:61" x14ac:dyDescent="0.25">
      <c r="C71" s="88"/>
      <c r="M71" s="89">
        <f t="shared" ref="M71:M91" si="25">B9</f>
        <v>41821</v>
      </c>
      <c r="N71" s="183">
        <f t="shared" ref="N71:N93" si="26">IF(N37="","",N37-(E37+(F37-E37)/($F$8-$E$8)*($N$8-$E$8)))</f>
        <v>0.80246223243078152</v>
      </c>
      <c r="O71" s="183">
        <f t="shared" ref="O71:O93" si="27">IF(O37="","",O37-(E37+(F37-E37)/($F$8-$E$8)*($O$8-$E$8)))</f>
        <v>0.99792496586923463</v>
      </c>
      <c r="P71" s="184">
        <f t="shared" ref="P71:P93" si="28">IF(P37="","",P37-(E37+(F37-E37)/($F$8-$E$8)*($P$8-$E$8)))</f>
        <v>1.1977679790769025</v>
      </c>
      <c r="Q71" s="185">
        <f t="shared" ref="Q71:Q93" si="29">IF(Q37="","",Q37-(E37+(F37-E37)/($F$8-$E$8)*($Q$8-$E$8)))</f>
        <v>1.0406521675077034</v>
      </c>
      <c r="R71" s="186">
        <f t="shared" ref="R71:R93" si="30">IF(R37="","",R37-(G37+(H37-G37)/($H$8-$G$8)*($R$8-$G$8)))</f>
        <v>1.2610363248173524</v>
      </c>
      <c r="S71" s="187">
        <f t="shared" ref="S71:S93" si="31">IF(S37="","",S37-(I37+(J37-I37)/($J$8-$I$8)*($S$8-$I$8)))</f>
        <v>1.3091509741750045</v>
      </c>
      <c r="T71" s="183">
        <f t="shared" ref="T71:T93" si="32">IF(T37="","",T37-(E37+(F37-E37)/($F$8-$E$8)*($T$8-$E$8)))</f>
        <v>1.2950743933461566</v>
      </c>
      <c r="U71" s="184">
        <f t="shared" ref="U71:U93" si="33">IF(U37="","",U37-(E37+(F37-E37)/($F$8-$E$8)*($U$8-$E$8)))</f>
        <v>1.4114731414153643</v>
      </c>
      <c r="V71" s="187">
        <f t="shared" ref="V71:V93" si="34">IF(V37="","",V37-(G37+(H37-G37)/($H$8-$G$8)*($V$8-$G$8)))</f>
        <v>1.9413031500377622</v>
      </c>
      <c r="W71" s="187">
        <f t="shared" ref="W71:W93" si="35">IF(W37="","",W37-(H37+(I37-H37)/($I$8-$H$8)*($W$8-$H$8)))</f>
        <v>1.9049801039430116</v>
      </c>
      <c r="X71" s="184">
        <f t="shared" ref="X71:X93" si="36">IF(X37="","",X37-(I37+(J37-I37)/($J$8-$I$8)*($X$8-$I$8)))</f>
        <v>2.1813184264499981</v>
      </c>
      <c r="Y71" s="188" t="str">
        <f t="shared" ref="Y71:Y93" si="37">IF(Y37="","",Y37-(D37+(E37-D37)/($E$8-$D$8)*($Y$8-$D$8)))</f>
        <v/>
      </c>
      <c r="Z71" s="184">
        <f t="shared" ref="Z71:Z93" si="38">IF(Z37="","",Z37-(E37+(F37-E37)/($F$8-$E$8)*($Z$8-$E$8)))</f>
        <v>1.4354238986999937</v>
      </c>
      <c r="AA71" s="184">
        <f t="shared" ref="AA71:AA93" si="39">IF(AA37="","",AA37-(F37+(G37-F37)/($G$8-$F$8)*($AA$8-$F$8)))</f>
        <v>1.8115829912362722</v>
      </c>
      <c r="AB71" s="184">
        <f t="shared" ref="AB71:AB93" si="40">IF(AB37="","",AB37-(G37+(H37-G37)/($H$8-$G$8)*($AB$8-$G$8)))</f>
        <v>1.9261633370025173</v>
      </c>
      <c r="AC71" s="188">
        <f t="shared" ref="AC71:AC93" si="41">IF(AC37="","",AC37-(I37+(J37-I37)/($J$8-$I$8)*($AC$8-$I$8)))</f>
        <v>2.1590065734999806</v>
      </c>
      <c r="AD71" s="184" t="e">
        <f t="shared" ref="AD71:AD93" si="42">IF(AD37="","",AD37-(D37+(E37-D37)/($E$8-$D$8)*($AD$8-$D$8)))</f>
        <v>#VALUE!</v>
      </c>
      <c r="AE71" s="184" t="str">
        <f t="shared" ref="AE71:AE93" si="43">IF(AE37="","",AE37-(D37+(E37-D37)/($E$8-$D$8)*($AE$8-$D$8)))</f>
        <v/>
      </c>
      <c r="AF71" s="184">
        <f t="shared" ref="AF71:AF93" si="44">IF(AF37="","",AF37-(H37+(I37-H37)/($I$8-$H$8)*($AF$8-$H$8)))</f>
        <v>1.8850080584746856</v>
      </c>
      <c r="AG71" s="184">
        <f t="shared" ref="AG71:AG93" si="45">IF(AG37="","",AG37-(I37+(J37-I37)/($J$8-$I$8)*($AG$8-$I$8)))</f>
        <v>1.7265434175000038</v>
      </c>
      <c r="AH71" s="184" t="str">
        <f t="shared" ref="AH71:AH93" si="46">IF(AH37="","",AH37-(D37+(E37-D37)/($E$8-$D$8)*($AH$8-$D$8)))</f>
        <v/>
      </c>
      <c r="AI71" s="184">
        <f t="shared" ref="AI71:AI93" si="47">IF(AI37="","",AI37-(E37+(F37-E37)/($F$8-$E$8)*($AI$8-$E$8)))</f>
        <v>1.7302758016845998</v>
      </c>
      <c r="AJ71" s="184">
        <f t="shared" ref="AJ71:AJ93" si="48">IF(AJ37="","",AJ37-(F37+(G37-F37)/($G$8-$F$8)*($AJ$8-$F$8)))</f>
        <v>1.8787995355219858</v>
      </c>
      <c r="AK71" s="184">
        <f t="shared" ref="AK71:AK93" si="49">IF(AK37="","",AK37-(G37+(H37-G37)/($H$8-$G$8)*($AK$8-$G$8)))</f>
        <v>1.5646310109147041</v>
      </c>
      <c r="AL71" s="188">
        <f t="shared" ref="AL71:AL93" si="50">IF(AL37="","",AL37-(H37+(I37-H37)/($I$8-$H$8)*($AL$8-$H$8)))</f>
        <v>1.81523123663922</v>
      </c>
      <c r="AM71" s="184"/>
      <c r="AN71" s="188">
        <f t="shared" ref="AN71:AN93" si="51">IF(AN37="","",AN37-(E37+(F37-E37)/($F$8-$E$8)*($AN$8-$E$8)))</f>
        <v>1.2094723613461782</v>
      </c>
      <c r="AO71" s="184">
        <f t="shared" ref="AO71:AO93" si="52">IF(AO37="","",AO37-(E37+(F37-E37)/($F$8-$E$8)*($AO$8-$E$8)))</f>
        <v>1.6825514459000095</v>
      </c>
      <c r="AP71" s="184">
        <f t="shared" ref="AP71:AP93" si="53">IF(AP37="","",AP37-(F37+(G37-F37)/($G$8-$F$8)*($AP$8-$F$8)))</f>
        <v>1.931943844175831</v>
      </c>
      <c r="AQ71" s="188">
        <f t="shared" ref="AQ71:AQ93" si="54">IF(AQ37="","",AQ37-(E37+(F37-E37)/($F$8-$E$8)*($AQ$8-$E$8)))</f>
        <v>1.0094161368615602</v>
      </c>
      <c r="AR71" s="184">
        <f t="shared" ref="AR71:AR93" si="55">IF(AR37="","",AR37-(G37+(H37-G37)/($H$8-$G$8)*($AR$8-$G$8)))</f>
        <v>1.2256301378967356</v>
      </c>
      <c r="AS71" s="188">
        <f t="shared" ref="AS71:AS93" si="56">IF(AS37="","",AS37-(H37+(I37-H37)/($I$8-$H$8)*($AS$8-$H$8)))</f>
        <v>1.2246952855189548</v>
      </c>
      <c r="AT71" s="184"/>
      <c r="AU71" s="183">
        <f t="shared" ref="AU71:AU93" si="57">IF(AU37="","",AU37-(E37+(F37-E37)/($F$8-$E$8)*($AU$8-$E$8)))</f>
        <v>0.94035629766157136</v>
      </c>
      <c r="AV71" s="183">
        <f t="shared" ref="AV71:AV93" si="58">IF(AV37="","",AV37-(E37+(F37-E37)/($F$8-$E$8)*($AV$8-$E$8)))</f>
        <v>0.92399173766156739</v>
      </c>
      <c r="AW71" s="186">
        <f t="shared" ref="AW71:AW93" si="59">IF(AW37="","",AW37-(E37+(F37-E37)/($F$8-$E$8)*($AW$8-$E$8)))</f>
        <v>1.0686081214384693</v>
      </c>
      <c r="AX71" s="187">
        <f t="shared" ref="AX71:AX93" si="60">IF(AX37="","",AX37-(G37+(H37-G37)/($H$8-$G$8)*($AX$8-$G$8)))</f>
        <v>1.6763201654911919</v>
      </c>
      <c r="AY71" s="184" t="e">
        <f t="shared" ref="AY71:AY93" si="61">IF(AY37="","",AY37-(D37+(E37-D37)/($E$8-$D$8)*($AY$8-$D$8)))</f>
        <v>#VALUE!</v>
      </c>
      <c r="AZ71" s="188">
        <f t="shared" ref="AZ71:AZ93" si="62">IF(AZ37="","",AZ37-(E37+(F37-E37)/($F$8-$E$8)*($AZ$8-$E$8)))</f>
        <v>1.3538768317153993</v>
      </c>
      <c r="BA71" s="184" t="str">
        <f t="shared" ref="BA71:BA93" si="63">IF(BA37="","",BA37-(D37+(E37-D37)/($E$8-$D$8)*($BA$8-$D$8)))</f>
        <v/>
      </c>
      <c r="BB71" s="188" t="e">
        <f t="shared" ref="BB71:BB93" si="64">IF(BB37="","",BB37-(D37+(E37-D37)/($E$8-$D$8)*($BB$8-$D$8)))</f>
        <v>#VALUE!</v>
      </c>
      <c r="BC71" s="184">
        <f t="shared" ref="BC71:BC93" si="65">IF(BC37="","",BC37-(E37+(F37-E37)/($F$8-$E$8)*($BC$8-$E$8)))</f>
        <v>0.85550535491540414</v>
      </c>
      <c r="BD71" s="184">
        <f t="shared" ref="BD71:BD93" si="66">IF(BD37="","",BD37-(G37+(H37-G37)/($H$8-$G$8)*($BD$8-$G$8)))</f>
        <v>1.2333313410957043</v>
      </c>
      <c r="BE71" s="184">
        <f t="shared" ref="BE71:BE93" si="67">IF(BE37="","",BE37-(I37+(J37-I37)/($J$8-$I$8)*($BE$8-$I$8)))</f>
        <v>1.4051586118499912</v>
      </c>
      <c r="BF71" s="184" t="e">
        <f t="shared" ref="BF71:BF93" si="68">IF(BF37="","",BF37-(D37+(E37-D37)/($E$8-$D$8)*($BF$8-$D$8)))</f>
        <v>#VALUE!</v>
      </c>
      <c r="BG71" s="184">
        <f t="shared" ref="BG71:BG93" si="69">IF(BG37="","",BG37-(E37+(F37-E37)/($F$8-$E$8)*($BG$8-$E$8)))</f>
        <v>1.5073769518153823</v>
      </c>
      <c r="BH71" s="184">
        <f t="shared" ref="BH71:BH93" si="70">IF(BH37="","",BH37-(G37+(H37-G37)/($H$8-$G$8)*($BH$8-$G$8)))</f>
        <v>1.6287950477707662</v>
      </c>
      <c r="BI71" s="186">
        <f t="shared" ref="BI71:BI93" si="71">IF(BI37="","",BI37-(I37+(J37-I37)/($J$8-$I$8)*($BI$8-$I$8)))</f>
        <v>1.7179133969500127</v>
      </c>
    </row>
    <row r="72" spans="2:61" x14ac:dyDescent="0.25">
      <c r="C72" s="88"/>
      <c r="M72" s="89">
        <f t="shared" si="25"/>
        <v>41822</v>
      </c>
      <c r="N72" s="183">
        <f t="shared" si="26"/>
        <v>0.79933983268462594</v>
      </c>
      <c r="O72" s="183">
        <f t="shared" si="27"/>
        <v>0.98173743101536859</v>
      </c>
      <c r="P72" s="184">
        <f t="shared" si="28"/>
        <v>1.1756659149615571</v>
      </c>
      <c r="Q72" s="183">
        <f t="shared" si="29"/>
        <v>1.0051980391461566</v>
      </c>
      <c r="R72" s="184">
        <f t="shared" si="30"/>
        <v>1.2335163169017589</v>
      </c>
      <c r="S72" s="187">
        <f t="shared" si="31"/>
        <v>1.2855385031392998</v>
      </c>
      <c r="T72" s="183">
        <f t="shared" si="32"/>
        <v>1.2847592610769314</v>
      </c>
      <c r="U72" s="184">
        <f t="shared" si="33"/>
        <v>1.3887079128923014</v>
      </c>
      <c r="V72" s="187">
        <f t="shared" si="34"/>
        <v>1.9130934664168624</v>
      </c>
      <c r="W72" s="187">
        <f t="shared" si="35"/>
        <v>1.8806164493671185</v>
      </c>
      <c r="X72" s="184">
        <f t="shared" si="36"/>
        <v>2.156386784092879</v>
      </c>
      <c r="Y72" s="188" t="str">
        <f t="shared" si="37"/>
        <v/>
      </c>
      <c r="Z72" s="184">
        <f t="shared" si="38"/>
        <v>1.4136358892999992</v>
      </c>
      <c r="AA72" s="184">
        <f t="shared" si="39"/>
        <v>1.7806728445604216</v>
      </c>
      <c r="AB72" s="184">
        <f t="shared" si="40"/>
        <v>1.8984946925944612</v>
      </c>
      <c r="AC72" s="188">
        <f t="shared" si="41"/>
        <v>2.1392356195714113</v>
      </c>
      <c r="AD72" s="184" t="e">
        <f t="shared" si="42"/>
        <v>#VALUE!</v>
      </c>
      <c r="AE72" s="184" t="str">
        <f t="shared" si="43"/>
        <v/>
      </c>
      <c r="AF72" s="184">
        <f t="shared" si="44"/>
        <v>1.8623034286075653</v>
      </c>
      <c r="AG72" s="184">
        <f t="shared" si="45"/>
        <v>1.7121144425000123</v>
      </c>
      <c r="AH72" s="184" t="str">
        <f t="shared" si="46"/>
        <v/>
      </c>
      <c r="AI72" s="184">
        <f t="shared" si="47"/>
        <v>1.7022234055077057</v>
      </c>
      <c r="AJ72" s="184">
        <f t="shared" si="48"/>
        <v>1.842123536703312</v>
      </c>
      <c r="AK72" s="184">
        <f t="shared" si="49"/>
        <v>1.5284245413960784</v>
      </c>
      <c r="AL72" s="188">
        <f t="shared" si="50"/>
        <v>1.7920266851582403</v>
      </c>
      <c r="AM72" s="184"/>
      <c r="AN72" s="188">
        <f t="shared" si="51"/>
        <v>1.21154560307694</v>
      </c>
      <c r="AO72" s="184">
        <f t="shared" si="52"/>
        <v>1.6478215176000015</v>
      </c>
      <c r="AP72" s="184">
        <f t="shared" si="53"/>
        <v>1.8974355411263701</v>
      </c>
      <c r="AQ72" s="188">
        <f t="shared" si="54"/>
        <v>0.98366524086922347</v>
      </c>
      <c r="AR72" s="184">
        <f t="shared" si="55"/>
        <v>1.1986620086271902</v>
      </c>
      <c r="AS72" s="188">
        <f t="shared" si="56"/>
        <v>1.2019955635442958</v>
      </c>
      <c r="AT72" s="184"/>
      <c r="AU72" s="183">
        <f t="shared" si="57"/>
        <v>0.94197116956925209</v>
      </c>
      <c r="AV72" s="183">
        <f t="shared" si="58"/>
        <v>0.92560716956925004</v>
      </c>
      <c r="AW72" s="184">
        <f t="shared" si="59"/>
        <v>1.0569995153307543</v>
      </c>
      <c r="AX72" s="187">
        <f t="shared" si="60"/>
        <v>1.638757455919408</v>
      </c>
      <c r="AY72" s="184" t="e">
        <f t="shared" si="61"/>
        <v>#VALUE!</v>
      </c>
      <c r="AZ72" s="188">
        <f t="shared" si="62"/>
        <v>1.3233304545923072</v>
      </c>
      <c r="BA72" s="184" t="str">
        <f t="shared" si="63"/>
        <v/>
      </c>
      <c r="BB72" s="188" t="e">
        <f t="shared" si="64"/>
        <v>#VALUE!</v>
      </c>
      <c r="BC72" s="184">
        <f t="shared" si="65"/>
        <v>0.84666765939232125</v>
      </c>
      <c r="BD72" s="184">
        <f t="shared" si="66"/>
        <v>1.2079796335894448</v>
      </c>
      <c r="BE72" s="184">
        <f t="shared" si="67"/>
        <v>1.3874695840642941</v>
      </c>
      <c r="BF72" s="184" t="e">
        <f t="shared" si="68"/>
        <v>#VALUE!</v>
      </c>
      <c r="BG72" s="187">
        <f t="shared" si="69"/>
        <v>1.481475638492296</v>
      </c>
      <c r="BH72" s="184">
        <f t="shared" si="70"/>
        <v>1.5970282464042738</v>
      </c>
      <c r="BI72" s="184">
        <f t="shared" si="71"/>
        <v>1.7049279585214521</v>
      </c>
    </row>
    <row r="73" spans="2:61" x14ac:dyDescent="0.25">
      <c r="C73" s="88"/>
      <c r="M73" s="89">
        <f t="shared" si="25"/>
        <v>41823</v>
      </c>
      <c r="N73" s="183">
        <f t="shared" si="26"/>
        <v>0.75996706903334044</v>
      </c>
      <c r="O73" s="183">
        <f t="shared" si="27"/>
        <v>0.88624210009999249</v>
      </c>
      <c r="P73" s="184">
        <f t="shared" si="28"/>
        <v>0.87822126016666413</v>
      </c>
      <c r="Q73" s="183">
        <f t="shared" si="29"/>
        <v>0.95911091936666892</v>
      </c>
      <c r="R73" s="184">
        <f t="shared" si="30"/>
        <v>1.2022359146284654</v>
      </c>
      <c r="S73" s="187">
        <f t="shared" si="31"/>
        <v>1.2622768203321293</v>
      </c>
      <c r="T73" s="183">
        <f t="shared" si="32"/>
        <v>1.2575324578333089</v>
      </c>
      <c r="U73" s="184">
        <f t="shared" si="33"/>
        <v>1.3596037492999966</v>
      </c>
      <c r="V73" s="187">
        <f t="shared" si="34"/>
        <v>1.8809251343010125</v>
      </c>
      <c r="W73" s="187">
        <f t="shared" si="35"/>
        <v>1.8549090744303705</v>
      </c>
      <c r="X73" s="184">
        <f t="shared" si="36"/>
        <v>2.1438522092214294</v>
      </c>
      <c r="Y73" s="188" t="str">
        <f t="shared" si="37"/>
        <v/>
      </c>
      <c r="Z73" s="184">
        <f t="shared" si="38"/>
        <v>1.3826281262000162</v>
      </c>
      <c r="AA73" s="184">
        <f t="shared" si="39"/>
        <v>1.7234046890220052</v>
      </c>
      <c r="AB73" s="184">
        <f t="shared" si="40"/>
        <v>1.8382375579534207</v>
      </c>
      <c r="AC73" s="188">
        <f t="shared" si="41"/>
        <v>2.1153156937857567</v>
      </c>
      <c r="AD73" s="184" t="e">
        <f t="shared" si="42"/>
        <v>#VALUE!</v>
      </c>
      <c r="AE73" s="184" t="str">
        <f t="shared" si="43"/>
        <v/>
      </c>
      <c r="AF73" s="184">
        <f t="shared" si="44"/>
        <v>1.8313184272468321</v>
      </c>
      <c r="AG73" s="184">
        <f t="shared" si="45"/>
        <v>1.6887301600000404</v>
      </c>
      <c r="AH73" s="184" t="str">
        <f t="shared" si="46"/>
        <v/>
      </c>
      <c r="AI73" s="184">
        <f t="shared" si="47"/>
        <v>1.6580679763000123</v>
      </c>
      <c r="AJ73" s="184">
        <f t="shared" si="48"/>
        <v>1.7943864651648562</v>
      </c>
      <c r="AK73" s="184">
        <f t="shared" si="49"/>
        <v>1.4842988891330062</v>
      </c>
      <c r="AL73" s="188">
        <f t="shared" si="50"/>
        <v>1.7608834913923719</v>
      </c>
      <c r="AM73" s="184"/>
      <c r="AN73" s="188">
        <f t="shared" si="51"/>
        <v>1.1968640025000226</v>
      </c>
      <c r="AO73" s="184">
        <f t="shared" si="52"/>
        <v>1.6074642434000186</v>
      </c>
      <c r="AP73" s="184">
        <f t="shared" si="53"/>
        <v>1.8538931763186683</v>
      </c>
      <c r="AQ73" s="188">
        <f t="shared" si="54"/>
        <v>0.94243175840001658</v>
      </c>
      <c r="AR73" s="184">
        <f t="shared" si="55"/>
        <v>1.167460741410582</v>
      </c>
      <c r="AS73" s="188">
        <f t="shared" si="56"/>
        <v>1.1730226826898518</v>
      </c>
      <c r="AT73" s="184"/>
      <c r="AU73" s="183">
        <f t="shared" si="57"/>
        <v>0.85923675086664142</v>
      </c>
      <c r="AV73" s="183">
        <f t="shared" si="58"/>
        <v>0.85821432336664438</v>
      </c>
      <c r="AW73" s="184">
        <f t="shared" si="59"/>
        <v>1.0254594948999838</v>
      </c>
      <c r="AX73" s="187">
        <f t="shared" si="60"/>
        <v>1.6107119559130982</v>
      </c>
      <c r="AY73" s="184" t="e">
        <f t="shared" si="61"/>
        <v>#VALUE!</v>
      </c>
      <c r="AZ73" s="188">
        <f t="shared" si="62"/>
        <v>1.2947826554333171</v>
      </c>
      <c r="BA73" s="184" t="str">
        <f t="shared" si="63"/>
        <v/>
      </c>
      <c r="BB73" s="188" t="e">
        <f t="shared" si="64"/>
        <v>#VALUE!</v>
      </c>
      <c r="BC73" s="184">
        <f t="shared" si="65"/>
        <v>0.80958867030000858</v>
      </c>
      <c r="BD73" s="184">
        <f t="shared" si="66"/>
        <v>1.1775322172292251</v>
      </c>
      <c r="BE73" s="184">
        <f t="shared" si="67"/>
        <v>1.3715140048071408</v>
      </c>
      <c r="BF73" s="184" t="e">
        <f t="shared" si="68"/>
        <v>#VALUE!</v>
      </c>
      <c r="BG73" s="187">
        <f t="shared" si="69"/>
        <v>1.4177076580333177</v>
      </c>
      <c r="BH73" s="184">
        <f t="shared" si="70"/>
        <v>1.5626968587405479</v>
      </c>
      <c r="BI73" s="184">
        <f t="shared" si="71"/>
        <v>1.6790786534357292</v>
      </c>
    </row>
    <row r="74" spans="2:61" x14ac:dyDescent="0.25">
      <c r="C74" s="88"/>
      <c r="M74" s="89">
        <f t="shared" si="25"/>
        <v>41824</v>
      </c>
      <c r="N74" s="183">
        <f t="shared" si="26"/>
        <v>0.75384765421540401</v>
      </c>
      <c r="O74" s="183">
        <f t="shared" si="27"/>
        <v>0.88174906818459853</v>
      </c>
      <c r="P74" s="184">
        <f t="shared" si="28"/>
        <v>0.85786118953848911</v>
      </c>
      <c r="Q74" s="183">
        <f t="shared" si="29"/>
        <v>0.95440563425386049</v>
      </c>
      <c r="R74" s="184">
        <f t="shared" si="30"/>
        <v>1.2004941962531612</v>
      </c>
      <c r="S74" s="187">
        <f t="shared" si="31"/>
        <v>1.2613143566249798</v>
      </c>
      <c r="T74" s="183">
        <f t="shared" si="32"/>
        <v>1.2538456529230753</v>
      </c>
      <c r="U74" s="184">
        <f t="shared" si="33"/>
        <v>1.3570135927076836</v>
      </c>
      <c r="V74" s="187">
        <f t="shared" si="34"/>
        <v>1.8779413691373072</v>
      </c>
      <c r="W74" s="187">
        <f t="shared" si="35"/>
        <v>1.8509941682278788</v>
      </c>
      <c r="X74" s="184">
        <f t="shared" si="36"/>
        <v>2.1391906602499819</v>
      </c>
      <c r="Y74" s="188" t="str">
        <f t="shared" si="37"/>
        <v/>
      </c>
      <c r="Z74" s="184">
        <f t="shared" si="38"/>
        <v>1.3973465961000207</v>
      </c>
      <c r="AA74" s="184">
        <f t="shared" si="39"/>
        <v>1.7274957425604383</v>
      </c>
      <c r="AB74" s="184">
        <f t="shared" si="40"/>
        <v>1.8365044667758479</v>
      </c>
      <c r="AC74" s="188">
        <f t="shared" si="41"/>
        <v>2.114794295000018</v>
      </c>
      <c r="AD74" s="184" t="e">
        <f t="shared" si="42"/>
        <v>#VALUE!</v>
      </c>
      <c r="AE74" s="184" t="str">
        <f t="shared" si="43"/>
        <v/>
      </c>
      <c r="AF74" s="184">
        <f t="shared" si="44"/>
        <v>1.8284319581012678</v>
      </c>
      <c r="AG74" s="184">
        <f t="shared" si="45"/>
        <v>1.6889194499999816</v>
      </c>
      <c r="AH74" s="184" t="str">
        <f t="shared" si="46"/>
        <v/>
      </c>
      <c r="AI74" s="184">
        <f t="shared" si="47"/>
        <v>1.653378106592311</v>
      </c>
      <c r="AJ74" s="184">
        <f t="shared" si="48"/>
        <v>1.7923213292032951</v>
      </c>
      <c r="AK74" s="184">
        <f t="shared" si="49"/>
        <v>1.4825049665939387</v>
      </c>
      <c r="AL74" s="188">
        <f t="shared" si="50"/>
        <v>1.7579902279430675</v>
      </c>
      <c r="AM74" s="184"/>
      <c r="AN74" s="188">
        <f t="shared" si="51"/>
        <v>1.1863409469230786</v>
      </c>
      <c r="AO74" s="184">
        <f t="shared" si="52"/>
        <v>1.6029184077000131</v>
      </c>
      <c r="AP74" s="184">
        <f t="shared" si="53"/>
        <v>1.8566327486263798</v>
      </c>
      <c r="AQ74" s="188">
        <f t="shared" si="54"/>
        <v>0.93797762693076869</v>
      </c>
      <c r="AR74" s="184">
        <f t="shared" si="55"/>
        <v>1.1662741046914338</v>
      </c>
      <c r="AS74" s="188">
        <f t="shared" si="56"/>
        <v>1.1710996064240522</v>
      </c>
      <c r="AT74" s="184"/>
      <c r="AU74" s="183">
        <f t="shared" si="57"/>
        <v>0.85081743933080389</v>
      </c>
      <c r="AV74" s="183">
        <f t="shared" si="58"/>
        <v>0.85081743933080389</v>
      </c>
      <c r="AW74" s="184">
        <f t="shared" si="59"/>
        <v>1.0227407979692424</v>
      </c>
      <c r="AX74" s="187">
        <f t="shared" si="60"/>
        <v>1.6047442887846515</v>
      </c>
      <c r="AY74" s="184" t="e">
        <f t="shared" si="61"/>
        <v>#VALUE!</v>
      </c>
      <c r="AZ74" s="188">
        <f t="shared" si="62"/>
        <v>1.2372473236076864</v>
      </c>
      <c r="BA74" s="184" t="str">
        <f t="shared" si="63"/>
        <v/>
      </c>
      <c r="BB74" s="188" t="e">
        <f t="shared" si="64"/>
        <v>#VALUE!</v>
      </c>
      <c r="BC74" s="184">
        <f t="shared" si="65"/>
        <v>0.80694525070768952</v>
      </c>
      <c r="BD74" s="184">
        <f t="shared" si="66"/>
        <v>1.1754827849811225</v>
      </c>
      <c r="BE74" s="184">
        <f t="shared" si="67"/>
        <v>1.3720543932500062</v>
      </c>
      <c r="BF74" s="184" t="e">
        <f t="shared" si="68"/>
        <v>#VALUE!</v>
      </c>
      <c r="BG74" s="187">
        <f t="shared" si="69"/>
        <v>1.4141702239077185</v>
      </c>
      <c r="BH74" s="184">
        <f t="shared" si="70"/>
        <v>1.5611145159005417</v>
      </c>
      <c r="BI74" s="184">
        <f t="shared" si="71"/>
        <v>1.6784370552500087</v>
      </c>
    </row>
    <row r="75" spans="2:61" x14ac:dyDescent="0.25">
      <c r="C75" s="88"/>
      <c r="M75" s="89">
        <f t="shared" si="25"/>
        <v>41827</v>
      </c>
      <c r="N75" s="183">
        <f t="shared" si="26"/>
        <v>0.75155716553077001</v>
      </c>
      <c r="O75" s="183">
        <f t="shared" si="27"/>
        <v>0.87976919666922049</v>
      </c>
      <c r="P75" s="184">
        <f t="shared" si="28"/>
        <v>0.87063010707691513</v>
      </c>
      <c r="Q75" s="183">
        <f t="shared" si="29"/>
        <v>0.95483597660770059</v>
      </c>
      <c r="R75" s="184">
        <f t="shared" si="30"/>
        <v>1.205719102896718</v>
      </c>
      <c r="S75" s="187">
        <f t="shared" si="31"/>
        <v>1.2595010691607049</v>
      </c>
      <c r="T75" s="183">
        <f t="shared" si="32"/>
        <v>1.2507591993461524</v>
      </c>
      <c r="U75" s="184">
        <f t="shared" si="33"/>
        <v>1.3517477758153955</v>
      </c>
      <c r="V75" s="187">
        <f t="shared" si="34"/>
        <v>1.8801399187972381</v>
      </c>
      <c r="W75" s="187">
        <f t="shared" si="35"/>
        <v>1.8552121267405273</v>
      </c>
      <c r="X75" s="184">
        <f t="shared" si="36"/>
        <v>2.1390138636071399</v>
      </c>
      <c r="Y75" s="188" t="str">
        <f t="shared" si="37"/>
        <v/>
      </c>
      <c r="Z75" s="184">
        <f t="shared" si="38"/>
        <v>1.3734374582999784</v>
      </c>
      <c r="AA75" s="184">
        <f t="shared" si="39"/>
        <v>1.7297217056593297</v>
      </c>
      <c r="AB75" s="184">
        <f t="shared" si="40"/>
        <v>1.84076097375317</v>
      </c>
      <c r="AC75" s="188">
        <f t="shared" si="41"/>
        <v>2.1187300864285579</v>
      </c>
      <c r="AD75" s="184" t="e">
        <f t="shared" si="42"/>
        <v>#VALUE!</v>
      </c>
      <c r="AE75" s="184" t="str">
        <f t="shared" si="43"/>
        <v/>
      </c>
      <c r="AF75" s="184">
        <f t="shared" si="44"/>
        <v>1.8276806863291357</v>
      </c>
      <c r="AG75" s="184">
        <f t="shared" si="45"/>
        <v>1.6849711400000134</v>
      </c>
      <c r="AH75" s="184" t="str">
        <f t="shared" si="46"/>
        <v/>
      </c>
      <c r="AI75" s="184">
        <f t="shared" si="47"/>
        <v>1.651940014584623</v>
      </c>
      <c r="AJ75" s="184">
        <f t="shared" si="48"/>
        <v>1.7927463949450404</v>
      </c>
      <c r="AK75" s="184">
        <f t="shared" si="49"/>
        <v>1.4817884233151837</v>
      </c>
      <c r="AL75" s="188">
        <f t="shared" si="50"/>
        <v>1.7626182151899048</v>
      </c>
      <c r="AM75" s="184"/>
      <c r="AN75" s="188">
        <f t="shared" si="51"/>
        <v>1.1859105138461437</v>
      </c>
      <c r="AO75" s="184">
        <f t="shared" si="52"/>
        <v>1.6035088631000001</v>
      </c>
      <c r="AP75" s="184">
        <f t="shared" si="53"/>
        <v>1.8602403820604447</v>
      </c>
      <c r="AQ75" s="188">
        <f t="shared" si="54"/>
        <v>0.93481326406153098</v>
      </c>
      <c r="AR75" s="184">
        <f t="shared" si="55"/>
        <v>1.1694410811209393</v>
      </c>
      <c r="AS75" s="188">
        <f t="shared" si="56"/>
        <v>1.1744257877531838</v>
      </c>
      <c r="AT75" s="184"/>
      <c r="AU75" s="183">
        <f t="shared" si="57"/>
        <v>0.84739593126153379</v>
      </c>
      <c r="AV75" s="183">
        <f t="shared" si="58"/>
        <v>0.84739593126153379</v>
      </c>
      <c r="AW75" s="184">
        <f t="shared" si="59"/>
        <v>1.0196035906384773</v>
      </c>
      <c r="AX75" s="187">
        <f t="shared" si="60"/>
        <v>1.6079495818639762</v>
      </c>
      <c r="AY75" s="184" t="e">
        <f t="shared" si="61"/>
        <v>#VALUE!</v>
      </c>
      <c r="AZ75" s="188">
        <f t="shared" si="62"/>
        <v>1.2383096685153676</v>
      </c>
      <c r="BA75" s="184" t="str">
        <f t="shared" si="63"/>
        <v/>
      </c>
      <c r="BB75" s="188" t="e">
        <f t="shared" si="64"/>
        <v>#VALUE!</v>
      </c>
      <c r="BC75" s="184">
        <f t="shared" si="65"/>
        <v>0.80391482731537334</v>
      </c>
      <c r="BD75" s="184">
        <f t="shared" si="66"/>
        <v>1.1796783251196485</v>
      </c>
      <c r="BE75" s="184">
        <f t="shared" si="67"/>
        <v>1.3736729765357243</v>
      </c>
      <c r="BF75" s="184" t="e">
        <f t="shared" si="68"/>
        <v>#VALUE!</v>
      </c>
      <c r="BG75" s="187">
        <f t="shared" si="69"/>
        <v>1.411869249415358</v>
      </c>
      <c r="BH75" s="184">
        <f t="shared" si="70"/>
        <v>1.5591704559634909</v>
      </c>
      <c r="BI75" s="184">
        <f t="shared" si="71"/>
        <v>1.6777928471785692</v>
      </c>
    </row>
    <row r="76" spans="2:61" x14ac:dyDescent="0.25">
      <c r="C76" s="88"/>
      <c r="M76" s="89">
        <f t="shared" si="25"/>
        <v>41828</v>
      </c>
      <c r="N76" s="183">
        <f t="shared" si="26"/>
        <v>0.7652016098692469</v>
      </c>
      <c r="O76" s="183">
        <f t="shared" si="27"/>
        <v>0.93722849803076436</v>
      </c>
      <c r="P76" s="184">
        <f t="shared" si="28"/>
        <v>1.1574819024230885</v>
      </c>
      <c r="Q76" s="183">
        <f t="shared" si="29"/>
        <v>0.95730086529232405</v>
      </c>
      <c r="R76" s="184">
        <f t="shared" si="30"/>
        <v>1.2120957710075544</v>
      </c>
      <c r="S76" s="187">
        <f t="shared" si="31"/>
        <v>1.2748986993749813</v>
      </c>
      <c r="T76" s="183">
        <f t="shared" si="32"/>
        <v>1.2614725896538332</v>
      </c>
      <c r="U76" s="184">
        <f t="shared" si="33"/>
        <v>1.3520814337845963</v>
      </c>
      <c r="V76" s="187">
        <f t="shared" si="34"/>
        <v>1.8818105364295086</v>
      </c>
      <c r="W76" s="187">
        <f t="shared" si="35"/>
        <v>1.8653126293670859</v>
      </c>
      <c r="X76" s="184">
        <f t="shared" si="36"/>
        <v>2.1455595987499896</v>
      </c>
      <c r="Y76" s="188" t="str">
        <f t="shared" si="37"/>
        <v/>
      </c>
      <c r="Z76" s="184">
        <f t="shared" si="38"/>
        <v>1.3700718656000106</v>
      </c>
      <c r="AA76" s="184">
        <f t="shared" si="39"/>
        <v>1.706191632280218</v>
      </c>
      <c r="AB76" s="184">
        <f t="shared" si="40"/>
        <v>1.8378195282619565</v>
      </c>
      <c r="AC76" s="188">
        <f t="shared" si="41"/>
        <v>2.132517337499988</v>
      </c>
      <c r="AD76" s="184" t="e">
        <f t="shared" si="42"/>
        <v>#VALUE!</v>
      </c>
      <c r="AE76" s="184" t="str">
        <f t="shared" si="43"/>
        <v/>
      </c>
      <c r="AF76" s="184">
        <f t="shared" si="44"/>
        <v>1.8366233286076117</v>
      </c>
      <c r="AG76" s="184">
        <f t="shared" si="45"/>
        <v>1.7015224999999745</v>
      </c>
      <c r="AH76" s="184" t="str">
        <f t="shared" si="46"/>
        <v/>
      </c>
      <c r="AI76" s="184">
        <f t="shared" si="47"/>
        <v>1.6587653965154008</v>
      </c>
      <c r="AJ76" s="184">
        <f t="shared" si="48"/>
        <v>1.7702512483516859</v>
      </c>
      <c r="AK76" s="184">
        <f t="shared" si="49"/>
        <v>1.4799933541043764</v>
      </c>
      <c r="AL76" s="188">
        <f t="shared" si="50"/>
        <v>1.7672775526582338</v>
      </c>
      <c r="AM76" s="184"/>
      <c r="AN76" s="188">
        <f t="shared" si="51"/>
        <v>1.2015715636538324</v>
      </c>
      <c r="AO76" s="184">
        <f t="shared" si="52"/>
        <v>1.6054418267000061</v>
      </c>
      <c r="AP76" s="184">
        <f t="shared" si="53"/>
        <v>1.8604036193131801</v>
      </c>
      <c r="AQ76" s="188">
        <f t="shared" si="54"/>
        <v>0.94185714073844551</v>
      </c>
      <c r="AR76" s="184">
        <f t="shared" si="55"/>
        <v>1.1753354362594823</v>
      </c>
      <c r="AS76" s="188">
        <f t="shared" si="56"/>
        <v>1.1843221635443051</v>
      </c>
      <c r="AT76" s="184"/>
      <c r="AU76" s="183">
        <f t="shared" si="57"/>
        <v>0.86233475113844715</v>
      </c>
      <c r="AV76" s="183">
        <f t="shared" si="58"/>
        <v>0.86335731863845577</v>
      </c>
      <c r="AW76" s="184">
        <f t="shared" si="59"/>
        <v>1.030140287161545</v>
      </c>
      <c r="AX76" s="187">
        <f t="shared" si="60"/>
        <v>1.6022853735831379</v>
      </c>
      <c r="AY76" s="184" t="e">
        <f t="shared" si="61"/>
        <v>#VALUE!</v>
      </c>
      <c r="AZ76" s="188">
        <f t="shared" si="62"/>
        <v>1.2389464001846173</v>
      </c>
      <c r="BA76" s="184" t="str">
        <f t="shared" si="63"/>
        <v/>
      </c>
      <c r="BB76" s="188" t="e">
        <f t="shared" si="64"/>
        <v>#VALUE!</v>
      </c>
      <c r="BC76" s="184">
        <f t="shared" si="65"/>
        <v>0.81587356178461112</v>
      </c>
      <c r="BD76" s="184">
        <f t="shared" si="66"/>
        <v>1.1851404064546891</v>
      </c>
      <c r="BE76" s="184">
        <f t="shared" si="67"/>
        <v>1.3864624662499709</v>
      </c>
      <c r="BF76" s="184" t="e">
        <f t="shared" si="68"/>
        <v>#VALUE!</v>
      </c>
      <c r="BG76" s="187">
        <f t="shared" si="69"/>
        <v>1.4182886889846467</v>
      </c>
      <c r="BH76" s="184">
        <f t="shared" si="70"/>
        <v>1.5623857331612268</v>
      </c>
      <c r="BI76" s="184">
        <f t="shared" si="71"/>
        <v>1.6842413362499888</v>
      </c>
    </row>
    <row r="77" spans="2:61" x14ac:dyDescent="0.25">
      <c r="C77" s="88"/>
      <c r="M77" s="89">
        <f t="shared" si="25"/>
        <v>41829</v>
      </c>
      <c r="N77" s="183">
        <f t="shared" si="26"/>
        <v>0.75062772488463025</v>
      </c>
      <c r="O77" s="183">
        <f t="shared" si="27"/>
        <v>0.87248782061539387</v>
      </c>
      <c r="P77" s="184">
        <f t="shared" si="28"/>
        <v>0.85247129846154479</v>
      </c>
      <c r="Q77" s="183">
        <f t="shared" si="29"/>
        <v>0.95840840584616238</v>
      </c>
      <c r="R77" s="184">
        <f t="shared" si="30"/>
        <v>1.2047445220466138</v>
      </c>
      <c r="S77" s="187">
        <f t="shared" si="31"/>
        <v>1.2646076582285817</v>
      </c>
      <c r="T77" s="183">
        <f t="shared" si="32"/>
        <v>1.2458975230769407</v>
      </c>
      <c r="U77" s="184">
        <f t="shared" si="33"/>
        <v>1.3371352431923023</v>
      </c>
      <c r="V77" s="187">
        <f t="shared" si="34"/>
        <v>1.8743489892317697</v>
      </c>
      <c r="W77" s="187">
        <f t="shared" si="35"/>
        <v>1.8571783982278847</v>
      </c>
      <c r="X77" s="184">
        <f t="shared" si="36"/>
        <v>2.1312354199857158</v>
      </c>
      <c r="Y77" s="188" t="str">
        <f t="shared" si="37"/>
        <v/>
      </c>
      <c r="Z77" s="184">
        <f t="shared" si="38"/>
        <v>1.3584731894999988</v>
      </c>
      <c r="AA77" s="184">
        <f t="shared" si="39"/>
        <v>1.6999316897143046</v>
      </c>
      <c r="AB77" s="184">
        <f t="shared" si="40"/>
        <v>1.8303644367821006</v>
      </c>
      <c r="AC77" s="188">
        <f t="shared" si="41"/>
        <v>2.1192029756428807</v>
      </c>
      <c r="AD77" s="184" t="e">
        <f t="shared" si="42"/>
        <v>#VALUE!</v>
      </c>
      <c r="AE77" s="184" t="str">
        <f t="shared" si="43"/>
        <v/>
      </c>
      <c r="AF77" s="184">
        <f t="shared" si="44"/>
        <v>1.8335848706012738</v>
      </c>
      <c r="AG77" s="184">
        <f t="shared" si="45"/>
        <v>1.6899496424999993</v>
      </c>
      <c r="AH77" s="184" t="str">
        <f t="shared" si="46"/>
        <v/>
      </c>
      <c r="AI77" s="184">
        <f t="shared" si="47"/>
        <v>1.6538702003077033</v>
      </c>
      <c r="AJ77" s="184">
        <f t="shared" si="48"/>
        <v>1.767444182857183</v>
      </c>
      <c r="AK77" s="184">
        <f t="shared" si="49"/>
        <v>1.4710620930460179</v>
      </c>
      <c r="AL77" s="188">
        <f t="shared" si="50"/>
        <v>1.7610808954430395</v>
      </c>
      <c r="AM77" s="184"/>
      <c r="AN77" s="188">
        <f t="shared" si="51"/>
        <v>1.1857928630769092</v>
      </c>
      <c r="AO77" s="184">
        <f t="shared" si="52"/>
        <v>1.6075983915000043</v>
      </c>
      <c r="AP77" s="184">
        <f t="shared" si="53"/>
        <v>1.8563429003571583</v>
      </c>
      <c r="AQ77" s="188">
        <f t="shared" si="54"/>
        <v>0.93636610226924688</v>
      </c>
      <c r="AR77" s="184">
        <f t="shared" si="55"/>
        <v>1.1515570769332673</v>
      </c>
      <c r="AS77" s="188">
        <f t="shared" si="56"/>
        <v>1.1762365439240909</v>
      </c>
      <c r="AT77" s="184"/>
      <c r="AU77" s="183">
        <f t="shared" si="57"/>
        <v>0.84282658276925071</v>
      </c>
      <c r="AV77" s="183">
        <f t="shared" si="58"/>
        <v>0.84180407026924664</v>
      </c>
      <c r="AW77" s="184">
        <f t="shared" si="59"/>
        <v>1.0098030307307697</v>
      </c>
      <c r="AX77" s="187">
        <f t="shared" si="60"/>
        <v>1.5856075525126085</v>
      </c>
      <c r="AY77" s="184" t="e">
        <f t="shared" si="61"/>
        <v>#VALUE!</v>
      </c>
      <c r="AZ77" s="188">
        <f t="shared" si="62"/>
        <v>1.2825186836923397</v>
      </c>
      <c r="BA77" s="184" t="str">
        <f t="shared" si="63"/>
        <v/>
      </c>
      <c r="BB77" s="188" t="e">
        <f t="shared" si="64"/>
        <v>#VALUE!</v>
      </c>
      <c r="BC77" s="184">
        <f t="shared" si="65"/>
        <v>0.79367339319232455</v>
      </c>
      <c r="BD77" s="184">
        <f t="shared" si="66"/>
        <v>1.1767657302204411</v>
      </c>
      <c r="BE77" s="184">
        <f t="shared" si="67"/>
        <v>1.3756213610285757</v>
      </c>
      <c r="BF77" s="184" t="e">
        <f t="shared" si="68"/>
        <v>#VALUE!</v>
      </c>
      <c r="BG77" s="187">
        <f t="shared" si="69"/>
        <v>1.4131064396923048</v>
      </c>
      <c r="BH77" s="184">
        <f t="shared" si="70"/>
        <v>1.5549766328274517</v>
      </c>
      <c r="BI77" s="184">
        <f t="shared" si="71"/>
        <v>1.6786583908428394</v>
      </c>
    </row>
    <row r="78" spans="2:61" x14ac:dyDescent="0.25">
      <c r="C78" s="88"/>
      <c r="M78" s="89">
        <f t="shared" si="25"/>
        <v>41830</v>
      </c>
      <c r="N78" s="183">
        <f t="shared" si="26"/>
        <v>0.72772108807690694</v>
      </c>
      <c r="O78" s="183">
        <f t="shared" si="27"/>
        <v>0.9087065094230975</v>
      </c>
      <c r="P78" s="184">
        <f t="shared" si="28"/>
        <v>1.1326205451923279</v>
      </c>
      <c r="Q78" s="183">
        <f t="shared" si="29"/>
        <v>0.96052845826925282</v>
      </c>
      <c r="R78" s="184">
        <f t="shared" si="30"/>
        <v>1.2101644567317358</v>
      </c>
      <c r="S78" s="187">
        <f t="shared" si="31"/>
        <v>1.2705510792143118</v>
      </c>
      <c r="T78" s="183">
        <f t="shared" si="32"/>
        <v>1.2240611871153795</v>
      </c>
      <c r="U78" s="184">
        <f t="shared" si="33"/>
        <v>1.3263782440384642</v>
      </c>
      <c r="V78" s="187">
        <f t="shared" si="34"/>
        <v>1.8764220880037685</v>
      </c>
      <c r="W78" s="187">
        <f t="shared" si="35"/>
        <v>1.8631993887341691</v>
      </c>
      <c r="X78" s="184">
        <f t="shared" si="36"/>
        <v>2.1252467986428574</v>
      </c>
      <c r="Y78" s="188" t="str">
        <f t="shared" si="37"/>
        <v/>
      </c>
      <c r="Z78" s="184">
        <f t="shared" si="38"/>
        <v>1.3475632725000128</v>
      </c>
      <c r="AA78" s="184">
        <f t="shared" si="39"/>
        <v>1.7038962814560215</v>
      </c>
      <c r="AB78" s="184">
        <f t="shared" si="40"/>
        <v>1.8360569492002474</v>
      </c>
      <c r="AC78" s="188">
        <f t="shared" si="41"/>
        <v>2.1194296110713768</v>
      </c>
      <c r="AD78" s="184" t="e">
        <f t="shared" si="42"/>
        <v>#VALUE!</v>
      </c>
      <c r="AE78" s="184" t="str">
        <f t="shared" si="43"/>
        <v/>
      </c>
      <c r="AF78" s="184">
        <f t="shared" si="44"/>
        <v>1.8365155872152288</v>
      </c>
      <c r="AG78" s="184">
        <f t="shared" si="45"/>
        <v>1.697012270000009</v>
      </c>
      <c r="AH78" s="184" t="str">
        <f t="shared" si="46"/>
        <v/>
      </c>
      <c r="AI78" s="184">
        <f t="shared" si="47"/>
        <v>1.649897043461535</v>
      </c>
      <c r="AJ78" s="184">
        <f t="shared" si="48"/>
        <v>1.7717914096703282</v>
      </c>
      <c r="AK78" s="184">
        <f t="shared" si="49"/>
        <v>1.4616449579337498</v>
      </c>
      <c r="AL78" s="188">
        <f t="shared" si="50"/>
        <v>1.7650470053164673</v>
      </c>
      <c r="AM78" s="184"/>
      <c r="AN78" s="188">
        <f t="shared" si="51"/>
        <v>1.1381346346153776</v>
      </c>
      <c r="AO78" s="184">
        <f t="shared" si="52"/>
        <v>1.6080401250000138</v>
      </c>
      <c r="AP78" s="184">
        <f t="shared" si="53"/>
        <v>1.8590975248626123</v>
      </c>
      <c r="AQ78" s="188">
        <f t="shared" si="54"/>
        <v>0.92956105365386232</v>
      </c>
      <c r="AR78" s="184">
        <f t="shared" si="55"/>
        <v>1.1547664677896599</v>
      </c>
      <c r="AS78" s="188">
        <f t="shared" si="56"/>
        <v>1.1822971670886124</v>
      </c>
      <c r="AT78" s="184"/>
      <c r="AU78" s="183">
        <f t="shared" si="57"/>
        <v>0.822376293653865</v>
      </c>
      <c r="AV78" s="183">
        <f t="shared" si="58"/>
        <v>0.822376293653865</v>
      </c>
      <c r="AW78" s="184">
        <f t="shared" si="59"/>
        <v>0.98821173634616866</v>
      </c>
      <c r="AX78" s="187">
        <f t="shared" si="60"/>
        <v>1.5886947140490992</v>
      </c>
      <c r="AY78" s="184" t="e">
        <f t="shared" si="61"/>
        <v>#VALUE!</v>
      </c>
      <c r="AZ78" s="188">
        <f t="shared" si="62"/>
        <v>1.2393669965384637</v>
      </c>
      <c r="BA78" s="184" t="str">
        <f t="shared" si="63"/>
        <v/>
      </c>
      <c r="BB78" s="188" t="e">
        <f t="shared" si="64"/>
        <v>#VALUE!</v>
      </c>
      <c r="BC78" s="184">
        <f t="shared" si="65"/>
        <v>0.76947061903844371</v>
      </c>
      <c r="BD78" s="184">
        <f t="shared" si="66"/>
        <v>1.1825684721095611</v>
      </c>
      <c r="BE78" s="184">
        <f t="shared" si="67"/>
        <v>1.3791671127142964</v>
      </c>
      <c r="BF78" s="184" t="e">
        <f t="shared" si="68"/>
        <v>#VALUE!</v>
      </c>
      <c r="BG78" s="187">
        <f t="shared" si="69"/>
        <v>1.4072125890384797</v>
      </c>
      <c r="BH78" s="184">
        <f t="shared" si="70"/>
        <v>1.560340072777084</v>
      </c>
      <c r="BI78" s="184">
        <f t="shared" si="71"/>
        <v>1.6824175675714246</v>
      </c>
    </row>
    <row r="79" spans="2:61" x14ac:dyDescent="0.25">
      <c r="C79" s="88"/>
      <c r="M79" s="89">
        <f t="shared" si="25"/>
        <v>41831</v>
      </c>
      <c r="N79" s="183">
        <f t="shared" si="26"/>
        <v>0.71176507760256369</v>
      </c>
      <c r="O79" s="183">
        <f t="shared" si="27"/>
        <v>0.9042703672307848</v>
      </c>
      <c r="P79" s="184">
        <f t="shared" si="28"/>
        <v>1.1254266335897483</v>
      </c>
      <c r="Q79" s="183">
        <f t="shared" si="29"/>
        <v>0.9692510828589942</v>
      </c>
      <c r="R79" s="184">
        <f t="shared" si="30"/>
        <v>1.2149984063224055</v>
      </c>
      <c r="S79" s="187">
        <f t="shared" si="31"/>
        <v>1.2732805123286166</v>
      </c>
      <c r="T79" s="183">
        <f t="shared" si="32"/>
        <v>1.2102000769872152</v>
      </c>
      <c r="U79" s="184">
        <f t="shared" si="33"/>
        <v>1.3167322068846166</v>
      </c>
      <c r="V79" s="187">
        <f t="shared" si="34"/>
        <v>1.8831673426573987</v>
      </c>
      <c r="W79" s="187">
        <f t="shared" si="35"/>
        <v>1.8678884543354277</v>
      </c>
      <c r="X79" s="184">
        <f t="shared" si="36"/>
        <v>2.1186556533857273</v>
      </c>
      <c r="Y79" s="188" t="str">
        <f t="shared" si="37"/>
        <v/>
      </c>
      <c r="Z79" s="184">
        <f t="shared" si="38"/>
        <v>1.3384110310000139</v>
      </c>
      <c r="AA79" s="184">
        <f t="shared" si="39"/>
        <v>1.7086584480329376</v>
      </c>
      <c r="AB79" s="184">
        <f t="shared" si="40"/>
        <v>1.8428116858438122</v>
      </c>
      <c r="AC79" s="188">
        <f t="shared" si="41"/>
        <v>2.1149109126428431</v>
      </c>
      <c r="AD79" s="184" t="e">
        <f t="shared" si="42"/>
        <v>#VALUE!</v>
      </c>
      <c r="AE79" s="184" t="str">
        <f t="shared" si="43"/>
        <v/>
      </c>
      <c r="AF79" s="184">
        <f t="shared" si="44"/>
        <v>1.8463620630379829</v>
      </c>
      <c r="AG79" s="184">
        <f t="shared" si="45"/>
        <v>1.6996801775000403</v>
      </c>
      <c r="AH79" s="184" t="str">
        <f t="shared" si="46"/>
        <v/>
      </c>
      <c r="AI79" s="184">
        <f t="shared" si="47"/>
        <v>1.6510150111154025</v>
      </c>
      <c r="AJ79" s="184">
        <f t="shared" si="48"/>
        <v>1.7850235327472657</v>
      </c>
      <c r="AK79" s="184">
        <f t="shared" si="49"/>
        <v>1.4668027018886249</v>
      </c>
      <c r="AL79" s="188">
        <f t="shared" si="50"/>
        <v>1.7718177207911481</v>
      </c>
      <c r="AM79" s="184"/>
      <c r="AN79" s="188">
        <f t="shared" si="51"/>
        <v>1.1157549161538687</v>
      </c>
      <c r="AO79" s="184">
        <f t="shared" si="52"/>
        <v>1.6196736170000321</v>
      </c>
      <c r="AP79" s="184">
        <f t="shared" si="53"/>
        <v>1.8703443369780182</v>
      </c>
      <c r="AQ79" s="188">
        <f t="shared" si="54"/>
        <v>0.9275960535384451</v>
      </c>
      <c r="AR79" s="184">
        <f t="shared" si="55"/>
        <v>1.1668000079030154</v>
      </c>
      <c r="AS79" s="188">
        <f t="shared" si="56"/>
        <v>1.1861112577214872</v>
      </c>
      <c r="AT79" s="184"/>
      <c r="AU79" s="183">
        <f t="shared" si="57"/>
        <v>0.80333423670516257</v>
      </c>
      <c r="AV79" s="183">
        <f t="shared" si="58"/>
        <v>0.80435661920517809</v>
      </c>
      <c r="AW79" s="184">
        <f t="shared" si="59"/>
        <v>0.98092420796154922</v>
      </c>
      <c r="AX79" s="187">
        <f t="shared" si="60"/>
        <v>1.5955013795465902</v>
      </c>
      <c r="AY79" s="184" t="e">
        <f t="shared" si="61"/>
        <v>#VALUE!</v>
      </c>
      <c r="AZ79" s="188">
        <f t="shared" si="62"/>
        <v>1.2476350442179678</v>
      </c>
      <c r="BA79" s="184" t="str">
        <f t="shared" si="63"/>
        <v/>
      </c>
      <c r="BB79" s="188" t="e">
        <f t="shared" si="64"/>
        <v>#VALUE!</v>
      </c>
      <c r="BC79" s="184">
        <f t="shared" si="65"/>
        <v>0.74892149188463764</v>
      </c>
      <c r="BD79" s="184">
        <f t="shared" si="66"/>
        <v>1.1843280545654791</v>
      </c>
      <c r="BE79" s="184">
        <f t="shared" si="67"/>
        <v>1.3749030337285602</v>
      </c>
      <c r="BF79" s="184" t="e">
        <f t="shared" si="68"/>
        <v>#VALUE!</v>
      </c>
      <c r="BG79" s="187">
        <f t="shared" si="69"/>
        <v>1.4067954797179736</v>
      </c>
      <c r="BH79" s="184">
        <f t="shared" si="70"/>
        <v>1.5650956432115706</v>
      </c>
      <c r="BI79" s="184">
        <f t="shared" si="71"/>
        <v>1.6887944502428427</v>
      </c>
    </row>
    <row r="80" spans="2:61" x14ac:dyDescent="0.25">
      <c r="C80" s="88"/>
      <c r="M80" s="89">
        <f t="shared" si="25"/>
        <v>41834</v>
      </c>
      <c r="N80" s="183">
        <f t="shared" si="26"/>
        <v>0.72098296869228573</v>
      </c>
      <c r="O80" s="183">
        <f t="shared" si="27"/>
        <v>0.9001975403077136</v>
      </c>
      <c r="P80" s="184">
        <f t="shared" si="28"/>
        <v>1.1244291367307926</v>
      </c>
      <c r="Q80" s="183">
        <f t="shared" si="29"/>
        <v>0.97132467042310466</v>
      </c>
      <c r="R80" s="184">
        <f t="shared" si="30"/>
        <v>1.2146386867317283</v>
      </c>
      <c r="S80" s="187">
        <f t="shared" si="31"/>
        <v>1.2672076153607517</v>
      </c>
      <c r="T80" s="183">
        <f t="shared" si="32"/>
        <v>1.2174044215384585</v>
      </c>
      <c r="U80" s="184">
        <f t="shared" si="33"/>
        <v>1.3136869178461472</v>
      </c>
      <c r="V80" s="187">
        <f t="shared" si="34"/>
        <v>1.8758248555037769</v>
      </c>
      <c r="W80" s="187">
        <f t="shared" si="35"/>
        <v>1.8626032970063324</v>
      </c>
      <c r="X80" s="184">
        <f t="shared" si="36"/>
        <v>2.1133574424071737</v>
      </c>
      <c r="Y80" s="188" t="str">
        <f t="shared" si="37"/>
        <v/>
      </c>
      <c r="Z80" s="184">
        <f t="shared" si="38"/>
        <v>1.3353657884999901</v>
      </c>
      <c r="AA80" s="184">
        <f t="shared" si="39"/>
        <v>1.70967224198351</v>
      </c>
      <c r="AB80" s="184">
        <f t="shared" si="40"/>
        <v>1.8390649767002705</v>
      </c>
      <c r="AC80" s="188">
        <f t="shared" si="41"/>
        <v>2.1168317529285741</v>
      </c>
      <c r="AD80" s="184" t="e">
        <f t="shared" si="42"/>
        <v>#VALUE!</v>
      </c>
      <c r="AE80" s="184" t="str">
        <f t="shared" si="43"/>
        <v/>
      </c>
      <c r="AF80" s="184">
        <f t="shared" si="44"/>
        <v>1.8369867761139105</v>
      </c>
      <c r="AG80" s="184">
        <f t="shared" si="45"/>
        <v>1.6956102075000423</v>
      </c>
      <c r="AH80" s="184" t="str">
        <f t="shared" si="46"/>
        <v/>
      </c>
      <c r="AI80" s="184">
        <f t="shared" si="47"/>
        <v>1.6479716951538776</v>
      </c>
      <c r="AJ80" s="184">
        <f t="shared" si="48"/>
        <v>1.7826974161264015</v>
      </c>
      <c r="AK80" s="184">
        <f t="shared" si="49"/>
        <v>1.461341505891963</v>
      </c>
      <c r="AL80" s="188">
        <f t="shared" si="50"/>
        <v>1.7666025168734469</v>
      </c>
      <c r="AM80" s="184"/>
      <c r="AN80" s="188">
        <f t="shared" si="51"/>
        <v>1.135238374038444</v>
      </c>
      <c r="AO80" s="184">
        <f t="shared" si="52"/>
        <v>1.616628969500022</v>
      </c>
      <c r="AP80" s="184">
        <f t="shared" si="53"/>
        <v>1.86690095651098</v>
      </c>
      <c r="AQ80" s="188">
        <f t="shared" si="54"/>
        <v>0.9245460348846275</v>
      </c>
      <c r="AR80" s="184">
        <f t="shared" si="55"/>
        <v>1.1665988102896652</v>
      </c>
      <c r="AS80" s="188">
        <f t="shared" si="56"/>
        <v>1.1839411191645661</v>
      </c>
      <c r="AT80" s="184"/>
      <c r="AU80" s="183">
        <f t="shared" si="57"/>
        <v>0.81869055638462074</v>
      </c>
      <c r="AV80" s="183">
        <f t="shared" si="58"/>
        <v>0.81869055638462074</v>
      </c>
      <c r="AW80" s="184">
        <f t="shared" si="59"/>
        <v>0.98709134911538721</v>
      </c>
      <c r="AX80" s="187">
        <f t="shared" si="60"/>
        <v>1.5954011140491025</v>
      </c>
      <c r="AY80" s="184" t="e">
        <f t="shared" si="61"/>
        <v>#VALUE!</v>
      </c>
      <c r="AZ80" s="188">
        <f t="shared" si="62"/>
        <v>1.2476655343461767</v>
      </c>
      <c r="BA80" s="184" t="str">
        <f t="shared" si="63"/>
        <v/>
      </c>
      <c r="BB80" s="188" t="e">
        <f t="shared" si="64"/>
        <v>#VALUE!</v>
      </c>
      <c r="BC80" s="184">
        <f t="shared" si="65"/>
        <v>0.75507594534614508</v>
      </c>
      <c r="BD80" s="184">
        <f t="shared" si="66"/>
        <v>1.1846141021095695</v>
      </c>
      <c r="BE80" s="184">
        <f t="shared" si="67"/>
        <v>1.3792821929357348</v>
      </c>
      <c r="BF80" s="184" t="e">
        <f t="shared" si="68"/>
        <v>#VALUE!</v>
      </c>
      <c r="BG80" s="187">
        <f t="shared" si="69"/>
        <v>1.4027233348461952</v>
      </c>
      <c r="BH80" s="184">
        <f t="shared" si="70"/>
        <v>1.5658075152770818</v>
      </c>
      <c r="BI80" s="184">
        <f t="shared" si="71"/>
        <v>1.6801960904786011</v>
      </c>
    </row>
    <row r="81" spans="3:61" x14ac:dyDescent="0.25">
      <c r="C81" s="88"/>
      <c r="M81" s="89">
        <f t="shared" si="25"/>
        <v>41835</v>
      </c>
      <c r="N81" s="183">
        <f t="shared" si="26"/>
        <v>0.74655880349743375</v>
      </c>
      <c r="O81" s="183">
        <f t="shared" si="27"/>
        <v>0.9152229875692055</v>
      </c>
      <c r="P81" s="184">
        <f t="shared" si="28"/>
        <v>1.1463886244102519</v>
      </c>
      <c r="Q81" s="183">
        <f t="shared" si="29"/>
        <v>0.98065749174101757</v>
      </c>
      <c r="R81" s="184">
        <f t="shared" si="30"/>
        <v>1.221983430453383</v>
      </c>
      <c r="S81" s="187">
        <f t="shared" si="31"/>
        <v>1.2806821789286067</v>
      </c>
      <c r="T81" s="183">
        <f t="shared" si="32"/>
        <v>1.2396192365128096</v>
      </c>
      <c r="U81" s="184">
        <f t="shared" si="33"/>
        <v>1.3295716470153489</v>
      </c>
      <c r="V81" s="187">
        <f t="shared" si="34"/>
        <v>1.8812145232682536</v>
      </c>
      <c r="W81" s="187">
        <f t="shared" si="35"/>
        <v>1.8699152001518975</v>
      </c>
      <c r="X81" s="184">
        <f t="shared" si="36"/>
        <v>2.117769819285729</v>
      </c>
      <c r="Y81" s="188" t="str">
        <f t="shared" si="37"/>
        <v/>
      </c>
      <c r="Z81" s="184">
        <f t="shared" si="38"/>
        <v>1.351348714099962</v>
      </c>
      <c r="AA81" s="184">
        <f t="shared" si="39"/>
        <v>1.7170941991977822</v>
      </c>
      <c r="AB81" s="184">
        <f t="shared" si="40"/>
        <v>1.8465103582179125</v>
      </c>
      <c r="AC81" s="188">
        <f t="shared" si="41"/>
        <v>2.1305418471428661</v>
      </c>
      <c r="AD81" s="184" t="e">
        <f t="shared" si="42"/>
        <v>#VALUE!</v>
      </c>
      <c r="AE81" s="184" t="str">
        <f t="shared" si="43"/>
        <v/>
      </c>
      <c r="AF81" s="184">
        <f t="shared" si="44"/>
        <v>1.8400176552341803</v>
      </c>
      <c r="AG81" s="184">
        <f t="shared" si="45"/>
        <v>1.706084172500022</v>
      </c>
      <c r="AH81" s="184" t="str">
        <f t="shared" si="46"/>
        <v/>
      </c>
      <c r="AI81" s="184">
        <f t="shared" si="47"/>
        <v>1.6463804937845925</v>
      </c>
      <c r="AJ81" s="184">
        <f t="shared" si="48"/>
        <v>1.7932170489834824</v>
      </c>
      <c r="AK81" s="184">
        <f t="shared" si="49"/>
        <v>1.4660700665883359</v>
      </c>
      <c r="AL81" s="188">
        <f t="shared" si="50"/>
        <v>1.7725200634620313</v>
      </c>
      <c r="AM81" s="184"/>
      <c r="AN81" s="188">
        <f t="shared" si="51"/>
        <v>1.1623079863461356</v>
      </c>
      <c r="AO81" s="184">
        <f t="shared" si="52"/>
        <v>1.6277483836999709</v>
      </c>
      <c r="AP81" s="184">
        <f t="shared" si="53"/>
        <v>1.8774375693681007</v>
      </c>
      <c r="AQ81" s="188">
        <f t="shared" si="54"/>
        <v>0.90847598966152621</v>
      </c>
      <c r="AR81" s="184">
        <f t="shared" si="55"/>
        <v>1.1729086205667354</v>
      </c>
      <c r="AS81" s="188">
        <f t="shared" si="56"/>
        <v>1.1714618504493863</v>
      </c>
      <c r="AT81" s="184"/>
      <c r="AU81" s="183">
        <f t="shared" si="57"/>
        <v>0.84007336739484106</v>
      </c>
      <c r="AV81" s="183">
        <f t="shared" si="58"/>
        <v>0.84007336739484106</v>
      </c>
      <c r="AW81" s="184">
        <f t="shared" si="59"/>
        <v>1.0069876647384346</v>
      </c>
      <c r="AX81" s="187">
        <f t="shared" si="60"/>
        <v>1.6079518224874345</v>
      </c>
      <c r="AY81" s="184" t="e">
        <f t="shared" si="61"/>
        <v>#VALUE!</v>
      </c>
      <c r="AZ81" s="188">
        <f t="shared" si="62"/>
        <v>1.3014739965820414</v>
      </c>
      <c r="BA81" s="184" t="str">
        <f t="shared" si="63"/>
        <v/>
      </c>
      <c r="BB81" s="188" t="e">
        <f t="shared" si="64"/>
        <v>#VALUE!</v>
      </c>
      <c r="BC81" s="184">
        <f t="shared" si="65"/>
        <v>0.75920108501535788</v>
      </c>
      <c r="BD81" s="184">
        <f t="shared" si="66"/>
        <v>1.1919546122796003</v>
      </c>
      <c r="BE81" s="184">
        <f t="shared" si="67"/>
        <v>1.3903221689285541</v>
      </c>
      <c r="BF81" s="184" t="e">
        <f t="shared" si="68"/>
        <v>#VALUE!</v>
      </c>
      <c r="BG81" s="187">
        <f t="shared" si="69"/>
        <v>1.418506570882049</v>
      </c>
      <c r="BH81" s="184">
        <f t="shared" si="70"/>
        <v>1.5721796346725379</v>
      </c>
      <c r="BI81" s="184">
        <f t="shared" si="71"/>
        <v>1.6894314946428395</v>
      </c>
    </row>
    <row r="82" spans="3:61" x14ac:dyDescent="0.25">
      <c r="C82" s="88"/>
      <c r="M82" s="89">
        <f t="shared" si="25"/>
        <v>41836</v>
      </c>
      <c r="N82" s="183">
        <f t="shared" si="26"/>
        <v>0.69054182295382915</v>
      </c>
      <c r="O82" s="183">
        <f t="shared" si="27"/>
        <v>0.83296275624615035</v>
      </c>
      <c r="P82" s="184">
        <f t="shared" si="28"/>
        <v>0.82165679688461912</v>
      </c>
      <c r="Q82" s="183">
        <f t="shared" si="29"/>
        <v>0.95303226383842254</v>
      </c>
      <c r="R82" s="184">
        <f t="shared" si="30"/>
        <v>1.2032369916121004</v>
      </c>
      <c r="S82" s="187">
        <f t="shared" si="31"/>
        <v>1.2771482675428665</v>
      </c>
      <c r="T82" s="183">
        <f t="shared" si="32"/>
        <v>1.1831660572307792</v>
      </c>
      <c r="U82" s="184">
        <f t="shared" si="33"/>
        <v>1.2856231462769037</v>
      </c>
      <c r="V82" s="187">
        <f t="shared" si="34"/>
        <v>1.8615821507871555</v>
      </c>
      <c r="W82" s="187">
        <f t="shared" si="35"/>
        <v>1.8537288736645587</v>
      </c>
      <c r="X82" s="184">
        <f t="shared" si="36"/>
        <v>2.1298035660286114</v>
      </c>
      <c r="Y82" s="188" t="str">
        <f t="shared" si="37"/>
        <v/>
      </c>
      <c r="Z82" s="184">
        <f t="shared" si="38"/>
        <v>1.3096556687999827</v>
      </c>
      <c r="AA82" s="184">
        <f t="shared" si="39"/>
        <v>1.7001838480769385</v>
      </c>
      <c r="AB82" s="184">
        <f t="shared" si="40"/>
        <v>1.826568509219153</v>
      </c>
      <c r="AC82" s="188">
        <f t="shared" si="41"/>
        <v>2.1281298737143164</v>
      </c>
      <c r="AD82" s="184" t="e">
        <f t="shared" si="42"/>
        <v>#VALUE!</v>
      </c>
      <c r="AE82" s="184" t="str">
        <f t="shared" si="43"/>
        <v/>
      </c>
      <c r="AF82" s="184">
        <f t="shared" si="44"/>
        <v>1.8194105309620543</v>
      </c>
      <c r="AG82" s="184">
        <f t="shared" si="45"/>
        <v>1.7035257525000125</v>
      </c>
      <c r="AH82" s="184" t="str">
        <f t="shared" si="46"/>
        <v/>
      </c>
      <c r="AI82" s="184">
        <f t="shared" si="47"/>
        <v>1.6119331881230785</v>
      </c>
      <c r="AJ82" s="184">
        <f t="shared" si="48"/>
        <v>1.7706155605769078</v>
      </c>
      <c r="AK82" s="184">
        <f t="shared" si="49"/>
        <v>1.4449643717834446</v>
      </c>
      <c r="AL82" s="188">
        <f t="shared" si="50"/>
        <v>1.7608164132088655</v>
      </c>
      <c r="AM82" s="184"/>
      <c r="AN82" s="188">
        <f t="shared" si="51"/>
        <v>1.1123863367307694</v>
      </c>
      <c r="AO82" s="184">
        <f t="shared" si="52"/>
        <v>1.6030755290999776</v>
      </c>
      <c r="AP82" s="184">
        <f t="shared" si="53"/>
        <v>1.8580597396154159</v>
      </c>
      <c r="AQ82" s="188">
        <f t="shared" si="54"/>
        <v>0.87070877140765779</v>
      </c>
      <c r="AR82" s="184">
        <f t="shared" si="55"/>
        <v>1.1490567245151393</v>
      </c>
      <c r="AS82" s="188">
        <f t="shared" si="56"/>
        <v>1.1479791067785072</v>
      </c>
      <c r="AT82" s="184"/>
      <c r="AU82" s="183">
        <f t="shared" si="57"/>
        <v>0.79678223060767506</v>
      </c>
      <c r="AV82" s="183">
        <f t="shared" si="58"/>
        <v>0.79678223060767506</v>
      </c>
      <c r="AW82" s="184">
        <f t="shared" si="59"/>
        <v>0.95198481279232583</v>
      </c>
      <c r="AX82" s="187">
        <f t="shared" si="60"/>
        <v>1.5835084002330007</v>
      </c>
      <c r="AY82" s="184" t="e">
        <f t="shared" si="61"/>
        <v>#VALUE!</v>
      </c>
      <c r="AZ82" s="188">
        <f t="shared" si="62"/>
        <v>1.27433907347692</v>
      </c>
      <c r="BA82" s="184" t="str">
        <f t="shared" si="63"/>
        <v/>
      </c>
      <c r="BB82" s="188" t="e">
        <f t="shared" si="64"/>
        <v>#VALUE!</v>
      </c>
      <c r="BC82" s="184">
        <f t="shared" si="65"/>
        <v>0.70450587027693867</v>
      </c>
      <c r="BD82" s="184">
        <f t="shared" si="66"/>
        <v>1.1727972103274542</v>
      </c>
      <c r="BE82" s="184">
        <f t="shared" si="67"/>
        <v>1.3861880034428893</v>
      </c>
      <c r="BF82" s="184" t="e">
        <f t="shared" si="68"/>
        <v>#VALUE!</v>
      </c>
      <c r="BG82" s="187">
        <f t="shared" si="69"/>
        <v>1.3838991733769124</v>
      </c>
      <c r="BH82" s="184">
        <f t="shared" si="70"/>
        <v>1.5535447035579617</v>
      </c>
      <c r="BI82" s="184">
        <f t="shared" si="71"/>
        <v>1.6984065368143071</v>
      </c>
    </row>
    <row r="83" spans="3:61" x14ac:dyDescent="0.25">
      <c r="C83" s="88"/>
      <c r="M83" s="89">
        <f t="shared" si="25"/>
        <v>41837</v>
      </c>
      <c r="N83" s="183">
        <f t="shared" si="26"/>
        <v>0.67966093300770902</v>
      </c>
      <c r="O83" s="183">
        <f t="shared" si="27"/>
        <v>0.85634162529227353</v>
      </c>
      <c r="P83" s="184">
        <f t="shared" si="28"/>
        <v>1.0334053867692257</v>
      </c>
      <c r="Q83" s="183">
        <f t="shared" si="29"/>
        <v>0.96952407577691435</v>
      </c>
      <c r="R83" s="184">
        <f t="shared" si="30"/>
        <v>1.2149091778337642</v>
      </c>
      <c r="S83" s="187">
        <f t="shared" si="31"/>
        <v>1.289424744214271</v>
      </c>
      <c r="T83" s="183">
        <f t="shared" si="32"/>
        <v>1.1804065679615561</v>
      </c>
      <c r="U83" s="184">
        <f t="shared" si="33"/>
        <v>1.2947846504538303</v>
      </c>
      <c r="V83" s="187">
        <f t="shared" si="34"/>
        <v>1.8754413335516</v>
      </c>
      <c r="W83" s="187">
        <f t="shared" si="35"/>
        <v>1.8701147329557175</v>
      </c>
      <c r="X83" s="184">
        <f t="shared" si="36"/>
        <v>2.1241610686428567</v>
      </c>
      <c r="Y83" s="188" t="str">
        <f t="shared" si="37"/>
        <v/>
      </c>
      <c r="Z83" s="184">
        <f t="shared" si="38"/>
        <v>1.3176130187000021</v>
      </c>
      <c r="AA83" s="184">
        <f t="shared" si="39"/>
        <v>1.7093749531373508</v>
      </c>
      <c r="AB83" s="184">
        <f t="shared" si="40"/>
        <v>1.8425291607367988</v>
      </c>
      <c r="AC83" s="188">
        <f t="shared" si="41"/>
        <v>2.1400256085714489</v>
      </c>
      <c r="AD83" s="184" t="e">
        <f t="shared" si="42"/>
        <v>#VALUE!</v>
      </c>
      <c r="AE83" s="184" t="str">
        <f t="shared" si="43"/>
        <v/>
      </c>
      <c r="AF83" s="184">
        <f t="shared" si="44"/>
        <v>1.8421331832025469</v>
      </c>
      <c r="AG83" s="184">
        <f t="shared" si="45"/>
        <v>1.7157075074999861</v>
      </c>
      <c r="AH83" s="184" t="str">
        <f t="shared" si="46"/>
        <v/>
      </c>
      <c r="AI83" s="184">
        <f t="shared" si="47"/>
        <v>1.6246021626461413</v>
      </c>
      <c r="AJ83" s="184">
        <f t="shared" si="48"/>
        <v>1.7875097372802076</v>
      </c>
      <c r="AK83" s="184">
        <f t="shared" si="49"/>
        <v>1.4458377880226827</v>
      </c>
      <c r="AL83" s="188">
        <f t="shared" si="50"/>
        <v>1.7724064303860647</v>
      </c>
      <c r="AM83" s="184"/>
      <c r="AN83" s="188">
        <f t="shared" si="51"/>
        <v>1.0984033059615319</v>
      </c>
      <c r="AO83" s="184">
        <f t="shared" si="52"/>
        <v>1.6199865384000107</v>
      </c>
      <c r="AP83" s="184">
        <f t="shared" si="53"/>
        <v>1.8710133532417146</v>
      </c>
      <c r="AQ83" s="188">
        <f t="shared" si="54"/>
        <v>0.884668363015368</v>
      </c>
      <c r="AR83" s="184">
        <f t="shared" si="55"/>
        <v>1.1611205022922109</v>
      </c>
      <c r="AS83" s="188">
        <f t="shared" si="56"/>
        <v>1.1625102238480878</v>
      </c>
      <c r="AT83" s="184"/>
      <c r="AU83" s="183">
        <f t="shared" si="57"/>
        <v>0.78237256131540089</v>
      </c>
      <c r="AV83" s="183">
        <f t="shared" si="58"/>
        <v>0.78237256131540089</v>
      </c>
      <c r="AW83" s="184">
        <f t="shared" si="59"/>
        <v>0.95047400528458903</v>
      </c>
      <c r="AX83" s="187">
        <f t="shared" si="60"/>
        <v>1.6085507486712727</v>
      </c>
      <c r="AY83" s="184" t="e">
        <f t="shared" si="61"/>
        <v>#VALUE!</v>
      </c>
      <c r="AZ83" s="188">
        <f t="shared" si="62"/>
        <v>1.2569727957538475</v>
      </c>
      <c r="BA83" s="184" t="str">
        <f t="shared" si="63"/>
        <v/>
      </c>
      <c r="BB83" s="188" t="e">
        <f t="shared" si="64"/>
        <v>#VALUE!</v>
      </c>
      <c r="BC83" s="184">
        <f t="shared" si="65"/>
        <v>0.70243535895382969</v>
      </c>
      <c r="BD83" s="184">
        <f t="shared" si="66"/>
        <v>1.1859943629974659</v>
      </c>
      <c r="BE83" s="184">
        <f t="shared" si="67"/>
        <v>1.3918298252142884</v>
      </c>
      <c r="BF83" s="184" t="e">
        <f t="shared" si="68"/>
        <v>#VALUE!</v>
      </c>
      <c r="BG83" s="187">
        <f t="shared" si="69"/>
        <v>1.3967184133538235</v>
      </c>
      <c r="BH83" s="184">
        <f t="shared" si="70"/>
        <v>1.5650523529534102</v>
      </c>
      <c r="BI83" s="184">
        <f t="shared" si="71"/>
        <v>1.7031810400714136</v>
      </c>
    </row>
    <row r="84" spans="3:61" x14ac:dyDescent="0.25">
      <c r="C84" s="88"/>
      <c r="M84" s="89">
        <f t="shared" si="25"/>
        <v>41838</v>
      </c>
      <c r="N84" s="183">
        <f t="shared" si="26"/>
        <v>0.69321671829998532</v>
      </c>
      <c r="O84" s="183">
        <f t="shared" si="27"/>
        <v>0.8117280818999788</v>
      </c>
      <c r="P84" s="184">
        <f t="shared" si="28"/>
        <v>0.81850520399997917</v>
      </c>
      <c r="Q84" s="183">
        <f t="shared" si="29"/>
        <v>0.94089207879997305</v>
      </c>
      <c r="R84" s="184">
        <f t="shared" si="30"/>
        <v>1.1995021073237204</v>
      </c>
      <c r="S84" s="187">
        <f t="shared" si="31"/>
        <v>1.2676434617142709</v>
      </c>
      <c r="T84" s="183">
        <f t="shared" si="32"/>
        <v>1.1832741480000095</v>
      </c>
      <c r="U84" s="184">
        <f t="shared" si="33"/>
        <v>1.2868076591999982</v>
      </c>
      <c r="V84" s="187">
        <f t="shared" si="34"/>
        <v>1.8369246083123372</v>
      </c>
      <c r="W84" s="187">
        <f t="shared" si="35"/>
        <v>1.8123545505886121</v>
      </c>
      <c r="X84" s="184">
        <f t="shared" si="36"/>
        <v>2.0840261336428592</v>
      </c>
      <c r="Y84" s="188" t="str">
        <f t="shared" si="37"/>
        <v/>
      </c>
      <c r="Z84" s="184">
        <f t="shared" si="38"/>
        <v>1.3054450002999953</v>
      </c>
      <c r="AA84" s="184">
        <f t="shared" si="39"/>
        <v>1.6862547098901448</v>
      </c>
      <c r="AB84" s="184">
        <f t="shared" si="40"/>
        <v>1.8277590580542</v>
      </c>
      <c r="AC84" s="188">
        <f t="shared" si="41"/>
        <v>2.1215369410714509</v>
      </c>
      <c r="AD84" s="184" t="e">
        <f t="shared" si="42"/>
        <v>#VALUE!</v>
      </c>
      <c r="AE84" s="184" t="str">
        <f t="shared" si="43"/>
        <v/>
      </c>
      <c r="AF84" s="184">
        <f t="shared" si="44"/>
        <v>1.8286005730949544</v>
      </c>
      <c r="AG84" s="184">
        <f t="shared" si="45"/>
        <v>1.6936634399999928</v>
      </c>
      <c r="AH84" s="184" t="str">
        <f t="shared" si="46"/>
        <v/>
      </c>
      <c r="AI84" s="184">
        <f t="shared" si="47"/>
        <v>1.5994682396999984</v>
      </c>
      <c r="AJ84" s="184">
        <f t="shared" si="48"/>
        <v>1.7616909616758232</v>
      </c>
      <c r="AK84" s="184">
        <f t="shared" si="49"/>
        <v>1.6825199156121959</v>
      </c>
      <c r="AL84" s="188">
        <f t="shared" si="50"/>
        <v>1.7588174012278381</v>
      </c>
      <c r="AM84" s="184"/>
      <c r="AN84" s="188">
        <f t="shared" si="51"/>
        <v>1.1205215099999997</v>
      </c>
      <c r="AO84" s="184">
        <f t="shared" si="52"/>
        <v>1.5932925345999998</v>
      </c>
      <c r="AP84" s="184">
        <f t="shared" si="53"/>
        <v>1.84425706090658</v>
      </c>
      <c r="AQ84" s="188">
        <f t="shared" si="54"/>
        <v>0.86195377960000696</v>
      </c>
      <c r="AR84" s="184">
        <f t="shared" si="55"/>
        <v>1.1447734747796066</v>
      </c>
      <c r="AS84" s="188">
        <f t="shared" si="56"/>
        <v>1.150203768303796</v>
      </c>
      <c r="AT84" s="184"/>
      <c r="AU84" s="183">
        <f t="shared" si="57"/>
        <v>0.80965877729997215</v>
      </c>
      <c r="AV84" s="183">
        <f t="shared" si="58"/>
        <v>0.80965877729997215</v>
      </c>
      <c r="AW84" s="184">
        <f t="shared" si="59"/>
        <v>0.95334998309998076</v>
      </c>
      <c r="AX84" s="187">
        <f t="shared" si="60"/>
        <v>1.5750648280604578</v>
      </c>
      <c r="AY84" s="184" t="e">
        <f t="shared" si="61"/>
        <v>#VALUE!</v>
      </c>
      <c r="AZ84" s="188">
        <f t="shared" si="62"/>
        <v>1.2562668273999869</v>
      </c>
      <c r="BA84" s="184" t="str">
        <f t="shared" si="63"/>
        <v/>
      </c>
      <c r="BB84" s="188" t="e">
        <f t="shared" si="64"/>
        <v>#VALUE!</v>
      </c>
      <c r="BC84" s="184">
        <f t="shared" si="65"/>
        <v>0.7064225556999908</v>
      </c>
      <c r="BD84" s="184">
        <f t="shared" si="66"/>
        <v>1.1718505610579539</v>
      </c>
      <c r="BE84" s="184">
        <f t="shared" si="67"/>
        <v>1.3785666377142922</v>
      </c>
      <c r="BF84" s="184" t="e">
        <f t="shared" si="68"/>
        <v>#VALUE!</v>
      </c>
      <c r="BG84" s="187">
        <f t="shared" si="69"/>
        <v>1.3727583318000001</v>
      </c>
      <c r="BH84" s="184">
        <f t="shared" si="70"/>
        <v>1.5493272695718314</v>
      </c>
      <c r="BI84" s="184">
        <f t="shared" si="71"/>
        <v>1.7060602250714325</v>
      </c>
    </row>
    <row r="85" spans="3:61" x14ac:dyDescent="0.25">
      <c r="C85" s="88"/>
      <c r="M85" s="89">
        <f t="shared" si="25"/>
        <v>41841</v>
      </c>
      <c r="N85" s="183">
        <f t="shared" si="26"/>
        <v>0.69232165695639347</v>
      </c>
      <c r="O85" s="183">
        <f t="shared" si="27"/>
        <v>0.81945321617689526</v>
      </c>
      <c r="P85" s="184">
        <f t="shared" si="28"/>
        <v>0.81957659497433966</v>
      </c>
      <c r="Q85" s="183">
        <f t="shared" si="29"/>
        <v>0.94987782709743396</v>
      </c>
      <c r="R85" s="184">
        <f t="shared" si="30"/>
        <v>1.2140510857179105</v>
      </c>
      <c r="S85" s="187">
        <f t="shared" si="31"/>
        <v>1.2760440189250071</v>
      </c>
      <c r="T85" s="183">
        <f t="shared" si="32"/>
        <v>1.1892464082179486</v>
      </c>
      <c r="U85" s="184">
        <f t="shared" si="33"/>
        <v>1.2968326392615377</v>
      </c>
      <c r="V85" s="187">
        <f t="shared" si="34"/>
        <v>1.841983888299759</v>
      </c>
      <c r="W85" s="187">
        <f t="shared" si="35"/>
        <v>1.8286743568987216</v>
      </c>
      <c r="X85" s="184">
        <f t="shared" si="36"/>
        <v>2.0941592529499955</v>
      </c>
      <c r="Y85" s="188" t="str">
        <f t="shared" si="37"/>
        <v/>
      </c>
      <c r="Z85" s="184">
        <f t="shared" si="38"/>
        <v>1.3186909246999914</v>
      </c>
      <c r="AA85" s="184">
        <f t="shared" si="39"/>
        <v>1.697844305000026</v>
      </c>
      <c r="AB85" s="184">
        <f t="shared" si="40"/>
        <v>1.8439023123866285</v>
      </c>
      <c r="AC85" s="188">
        <f t="shared" si="41"/>
        <v>2.1492053309999912</v>
      </c>
      <c r="AD85" s="184" t="e">
        <f t="shared" si="42"/>
        <v>#VALUE!</v>
      </c>
      <c r="AE85" s="184" t="str">
        <f t="shared" si="43"/>
        <v/>
      </c>
      <c r="AF85" s="184">
        <f t="shared" si="44"/>
        <v>1.8375894416772054</v>
      </c>
      <c r="AG85" s="184">
        <f t="shared" si="45"/>
        <v>1.7174570624999941</v>
      </c>
      <c r="AH85" s="184" t="str">
        <f t="shared" si="46"/>
        <v/>
      </c>
      <c r="AI85" s="184">
        <f t="shared" si="47"/>
        <v>1.618856021838424</v>
      </c>
      <c r="AJ85" s="184">
        <f t="shared" si="48"/>
        <v>1.775465699999959</v>
      </c>
      <c r="AK85" s="184">
        <f t="shared" si="49"/>
        <v>1.7116461725565273</v>
      </c>
      <c r="AL85" s="188">
        <f t="shared" si="50"/>
        <v>1.7789674445253025</v>
      </c>
      <c r="AM85" s="184"/>
      <c r="AN85" s="188">
        <f t="shared" si="51"/>
        <v>1.1128387228846486</v>
      </c>
      <c r="AO85" s="184">
        <f t="shared" si="52"/>
        <v>1.6104794578999941</v>
      </c>
      <c r="AP85" s="184">
        <f t="shared" si="53"/>
        <v>1.8587810324999889</v>
      </c>
      <c r="AQ85" s="188">
        <f t="shared" si="54"/>
        <v>0.87988870424614962</v>
      </c>
      <c r="AR85" s="184">
        <f t="shared" si="55"/>
        <v>1.1580477246473837</v>
      </c>
      <c r="AS85" s="188">
        <f t="shared" si="56"/>
        <v>1.1642294968670885</v>
      </c>
      <c r="AT85" s="184"/>
      <c r="AU85" s="183">
        <f t="shared" si="57"/>
        <v>0.79779435571284596</v>
      </c>
      <c r="AV85" s="183">
        <f t="shared" si="58"/>
        <v>0.79779435571284596</v>
      </c>
      <c r="AW85" s="184">
        <f t="shared" si="59"/>
        <v>0.95933083805385255</v>
      </c>
      <c r="AX85" s="187">
        <f t="shared" si="60"/>
        <v>1.6047229453967287</v>
      </c>
      <c r="AY85" s="184" t="e">
        <f t="shared" si="61"/>
        <v>#VALUE!</v>
      </c>
      <c r="AZ85" s="188">
        <f t="shared" si="62"/>
        <v>1.2586227693948295</v>
      </c>
      <c r="BA85" s="184" t="str">
        <f t="shared" si="63"/>
        <v/>
      </c>
      <c r="BB85" s="188" t="e">
        <f t="shared" si="64"/>
        <v>#VALUE!</v>
      </c>
      <c r="BC85" s="184">
        <f t="shared" si="65"/>
        <v>0.71125669526151691</v>
      </c>
      <c r="BD85" s="184">
        <f t="shared" si="66"/>
        <v>1.1869669181926756</v>
      </c>
      <c r="BE85" s="184">
        <f t="shared" si="67"/>
        <v>1.3971990163499814</v>
      </c>
      <c r="BF85" s="184" t="e">
        <f t="shared" si="68"/>
        <v>#VALUE!</v>
      </c>
      <c r="BG85" s="187">
        <f t="shared" si="69"/>
        <v>1.3652782149948592</v>
      </c>
      <c r="BH85" s="184">
        <f t="shared" si="70"/>
        <v>1.5638783403148757</v>
      </c>
      <c r="BI85" s="184">
        <f t="shared" si="71"/>
        <v>1.7226576959499766</v>
      </c>
    </row>
    <row r="86" spans="3:61" x14ac:dyDescent="0.25">
      <c r="C86" s="88"/>
      <c r="M86" s="89">
        <f t="shared" si="25"/>
        <v>41842</v>
      </c>
      <c r="N86" s="183">
        <f t="shared" si="26"/>
        <v>0.70005138159231795</v>
      </c>
      <c r="O86" s="183">
        <f t="shared" si="27"/>
        <v>0.85295434750766974</v>
      </c>
      <c r="P86" s="184">
        <f t="shared" si="28"/>
        <v>0.94372972123077226</v>
      </c>
      <c r="Q86" s="183">
        <f t="shared" si="29"/>
        <v>0.9617957873230818</v>
      </c>
      <c r="R86" s="184">
        <f t="shared" si="30"/>
        <v>1.2119445993954541</v>
      </c>
      <c r="S86" s="187">
        <f t="shared" si="31"/>
        <v>1.2818705256250089</v>
      </c>
      <c r="T86" s="183">
        <f t="shared" si="32"/>
        <v>1.1956668430384498</v>
      </c>
      <c r="U86" s="184">
        <f t="shared" si="33"/>
        <v>1.2988931849461358</v>
      </c>
      <c r="V86" s="187">
        <f t="shared" si="34"/>
        <v>1.8435902781423179</v>
      </c>
      <c r="W86" s="187">
        <f t="shared" si="35"/>
        <v>1.8248238438923901</v>
      </c>
      <c r="X86" s="184">
        <f t="shared" si="36"/>
        <v>2.0946402512500146</v>
      </c>
      <c r="Y86" s="188" t="str">
        <f t="shared" si="37"/>
        <v/>
      </c>
      <c r="Z86" s="184">
        <f t="shared" si="38"/>
        <v>1.319713682399998</v>
      </c>
      <c r="AA86" s="184">
        <f t="shared" si="39"/>
        <v>1.7077082367362681</v>
      </c>
      <c r="AB86" s="184">
        <f t="shared" si="40"/>
        <v>1.8395549390427997</v>
      </c>
      <c r="AC86" s="188">
        <f t="shared" si="41"/>
        <v>2.1486402749999973</v>
      </c>
      <c r="AD86" s="184" t="e">
        <f t="shared" si="42"/>
        <v>#VALUE!</v>
      </c>
      <c r="AE86" s="184" t="str">
        <f t="shared" si="43"/>
        <v/>
      </c>
      <c r="AF86" s="184">
        <f t="shared" si="44"/>
        <v>1.8373904750632688</v>
      </c>
      <c r="AG86" s="184">
        <f t="shared" si="45"/>
        <v>1.7231804924999983</v>
      </c>
      <c r="AH86" s="184" t="str">
        <f t="shared" si="46"/>
        <v/>
      </c>
      <c r="AI86" s="184">
        <f t="shared" si="47"/>
        <v>1.6246693637538709</v>
      </c>
      <c r="AJ86" s="184">
        <f t="shared" si="48"/>
        <v>1.7860879580219624</v>
      </c>
      <c r="AK86" s="184">
        <f t="shared" si="49"/>
        <v>1.7167915481378166</v>
      </c>
      <c r="AL86" s="188">
        <f t="shared" si="50"/>
        <v>1.77922801215189</v>
      </c>
      <c r="AM86" s="184"/>
      <c r="AN86" s="188">
        <f t="shared" si="51"/>
        <v>1.1156192290384652</v>
      </c>
      <c r="AO86" s="184">
        <f t="shared" si="52"/>
        <v>1.6205586367999807</v>
      </c>
      <c r="AP86" s="184">
        <f t="shared" si="53"/>
        <v>1.8651874991758168</v>
      </c>
      <c r="AQ86" s="188">
        <f t="shared" si="54"/>
        <v>0.8836623496846121</v>
      </c>
      <c r="AR86" s="184">
        <f t="shared" si="55"/>
        <v>1.1575369292443387</v>
      </c>
      <c r="AS86" s="188">
        <f t="shared" si="56"/>
        <v>1.1548885662025166</v>
      </c>
      <c r="AT86" s="184"/>
      <c r="AU86" s="183">
        <f t="shared" si="57"/>
        <v>0.8041487137845742</v>
      </c>
      <c r="AV86" s="183">
        <f t="shared" si="58"/>
        <v>0.80312653128461964</v>
      </c>
      <c r="AW86" s="184">
        <f t="shared" si="59"/>
        <v>0.96500706941538628</v>
      </c>
      <c r="AX86" s="187">
        <f t="shared" si="60"/>
        <v>1.6034163933501038</v>
      </c>
      <c r="AY86" s="184" t="e">
        <f t="shared" si="61"/>
        <v>#VALUE!</v>
      </c>
      <c r="AZ86" s="188">
        <f t="shared" si="62"/>
        <v>1.2575784705461515</v>
      </c>
      <c r="BA86" s="184" t="str">
        <f t="shared" si="63"/>
        <v/>
      </c>
      <c r="BB86" s="188" t="e">
        <f t="shared" si="64"/>
        <v>#VALUE!</v>
      </c>
      <c r="BC86" s="184">
        <f t="shared" si="65"/>
        <v>0.71014056694613226</v>
      </c>
      <c r="BD86" s="184">
        <f t="shared" si="66"/>
        <v>1.1732706961271795</v>
      </c>
      <c r="BE86" s="184">
        <f t="shared" si="67"/>
        <v>1.3978588562499974</v>
      </c>
      <c r="BF86" s="184" t="e">
        <f t="shared" si="68"/>
        <v>#VALUE!</v>
      </c>
      <c r="BG86" s="187">
        <f t="shared" si="69"/>
        <v>1.3700740857461322</v>
      </c>
      <c r="BH86" s="184">
        <f t="shared" si="70"/>
        <v>1.56182460960326</v>
      </c>
      <c r="BI86" s="184">
        <f t="shared" si="71"/>
        <v>1.7345574137500108</v>
      </c>
    </row>
    <row r="87" spans="3:61" x14ac:dyDescent="0.25">
      <c r="C87" s="88"/>
      <c r="M87" s="89">
        <f t="shared" si="25"/>
        <v>41843</v>
      </c>
      <c r="N87" s="183">
        <f t="shared" si="26"/>
        <v>0.73383371097180161</v>
      </c>
      <c r="O87" s="183">
        <f t="shared" si="27"/>
        <v>0.91316436576154247</v>
      </c>
      <c r="P87" s="184">
        <f t="shared" si="28"/>
        <v>1.1180407485128097</v>
      </c>
      <c r="Q87" s="183">
        <f t="shared" si="29"/>
        <v>1.0011719816512614</v>
      </c>
      <c r="R87" s="184">
        <f t="shared" si="30"/>
        <v>1.2486363140994818</v>
      </c>
      <c r="S87" s="187">
        <f t="shared" si="31"/>
        <v>1.3125829484249758</v>
      </c>
      <c r="T87" s="183">
        <f t="shared" si="32"/>
        <v>1.2317335316409941</v>
      </c>
      <c r="U87" s="184">
        <f t="shared" si="33"/>
        <v>1.3313956471692223</v>
      </c>
      <c r="V87" s="187">
        <f t="shared" si="34"/>
        <v>1.876469951738005</v>
      </c>
      <c r="W87" s="187">
        <f t="shared" si="35"/>
        <v>1.8660214664430104</v>
      </c>
      <c r="X87" s="184">
        <f t="shared" si="36"/>
        <v>2.1267151184499902</v>
      </c>
      <c r="Y87" s="188" t="str">
        <f t="shared" si="37"/>
        <v/>
      </c>
      <c r="Z87" s="184">
        <f t="shared" si="38"/>
        <v>1.3559732275999758</v>
      </c>
      <c r="AA87" s="184">
        <f t="shared" si="39"/>
        <v>1.7309263579395653</v>
      </c>
      <c r="AB87" s="184">
        <f t="shared" si="40"/>
        <v>1.8797211621158549</v>
      </c>
      <c r="AC87" s="188">
        <f t="shared" si="41"/>
        <v>2.1858468085000036</v>
      </c>
      <c r="AD87" s="184" t="e">
        <f t="shared" si="42"/>
        <v>#VALUE!</v>
      </c>
      <c r="AE87" s="184" t="str">
        <f t="shared" si="43"/>
        <v/>
      </c>
      <c r="AF87" s="184">
        <f t="shared" si="44"/>
        <v>1.876807203474673</v>
      </c>
      <c r="AG87" s="184">
        <f t="shared" si="45"/>
        <v>1.753719392499975</v>
      </c>
      <c r="AH87" s="184" t="str">
        <f t="shared" si="46"/>
        <v/>
      </c>
      <c r="AI87" s="184">
        <f t="shared" si="47"/>
        <v>1.6593956316307445</v>
      </c>
      <c r="AJ87" s="184">
        <f t="shared" si="48"/>
        <v>1.8185683057966919</v>
      </c>
      <c r="AK87" s="184">
        <f t="shared" si="49"/>
        <v>1.7487945327502592</v>
      </c>
      <c r="AL87" s="188">
        <f t="shared" si="50"/>
        <v>1.8189958141392157</v>
      </c>
      <c r="AM87" s="184"/>
      <c r="AN87" s="188">
        <f t="shared" si="51"/>
        <v>1.1451386123076706</v>
      </c>
      <c r="AO87" s="184">
        <f t="shared" si="52"/>
        <v>1.6543677256999878</v>
      </c>
      <c r="AP87" s="184">
        <f t="shared" si="53"/>
        <v>1.8962965113735999</v>
      </c>
      <c r="AQ87" s="188">
        <f t="shared" si="54"/>
        <v>0.91792592627692216</v>
      </c>
      <c r="AR87" s="184">
        <f t="shared" si="55"/>
        <v>1.1898765532493289</v>
      </c>
      <c r="AS87" s="188">
        <f t="shared" si="56"/>
        <v>1.196411045518964</v>
      </c>
      <c r="AT87" s="184"/>
      <c r="AU87" s="183">
        <f t="shared" si="57"/>
        <v>0.80465365384359222</v>
      </c>
      <c r="AV87" s="183">
        <f t="shared" si="58"/>
        <v>0.80669801384354534</v>
      </c>
      <c r="AW87" s="184">
        <f t="shared" si="59"/>
        <v>1.0012204746230582</v>
      </c>
      <c r="AX87" s="187">
        <f t="shared" si="60"/>
        <v>1.6401327800944383</v>
      </c>
      <c r="AY87" s="184" t="e">
        <f t="shared" si="61"/>
        <v>#VALUE!</v>
      </c>
      <c r="AZ87" s="188">
        <f t="shared" si="62"/>
        <v>1.3047712474025195</v>
      </c>
      <c r="BA87" s="184" t="str">
        <f t="shared" si="63"/>
        <v/>
      </c>
      <c r="BB87" s="188" t="e">
        <f t="shared" si="64"/>
        <v>#VALUE!</v>
      </c>
      <c r="BC87" s="184">
        <f t="shared" si="65"/>
        <v>0.74586900516922183</v>
      </c>
      <c r="BD87" s="184">
        <f t="shared" si="66"/>
        <v>1.2140358079030085</v>
      </c>
      <c r="BE87" s="184">
        <f t="shared" si="67"/>
        <v>1.4348426953499702</v>
      </c>
      <c r="BF87" s="184" t="e">
        <f t="shared" si="68"/>
        <v>#VALUE!</v>
      </c>
      <c r="BG87" s="187">
        <f t="shared" si="69"/>
        <v>1.4010001097025624</v>
      </c>
      <c r="BH87" s="184">
        <f t="shared" si="70"/>
        <v>1.5910178549558855</v>
      </c>
      <c r="BI87" s="184">
        <f t="shared" si="71"/>
        <v>1.7636685214499606</v>
      </c>
    </row>
    <row r="88" spans="3:61" x14ac:dyDescent="0.25">
      <c r="C88" s="88"/>
      <c r="M88" s="89">
        <f t="shared" si="25"/>
        <v>41844</v>
      </c>
      <c r="N88" s="183">
        <f t="shared" si="26"/>
        <v>0.74305716194871474</v>
      </c>
      <c r="O88" s="183">
        <f t="shared" si="27"/>
        <v>0.92021640488462397</v>
      </c>
      <c r="P88" s="184">
        <f t="shared" si="28"/>
        <v>1.125283248205128</v>
      </c>
      <c r="Q88" s="183">
        <f t="shared" si="29"/>
        <v>1.0031433443205202</v>
      </c>
      <c r="R88" s="184">
        <f t="shared" si="30"/>
        <v>1.2428061294962331</v>
      </c>
      <c r="S88" s="187">
        <f t="shared" si="31"/>
        <v>1.2930625471428385</v>
      </c>
      <c r="T88" s="183">
        <f t="shared" si="32"/>
        <v>1.2363904177564158</v>
      </c>
      <c r="U88" s="184">
        <f t="shared" si="33"/>
        <v>1.3356491083076651</v>
      </c>
      <c r="V88" s="187">
        <f t="shared" si="34"/>
        <v>1.876897393035259</v>
      </c>
      <c r="W88" s="187">
        <f t="shared" si="35"/>
        <v>1.8720529812025175</v>
      </c>
      <c r="X88" s="184">
        <f t="shared" si="36"/>
        <v>2.1334409489285635</v>
      </c>
      <c r="Y88" s="188" t="str">
        <f t="shared" si="37"/>
        <v/>
      </c>
      <c r="Z88" s="184">
        <f t="shared" si="38"/>
        <v>1.3586893015000001</v>
      </c>
      <c r="AA88" s="184">
        <f t="shared" si="39"/>
        <v>1.7297908364285721</v>
      </c>
      <c r="AB88" s="184">
        <f t="shared" si="40"/>
        <v>1.8710886558690323</v>
      </c>
      <c r="AC88" s="188">
        <f t="shared" si="41"/>
        <v>2.1884269157143184</v>
      </c>
      <c r="AD88" s="184" t="e">
        <f t="shared" si="42"/>
        <v>#VALUE!</v>
      </c>
      <c r="AE88" s="184" t="str">
        <f t="shared" si="43"/>
        <v/>
      </c>
      <c r="AF88" s="184">
        <f t="shared" si="44"/>
        <v>1.8684244491455635</v>
      </c>
      <c r="AG88" s="184">
        <f t="shared" si="45"/>
        <v>1.7453493525000141</v>
      </c>
      <c r="AH88" s="184" t="str">
        <f t="shared" si="46"/>
        <v/>
      </c>
      <c r="AI88" s="184">
        <f t="shared" si="47"/>
        <v>1.6627238511922835</v>
      </c>
      <c r="AJ88" s="184">
        <f t="shared" si="48"/>
        <v>1.8202373632142668</v>
      </c>
      <c r="AK88" s="184">
        <f t="shared" si="49"/>
        <v>1.7464452139200821</v>
      </c>
      <c r="AL88" s="188">
        <f t="shared" si="50"/>
        <v>1.8095906484493858</v>
      </c>
      <c r="AM88" s="184"/>
      <c r="AN88" s="188">
        <f t="shared" si="51"/>
        <v>1.1577721169230606</v>
      </c>
      <c r="AO88" s="184">
        <f t="shared" si="52"/>
        <v>1.6565942479999674</v>
      </c>
      <c r="AP88" s="184">
        <f t="shared" si="53"/>
        <v>1.8971893407142568</v>
      </c>
      <c r="AQ88" s="188">
        <f t="shared" si="54"/>
        <v>0.92244830473076567</v>
      </c>
      <c r="AR88" s="184">
        <f t="shared" si="55"/>
        <v>1.181851926870304</v>
      </c>
      <c r="AS88" s="188">
        <f t="shared" si="56"/>
        <v>1.1829767587658599</v>
      </c>
      <c r="AT88" s="184"/>
      <c r="AU88" s="183">
        <f t="shared" si="57"/>
        <v>0.82885409989746739</v>
      </c>
      <c r="AV88" s="183">
        <f t="shared" si="58"/>
        <v>0.82987614739743298</v>
      </c>
      <c r="AW88" s="184">
        <f t="shared" si="59"/>
        <v>1.0088608462692101</v>
      </c>
      <c r="AX88" s="187">
        <f t="shared" si="60"/>
        <v>1.6304993944584565</v>
      </c>
      <c r="AY88" s="184" t="e">
        <f t="shared" si="61"/>
        <v>#VALUE!</v>
      </c>
      <c r="AZ88" s="188">
        <f t="shared" si="62"/>
        <v>1.2952045351409938</v>
      </c>
      <c r="BA88" s="184" t="str">
        <f t="shared" si="63"/>
        <v/>
      </c>
      <c r="BB88" s="188" t="e">
        <f t="shared" si="64"/>
        <v>#VALUE!</v>
      </c>
      <c r="BC88" s="184">
        <f t="shared" si="65"/>
        <v>0.75287183580768602</v>
      </c>
      <c r="BD88" s="184">
        <f t="shared" si="66"/>
        <v>1.2040655080226754</v>
      </c>
      <c r="BE88" s="184">
        <f t="shared" si="67"/>
        <v>1.4296219546428723</v>
      </c>
      <c r="BF88" s="184" t="e">
        <f t="shared" si="68"/>
        <v>#VALUE!</v>
      </c>
      <c r="BG88" s="187">
        <f t="shared" si="69"/>
        <v>1.4007938971410052</v>
      </c>
      <c r="BH88" s="184">
        <f t="shared" si="70"/>
        <v>1.5873998334194175</v>
      </c>
      <c r="BI88" s="184">
        <f t="shared" si="71"/>
        <v>1.7604493632142733</v>
      </c>
    </row>
    <row r="89" spans="3:61" x14ac:dyDescent="0.25">
      <c r="C89" s="88"/>
      <c r="M89" s="89">
        <f t="shared" si="25"/>
        <v>41845</v>
      </c>
      <c r="N89" s="183">
        <f t="shared" si="26"/>
        <v>0.73775626288460883</v>
      </c>
      <c r="O89" s="183">
        <f t="shared" si="27"/>
        <v>0.92754644461540403</v>
      </c>
      <c r="P89" s="184">
        <f t="shared" si="28"/>
        <v>1.120368185961528</v>
      </c>
      <c r="Q89" s="183">
        <f t="shared" si="29"/>
        <v>0.99017183134615205</v>
      </c>
      <c r="R89" s="184">
        <f t="shared" si="30"/>
        <v>1.23150999360203</v>
      </c>
      <c r="S89" s="187">
        <f t="shared" si="31"/>
        <v>1.2850668576428381</v>
      </c>
      <c r="T89" s="183">
        <f t="shared" si="32"/>
        <v>1.2284083630769351</v>
      </c>
      <c r="U89" s="184">
        <f t="shared" si="33"/>
        <v>1.3320244851923118</v>
      </c>
      <c r="V89" s="187">
        <f t="shared" si="34"/>
        <v>1.8511937405478447</v>
      </c>
      <c r="W89" s="187">
        <f t="shared" si="35"/>
        <v>1.8423256746835746</v>
      </c>
      <c r="X89" s="184">
        <f t="shared" si="36"/>
        <v>2.1142037134285552</v>
      </c>
      <c r="Y89" s="188" t="str">
        <f t="shared" si="37"/>
        <v/>
      </c>
      <c r="Z89" s="184">
        <f t="shared" si="38"/>
        <v>1.3524510600000159</v>
      </c>
      <c r="AA89" s="184">
        <f t="shared" si="39"/>
        <v>1.712457681846157</v>
      </c>
      <c r="AB89" s="184">
        <f t="shared" si="40"/>
        <v>1.8584652115365312</v>
      </c>
      <c r="AC89" s="188">
        <f t="shared" si="41"/>
        <v>2.1867361457142911</v>
      </c>
      <c r="AD89" s="184" t="e">
        <f t="shared" si="42"/>
        <v>#VALUE!</v>
      </c>
      <c r="AE89" s="184" t="str">
        <f t="shared" si="43"/>
        <v/>
      </c>
      <c r="AF89" s="184">
        <f t="shared" si="44"/>
        <v>1.8521127243038356</v>
      </c>
      <c r="AG89" s="184">
        <f t="shared" si="45"/>
        <v>1.736383879999992</v>
      </c>
      <c r="AH89" s="184" t="str">
        <f t="shared" si="46"/>
        <v/>
      </c>
      <c r="AI89" s="184">
        <f t="shared" si="47"/>
        <v>1.6495974698077021</v>
      </c>
      <c r="AJ89" s="184">
        <f t="shared" si="48"/>
        <v>1.8092190113461672</v>
      </c>
      <c r="AK89" s="184">
        <f t="shared" si="49"/>
        <v>1.7372660922010157</v>
      </c>
      <c r="AL89" s="188">
        <f t="shared" si="50"/>
        <v>1.7953713238291167</v>
      </c>
      <c r="AM89" s="184"/>
      <c r="AN89" s="188">
        <f t="shared" si="51"/>
        <v>1.1572727005769159</v>
      </c>
      <c r="AO89" s="184">
        <f t="shared" si="52"/>
        <v>1.6430370275000223</v>
      </c>
      <c r="AP89" s="184">
        <f t="shared" si="53"/>
        <v>1.8865573682692203</v>
      </c>
      <c r="AQ89" s="188">
        <f t="shared" si="54"/>
        <v>0.91150123076923828</v>
      </c>
      <c r="AR89" s="184">
        <f t="shared" si="55"/>
        <v>1.173319367002513</v>
      </c>
      <c r="AS89" s="188">
        <f t="shared" si="56"/>
        <v>1.1727653192721608</v>
      </c>
      <c r="AT89" s="184"/>
      <c r="AU89" s="183">
        <f t="shared" si="57"/>
        <v>0.8449870582692367</v>
      </c>
      <c r="AV89" s="183">
        <f t="shared" si="58"/>
        <v>0.83374349076926224</v>
      </c>
      <c r="AW89" s="184">
        <f t="shared" si="59"/>
        <v>0.98742076673076129</v>
      </c>
      <c r="AX89" s="187">
        <f t="shared" si="60"/>
        <v>1.6142055371221868</v>
      </c>
      <c r="AY89" s="184" t="e">
        <f t="shared" si="61"/>
        <v>#VALUE!</v>
      </c>
      <c r="AZ89" s="188">
        <f t="shared" si="62"/>
        <v>1.2750714476923104</v>
      </c>
      <c r="BA89" s="184" t="str">
        <f t="shared" si="63"/>
        <v/>
      </c>
      <c r="BB89" s="188" t="e">
        <f t="shared" si="64"/>
        <v>#VALUE!</v>
      </c>
      <c r="BC89" s="184">
        <f t="shared" si="65"/>
        <v>0.74510330769230571</v>
      </c>
      <c r="BD89" s="184">
        <f t="shared" si="66"/>
        <v>1.1931057983879265</v>
      </c>
      <c r="BE89" s="184">
        <f t="shared" si="67"/>
        <v>1.4257543206428558</v>
      </c>
      <c r="BF89" s="184" t="e">
        <f t="shared" si="68"/>
        <v>#VALUE!</v>
      </c>
      <c r="BG89" s="187">
        <f t="shared" si="69"/>
        <v>1.3913179676923049</v>
      </c>
      <c r="BH89" s="184">
        <f t="shared" si="70"/>
        <v>1.5721869701763254</v>
      </c>
      <c r="BI89" s="184">
        <f t="shared" si="71"/>
        <v>1.7453082877142485</v>
      </c>
    </row>
    <row r="90" spans="3:61" x14ac:dyDescent="0.25">
      <c r="C90" s="88"/>
      <c r="M90" s="89">
        <f t="shared" si="25"/>
        <v>41848</v>
      </c>
      <c r="N90" s="183">
        <f t="shared" si="26"/>
        <v>0.72750733576920146</v>
      </c>
      <c r="O90" s="183">
        <f t="shared" si="27"/>
        <v>0.85010839173075459</v>
      </c>
      <c r="P90" s="184">
        <f t="shared" si="28"/>
        <v>0.83126012442303665</v>
      </c>
      <c r="Q90" s="183">
        <f t="shared" si="29"/>
        <v>0.98902291519231911</v>
      </c>
      <c r="R90" s="184">
        <f t="shared" si="30"/>
        <v>1.2272019305478832</v>
      </c>
      <c r="S90" s="187">
        <f t="shared" si="31"/>
        <v>1.2809093754428513</v>
      </c>
      <c r="T90" s="183">
        <f t="shared" si="32"/>
        <v>1.2205270461538062</v>
      </c>
      <c r="U90" s="184">
        <f t="shared" si="33"/>
        <v>1.3202267078846082</v>
      </c>
      <c r="V90" s="187">
        <f t="shared" si="34"/>
        <v>1.8491867198866476</v>
      </c>
      <c r="W90" s="187">
        <f t="shared" si="35"/>
        <v>1.8397124834430381</v>
      </c>
      <c r="X90" s="184">
        <f t="shared" si="36"/>
        <v>2.1137349106285903</v>
      </c>
      <c r="Y90" s="188" t="str">
        <f t="shared" si="37"/>
        <v/>
      </c>
      <c r="Z90" s="184">
        <f t="shared" si="38"/>
        <v>1.3426064949999654</v>
      </c>
      <c r="AA90" s="184">
        <f t="shared" si="39"/>
        <v>1.7092445010274773</v>
      </c>
      <c r="AB90" s="184">
        <f t="shared" si="40"/>
        <v>1.8536120264924643</v>
      </c>
      <c r="AC90" s="188">
        <f t="shared" si="41"/>
        <v>2.1852154292142556</v>
      </c>
      <c r="AD90" s="184" t="e">
        <f t="shared" si="42"/>
        <v>#VALUE!</v>
      </c>
      <c r="AE90" s="184" t="str">
        <f t="shared" si="43"/>
        <v/>
      </c>
      <c r="AF90" s="184">
        <f t="shared" si="44"/>
        <v>1.8505899094747038</v>
      </c>
      <c r="AG90" s="184">
        <f t="shared" si="45"/>
        <v>1.7320978999999737</v>
      </c>
      <c r="AH90" s="184" t="str">
        <f t="shared" si="46"/>
        <v/>
      </c>
      <c r="AI90" s="184">
        <f t="shared" si="47"/>
        <v>1.6449971521153857</v>
      </c>
      <c r="AJ90" s="184">
        <f t="shared" si="48"/>
        <v>1.8095851164560504</v>
      </c>
      <c r="AK90" s="184">
        <f t="shared" si="49"/>
        <v>1.7341331681723284</v>
      </c>
      <c r="AL90" s="188">
        <f t="shared" si="50"/>
        <v>1.7918739751392758</v>
      </c>
      <c r="AM90" s="184"/>
      <c r="AN90" s="188">
        <f t="shared" si="51"/>
        <v>1.1527173086538296</v>
      </c>
      <c r="AO90" s="184">
        <f t="shared" si="52"/>
        <v>1.6442264274999872</v>
      </c>
      <c r="AP90" s="184">
        <f t="shared" si="53"/>
        <v>1.8860599316483446</v>
      </c>
      <c r="AQ90" s="188">
        <f t="shared" si="54"/>
        <v>0.90400340153845349</v>
      </c>
      <c r="AR90" s="184">
        <f t="shared" si="55"/>
        <v>1.1692580663098084</v>
      </c>
      <c r="AS90" s="188">
        <f t="shared" si="56"/>
        <v>1.1672189735189997</v>
      </c>
      <c r="AT90" s="184"/>
      <c r="AU90" s="183">
        <f t="shared" si="57"/>
        <v>0.83484260653844222</v>
      </c>
      <c r="AV90" s="183">
        <f t="shared" si="58"/>
        <v>0.82257740653844769</v>
      </c>
      <c r="AW90" s="184">
        <f t="shared" si="59"/>
        <v>0.99207796346153021</v>
      </c>
      <c r="AX90" s="187">
        <f t="shared" si="60"/>
        <v>1.6102251260264628</v>
      </c>
      <c r="AY90" s="184" t="e">
        <f t="shared" si="61"/>
        <v>#VALUE!</v>
      </c>
      <c r="AZ90" s="188">
        <f t="shared" si="62"/>
        <v>1.2766597703846143</v>
      </c>
      <c r="BA90" s="184" t="str">
        <f t="shared" si="63"/>
        <v/>
      </c>
      <c r="BB90" s="188" t="e">
        <f t="shared" si="64"/>
        <v>#VALUE!</v>
      </c>
      <c r="BC90" s="184">
        <f t="shared" si="65"/>
        <v>0.73585614538461863</v>
      </c>
      <c r="BD90" s="184">
        <f t="shared" si="66"/>
        <v>1.1892581867128733</v>
      </c>
      <c r="BE90" s="184">
        <f t="shared" si="67"/>
        <v>1.4231726922428756</v>
      </c>
      <c r="BF90" s="184" t="e">
        <f t="shared" si="68"/>
        <v>#VALUE!</v>
      </c>
      <c r="BG90" s="187">
        <f t="shared" si="69"/>
        <v>1.3857842803845939</v>
      </c>
      <c r="BH90" s="184">
        <f t="shared" si="70"/>
        <v>1.5689160491876546</v>
      </c>
      <c r="BI90" s="184">
        <f t="shared" si="71"/>
        <v>1.7459666729142604</v>
      </c>
    </row>
    <row r="91" spans="3:61" x14ac:dyDescent="0.25">
      <c r="C91" s="88"/>
      <c r="M91" s="89">
        <f t="shared" si="25"/>
        <v>41849</v>
      </c>
      <c r="N91" s="183">
        <f t="shared" si="26"/>
        <v>0.71732509225387675</v>
      </c>
      <c r="O91" s="183">
        <f t="shared" si="27"/>
        <v>0.8696166311461857</v>
      </c>
      <c r="P91" s="184">
        <f t="shared" si="28"/>
        <v>1.0386926733846251</v>
      </c>
      <c r="Q91" s="183">
        <f t="shared" si="29"/>
        <v>0.97354666863845241</v>
      </c>
      <c r="R91" s="184">
        <f t="shared" si="30"/>
        <v>1.2124935703211674</v>
      </c>
      <c r="S91" s="187">
        <f t="shared" si="31"/>
        <v>1.2676584963999913</v>
      </c>
      <c r="T91" s="183">
        <f t="shared" si="32"/>
        <v>1.211501755230759</v>
      </c>
      <c r="U91" s="184">
        <f t="shared" si="33"/>
        <v>1.326956591976916</v>
      </c>
      <c r="V91" s="187">
        <f t="shared" si="34"/>
        <v>1.8329723270025404</v>
      </c>
      <c r="W91" s="187">
        <f t="shared" si="35"/>
        <v>1.8107505229683962</v>
      </c>
      <c r="X91" s="184">
        <f t="shared" si="36"/>
        <v>2.091206893600047</v>
      </c>
      <c r="Y91" s="188" t="str">
        <f t="shared" si="37"/>
        <v/>
      </c>
      <c r="Z91" s="184">
        <f t="shared" si="38"/>
        <v>1.3294612101000407</v>
      </c>
      <c r="AA91" s="184">
        <f t="shared" si="39"/>
        <v>1.7033004962747214</v>
      </c>
      <c r="AB91" s="184">
        <f t="shared" si="40"/>
        <v>1.8072638286335341</v>
      </c>
      <c r="AC91" s="188">
        <f t="shared" si="41"/>
        <v>2.1771307755000011</v>
      </c>
      <c r="AD91" s="184" t="e">
        <f t="shared" si="42"/>
        <v>#VALUE!</v>
      </c>
      <c r="AE91" s="184" t="str">
        <f t="shared" si="43"/>
        <v/>
      </c>
      <c r="AF91" s="184">
        <f t="shared" si="44"/>
        <v>1.8328278559304145</v>
      </c>
      <c r="AG91" s="184">
        <f t="shared" si="45"/>
        <v>1.7198828800000232</v>
      </c>
      <c r="AH91" s="184" t="str">
        <f t="shared" si="46"/>
        <v/>
      </c>
      <c r="AI91" s="184">
        <f t="shared" si="47"/>
        <v>1.603483756823104</v>
      </c>
      <c r="AJ91" s="184">
        <f t="shared" si="48"/>
        <v>1.795538482060457</v>
      </c>
      <c r="AK91" s="184">
        <f t="shared" si="49"/>
        <v>1.7222205192058819</v>
      </c>
      <c r="AL91" s="188">
        <f t="shared" si="50"/>
        <v>1.7718980746329516</v>
      </c>
      <c r="AM91" s="184"/>
      <c r="AN91" s="188">
        <f t="shared" si="51"/>
        <v>1.1403366292307786</v>
      </c>
      <c r="AO91" s="184">
        <f t="shared" si="52"/>
        <v>1.6146272807000104</v>
      </c>
      <c r="AP91" s="184">
        <f t="shared" si="53"/>
        <v>1.844960361483535</v>
      </c>
      <c r="AQ91" s="188">
        <f t="shared" si="54"/>
        <v>0.89517221300770444</v>
      </c>
      <c r="AR91" s="184">
        <f t="shared" si="55"/>
        <v>1.1559734035264926</v>
      </c>
      <c r="AS91" s="188">
        <f t="shared" si="56"/>
        <v>1.1525184936772153</v>
      </c>
      <c r="AT91" s="184"/>
      <c r="AU91" s="183">
        <f t="shared" si="57"/>
        <v>0.82780073890771355</v>
      </c>
      <c r="AV91" s="183">
        <f t="shared" si="58"/>
        <v>0.81553613890767984</v>
      </c>
      <c r="AW91" s="184">
        <f t="shared" si="59"/>
        <v>0.98398237539232891</v>
      </c>
      <c r="AX91" s="187">
        <f t="shared" si="60"/>
        <v>1.5982108710327676</v>
      </c>
      <c r="AY91" s="184" t="e">
        <f t="shared" si="61"/>
        <v>#VALUE!</v>
      </c>
      <c r="AZ91" s="188">
        <f t="shared" si="62"/>
        <v>1.2687624588769477</v>
      </c>
      <c r="BA91" s="184" t="str">
        <f t="shared" si="63"/>
        <v/>
      </c>
      <c r="BB91" s="188" t="e">
        <f t="shared" si="64"/>
        <v>#VALUE!</v>
      </c>
      <c r="BC91" s="184">
        <f t="shared" si="65"/>
        <v>0.72598888497692959</v>
      </c>
      <c r="BD91" s="184">
        <f t="shared" si="66"/>
        <v>1.1725707905730491</v>
      </c>
      <c r="BE91" s="184">
        <f t="shared" si="67"/>
        <v>1.4099213007999971</v>
      </c>
      <c r="BF91" s="184" t="e">
        <f t="shared" si="68"/>
        <v>#VALUE!</v>
      </c>
      <c r="BG91" s="187">
        <f t="shared" si="69"/>
        <v>1.3713927636769156</v>
      </c>
      <c r="BH91" s="184">
        <f t="shared" si="70"/>
        <v>1.5553323543513917</v>
      </c>
      <c r="BI91" s="184">
        <f t="shared" si="71"/>
        <v>1.7327213551000034</v>
      </c>
    </row>
    <row r="92" spans="3:61" x14ac:dyDescent="0.25">
      <c r="C92" s="88"/>
      <c r="M92" s="89"/>
      <c r="N92" s="183">
        <f t="shared" si="26"/>
        <v>0.71148797960003263</v>
      </c>
      <c r="O92" s="183">
        <f t="shared" si="27"/>
        <v>0.83316605280000022</v>
      </c>
      <c r="P92" s="184">
        <f t="shared" si="28"/>
        <v>0.81645487799999383</v>
      </c>
      <c r="Q92" s="183">
        <f t="shared" si="29"/>
        <v>0.97498367810000897</v>
      </c>
      <c r="R92" s="184">
        <f t="shared" si="30"/>
        <v>1.2116087945024931</v>
      </c>
      <c r="S92" s="187">
        <f t="shared" si="31"/>
        <v>1.2756113308250123</v>
      </c>
      <c r="T92" s="183">
        <f t="shared" si="32"/>
        <v>1.2049224960000191</v>
      </c>
      <c r="U92" s="184">
        <f t="shared" si="33"/>
        <v>1.3036490004000316</v>
      </c>
      <c r="V92" s="187">
        <f t="shared" si="34"/>
        <v>1.8211384788098073</v>
      </c>
      <c r="W92" s="187">
        <f t="shared" si="35"/>
        <v>1.8080789483671094</v>
      </c>
      <c r="X92" s="184">
        <f t="shared" si="36"/>
        <v>2.0840406435499919</v>
      </c>
      <c r="Y92" s="188" t="str">
        <f t="shared" si="37"/>
        <v/>
      </c>
      <c r="Z92" s="184">
        <f t="shared" si="38"/>
        <v>1.3232604261000329</v>
      </c>
      <c r="AA92" s="184">
        <f t="shared" si="39"/>
        <v>1.7195292265384392</v>
      </c>
      <c r="AB92" s="184">
        <f t="shared" si="40"/>
        <v>1.8046753094206691</v>
      </c>
      <c r="AC92" s="188">
        <f t="shared" si="41"/>
        <v>2.1761573589999941</v>
      </c>
      <c r="AD92" s="184" t="e">
        <f t="shared" si="42"/>
        <v>#VALUE!</v>
      </c>
      <c r="AE92" s="184" t="str">
        <f t="shared" si="43"/>
        <v/>
      </c>
      <c r="AF92" s="184">
        <f t="shared" si="44"/>
        <v>1.8298748856076044</v>
      </c>
      <c r="AG92" s="184">
        <f t="shared" si="45"/>
        <v>1.7227434325000068</v>
      </c>
      <c r="AH92" s="184" t="str">
        <f t="shared" si="46"/>
        <v/>
      </c>
      <c r="AI92" s="184">
        <f t="shared" si="47"/>
        <v>1.601013828900014</v>
      </c>
      <c r="AJ92" s="184">
        <f t="shared" si="48"/>
        <v>1.7929954615384491</v>
      </c>
      <c r="AK92" s="184">
        <f t="shared" si="49"/>
        <v>1.7210888898595176</v>
      </c>
      <c r="AL92" s="188">
        <f t="shared" si="50"/>
        <v>1.7675737371582265</v>
      </c>
      <c r="AM92" s="184"/>
      <c r="AN92" s="188">
        <f t="shared" si="51"/>
        <v>1.1433486800000252</v>
      </c>
      <c r="AO92" s="184">
        <f t="shared" si="52"/>
        <v>1.6124337177000179</v>
      </c>
      <c r="AP92" s="184">
        <f t="shared" si="53"/>
        <v>1.8433525798076786</v>
      </c>
      <c r="AQ92" s="188">
        <f t="shared" si="54"/>
        <v>0.89024620770002727</v>
      </c>
      <c r="AR92" s="184">
        <f t="shared" si="55"/>
        <v>1.1554127737531683</v>
      </c>
      <c r="AS92" s="188">
        <f t="shared" si="56"/>
        <v>1.1506411595442962</v>
      </c>
      <c r="AT92" s="184"/>
      <c r="AU92" s="183">
        <f t="shared" si="57"/>
        <v>0.80488646009999476</v>
      </c>
      <c r="AV92" s="183">
        <f t="shared" si="58"/>
        <v>0.80488646009999476</v>
      </c>
      <c r="AW92" s="184">
        <f t="shared" si="59"/>
        <v>0.97657379969998637</v>
      </c>
      <c r="AX92" s="187">
        <f t="shared" si="60"/>
        <v>1.5967641945276965</v>
      </c>
      <c r="AY92" s="184" t="e">
        <f t="shared" si="61"/>
        <v>#VALUE!</v>
      </c>
      <c r="AZ92" s="188">
        <f t="shared" si="62"/>
        <v>1.2768450813000252</v>
      </c>
      <c r="BA92" s="184" t="str">
        <f t="shared" si="63"/>
        <v/>
      </c>
      <c r="BB92" s="188" t="e">
        <f t="shared" si="64"/>
        <v>#VALUE!</v>
      </c>
      <c r="BC92" s="184">
        <f t="shared" si="65"/>
        <v>0.71914607839999301</v>
      </c>
      <c r="BD92" s="184">
        <f t="shared" si="66"/>
        <v>1.1719553779848759</v>
      </c>
      <c r="BE92" s="184">
        <f t="shared" si="67"/>
        <v>1.4127880906499737</v>
      </c>
      <c r="BF92" s="184" t="e">
        <f t="shared" si="68"/>
        <v>#VALUE!</v>
      </c>
      <c r="BG92" s="187">
        <f t="shared" si="69"/>
        <v>1.3712869841000019</v>
      </c>
      <c r="BH92" s="184">
        <f t="shared" si="70"/>
        <v>1.5534583027203803</v>
      </c>
      <c r="BI92" s="184">
        <f t="shared" si="71"/>
        <v>1.7355742030499854</v>
      </c>
    </row>
    <row r="93" spans="3:61" x14ac:dyDescent="0.25">
      <c r="C93" s="88"/>
      <c r="M93" s="89"/>
      <c r="N93" s="189">
        <f t="shared" si="26"/>
        <v>0.71388149714359495</v>
      </c>
      <c r="O93" s="189">
        <f t="shared" si="27"/>
        <v>0.83593597762306393</v>
      </c>
      <c r="P93" s="190">
        <f t="shared" si="28"/>
        <v>0.81853228302562897</v>
      </c>
      <c r="Q93" s="189">
        <f t="shared" si="29"/>
        <v>0.97170240300254784</v>
      </c>
      <c r="R93" s="190">
        <f t="shared" si="30"/>
        <v>1.213703033557902</v>
      </c>
      <c r="S93" s="191">
        <f t="shared" si="31"/>
        <v>1.2667111221571314</v>
      </c>
      <c r="T93" s="190">
        <f t="shared" si="32"/>
        <v>1.2078167227820624</v>
      </c>
      <c r="U93" s="190">
        <f t="shared" si="33"/>
        <v>1.3064883591384788</v>
      </c>
      <c r="V93" s="190">
        <f t="shared" si="34"/>
        <v>1.8298039151259164</v>
      </c>
      <c r="W93" s="190">
        <f t="shared" si="35"/>
        <v>1.8222430989113647</v>
      </c>
      <c r="X93" s="190">
        <f t="shared" si="36"/>
        <v>2.0946263142714425</v>
      </c>
      <c r="Y93" s="191" t="str">
        <f t="shared" si="37"/>
        <v/>
      </c>
      <c r="Z93" s="190">
        <f t="shared" si="38"/>
        <v>1.3294422433999946</v>
      </c>
      <c r="AA93" s="190">
        <f t="shared" si="39"/>
        <v>1.7056411464231021</v>
      </c>
      <c r="AB93" s="190">
        <f t="shared" si="40"/>
        <v>1.8172317991750191</v>
      </c>
      <c r="AC93" s="192">
        <f t="shared" si="41"/>
        <v>2.1888219402857523</v>
      </c>
      <c r="AD93" s="190" t="e">
        <f t="shared" si="42"/>
        <v>#VALUE!</v>
      </c>
      <c r="AE93" s="190" t="str">
        <f t="shared" si="43"/>
        <v/>
      </c>
      <c r="AF93" s="190">
        <f t="shared" si="44"/>
        <v>1.8391753829050401</v>
      </c>
      <c r="AG93" s="190">
        <f t="shared" si="45"/>
        <v>1.7293057424999869</v>
      </c>
      <c r="AH93" s="190" t="str">
        <f t="shared" si="46"/>
        <v/>
      </c>
      <c r="AI93" s="190">
        <f t="shared" si="47"/>
        <v>1.5969417450615335</v>
      </c>
      <c r="AJ93" s="190">
        <f t="shared" si="48"/>
        <v>1.7918368844230832</v>
      </c>
      <c r="AK93" s="190">
        <f t="shared" si="49"/>
        <v>1.7263264689616609</v>
      </c>
      <c r="AL93" s="189">
        <f t="shared" si="50"/>
        <v>1.779267472272136</v>
      </c>
      <c r="AM93" s="190"/>
      <c r="AN93" s="192">
        <f t="shared" si="51"/>
        <v>1.1351450921153705</v>
      </c>
      <c r="AO93" s="190">
        <f t="shared" si="52"/>
        <v>1.6087603913000201</v>
      </c>
      <c r="AP93" s="190">
        <f t="shared" si="53"/>
        <v>1.8471398553846186</v>
      </c>
      <c r="AQ93" s="191">
        <f t="shared" si="54"/>
        <v>0.88871532495384642</v>
      </c>
      <c r="AR93" s="190">
        <f t="shared" si="55"/>
        <v>1.1641207213223836</v>
      </c>
      <c r="AS93" s="192">
        <f t="shared" si="56"/>
        <v>1.162888582196171</v>
      </c>
      <c r="AT93" s="190"/>
      <c r="AU93" s="189">
        <f t="shared" si="57"/>
        <v>0.90440971638716672</v>
      </c>
      <c r="AV93" s="189">
        <f t="shared" si="58"/>
        <v>0.80729192888715495</v>
      </c>
      <c r="AW93" s="190">
        <f t="shared" si="59"/>
        <v>0.98026933564614804</v>
      </c>
      <c r="AX93" s="190">
        <f t="shared" si="60"/>
        <v>1.5908563991372739</v>
      </c>
      <c r="AY93" s="190" t="e">
        <f t="shared" si="61"/>
        <v>#VALUE!</v>
      </c>
      <c r="AZ93" s="192">
        <f t="shared" si="62"/>
        <v>1.2630427704051366</v>
      </c>
      <c r="BA93" s="190" t="str">
        <f t="shared" si="63"/>
        <v/>
      </c>
      <c r="BB93" s="190" t="e">
        <f t="shared" si="64"/>
        <v>#VALUE!</v>
      </c>
      <c r="BC93" s="190">
        <f t="shared" si="65"/>
        <v>0.72229844113844788</v>
      </c>
      <c r="BD93" s="190">
        <f t="shared" si="66"/>
        <v>1.1815309786523782</v>
      </c>
      <c r="BE93" s="190">
        <f t="shared" si="67"/>
        <v>1.4225812149571118</v>
      </c>
      <c r="BF93" s="190" t="e">
        <f t="shared" si="68"/>
        <v>#VALUE!</v>
      </c>
      <c r="BG93" s="190">
        <f t="shared" si="69"/>
        <v>1.3690014711051131</v>
      </c>
      <c r="BH93" s="190">
        <f t="shared" si="70"/>
        <v>1.5626913075692412</v>
      </c>
      <c r="BI93" s="190">
        <f t="shared" si="71"/>
        <v>1.7365852479857322</v>
      </c>
    </row>
    <row r="94" spans="3:61" x14ac:dyDescent="0.25">
      <c r="AK94" s="35"/>
      <c r="BD94" s="35"/>
      <c r="BE94" s="35"/>
      <c r="BI94" s="81"/>
    </row>
    <row r="95" spans="3:61" x14ac:dyDescent="0.25">
      <c r="M95" s="102" t="s">
        <v>176</v>
      </c>
      <c r="N95" s="97">
        <f>AVERAGE(N71:N93)</f>
        <v>0.73176838173478498</v>
      </c>
      <c r="O95" s="98">
        <f t="shared" ref="O95:BH95" si="72">AVERAGE(O71:O93)</f>
        <v>0.88646655568260491</v>
      </c>
      <c r="P95" s="98">
        <f t="shared" si="72"/>
        <v>0.99236827986956377</v>
      </c>
      <c r="Q95" s="98">
        <f t="shared" si="72"/>
        <v>0.97350167680000155</v>
      </c>
      <c r="R95" s="98">
        <f t="shared" si="72"/>
        <v>1.2179665589913486</v>
      </c>
      <c r="S95" s="98">
        <f t="shared" si="72"/>
        <v>1.2775105723010887</v>
      </c>
      <c r="T95" s="98">
        <f t="shared" si="72"/>
        <v>1.2266820154999996</v>
      </c>
      <c r="U95" s="98">
        <f t="shared" si="72"/>
        <v>1.3288462193521677</v>
      </c>
      <c r="V95" s="98">
        <f t="shared" si="72"/>
        <v>1.8679728764792973</v>
      </c>
      <c r="W95" s="98">
        <f t="shared" si="72"/>
        <v>1.8514648184587263</v>
      </c>
      <c r="X95" s="98">
        <f t="shared" si="72"/>
        <v>2.1215802387587019</v>
      </c>
      <c r="Y95" s="98"/>
      <c r="Z95" s="98">
        <f t="shared" si="72"/>
        <v>1.3507264386260869</v>
      </c>
      <c r="AA95" s="98">
        <f t="shared" si="72"/>
        <v>1.7187208158705221</v>
      </c>
      <c r="AB95" s="98">
        <f t="shared" si="72"/>
        <v>1.8454417798160176</v>
      </c>
      <c r="AC95" s="98">
        <f t="shared" si="72"/>
        <v>2.1459300047173939</v>
      </c>
      <c r="AD95" s="98" t="e">
        <f t="shared" si="72"/>
        <v>#VALUE!</v>
      </c>
      <c r="AE95" s="98"/>
      <c r="AF95" s="98">
        <f>AVERAGE(AF71:AF93)</f>
        <v>1.8425986719309364</v>
      </c>
      <c r="AG95" s="98">
        <f t="shared" si="72"/>
        <v>1.712354539782613</v>
      </c>
      <c r="AH95" s="98"/>
      <c r="AI95" s="98">
        <f t="shared" si="72"/>
        <v>1.6435420676782628</v>
      </c>
      <c r="AJ95" s="98">
        <f>AVERAGE(AJ71:AJ93)</f>
        <v>1.7952240279419502</v>
      </c>
      <c r="AK95" s="319">
        <f t="shared" si="72"/>
        <v>1.5863737909560605</v>
      </c>
      <c r="AL95" s="98">
        <f t="shared" si="72"/>
        <v>1.777300102521193</v>
      </c>
      <c r="AM95" s="98"/>
      <c r="AN95" s="98">
        <f t="shared" si="72"/>
        <v>1.1530623482608693</v>
      </c>
      <c r="AO95" s="98">
        <f t="shared" si="72"/>
        <v>1.622210230708699</v>
      </c>
      <c r="AP95" s="98">
        <f t="shared" si="72"/>
        <v>1.86910987973124</v>
      </c>
      <c r="AQ95" s="98">
        <f t="shared" si="72"/>
        <v>0.91685221646956561</v>
      </c>
      <c r="AR95" s="98">
        <f t="shared" si="72"/>
        <v>1.1685122896087556</v>
      </c>
      <c r="AS95" s="98">
        <f t="shared" si="72"/>
        <v>1.1736887183615845</v>
      </c>
      <c r="AT95" s="98"/>
      <c r="AU95" s="98">
        <f t="shared" si="72"/>
        <v>0.83785236301739441</v>
      </c>
      <c r="AV95" s="98">
        <f t="shared" si="72"/>
        <v>0.83074038562608832</v>
      </c>
      <c r="AW95" s="98">
        <f t="shared" si="72"/>
        <v>0.99596182899130159</v>
      </c>
      <c r="AX95" s="98">
        <f t="shared" si="72"/>
        <v>1.607394914013528</v>
      </c>
      <c r="AY95" s="98" t="e">
        <f t="shared" si="72"/>
        <v>#VALUE!</v>
      </c>
      <c r="AZ95" s="98">
        <f t="shared" si="72"/>
        <v>1.2725778624869548</v>
      </c>
      <c r="BA95" s="98"/>
      <c r="BB95" s="98" t="e">
        <f t="shared" si="72"/>
        <v>#VALUE!</v>
      </c>
      <c r="BC95" s="98">
        <f>AVERAGE(BC71:BC93)</f>
        <v>0.75855359150434465</v>
      </c>
      <c r="BD95" s="98">
        <f>AVERAGE(BD71:BD93)</f>
        <v>1.1868164294214787</v>
      </c>
      <c r="BE95" s="98">
        <f>AVERAGE(BE71:BE93)</f>
        <v>1.3959109788847808</v>
      </c>
      <c r="BF95" s="98" t="e">
        <f t="shared" si="72"/>
        <v>#VALUE!</v>
      </c>
      <c r="BG95" s="98">
        <f t="shared" si="72"/>
        <v>1.4034147181695629</v>
      </c>
      <c r="BH95" s="98">
        <f t="shared" si="72"/>
        <v>1.5684443610907919</v>
      </c>
      <c r="BI95" s="100">
        <f>AVERAGE(BI71:BI93)</f>
        <v>1.7107402523673876</v>
      </c>
    </row>
    <row r="96" spans="3:61" x14ac:dyDescent="0.25">
      <c r="AK96" s="35"/>
      <c r="AR96" s="18"/>
      <c r="AS96" s="18"/>
    </row>
    <row r="97" spans="13:61" x14ac:dyDescent="0.25">
      <c r="N97" s="103" t="s">
        <v>154</v>
      </c>
      <c r="O97" s="104"/>
      <c r="P97" s="104"/>
      <c r="Q97" s="104"/>
      <c r="R97" s="104"/>
      <c r="S97" s="104"/>
      <c r="T97" s="103" t="s">
        <v>155</v>
      </c>
      <c r="U97" s="104"/>
      <c r="V97" s="104"/>
      <c r="W97" s="104"/>
      <c r="X97" s="105"/>
      <c r="Y97" s="104" t="s">
        <v>156</v>
      </c>
      <c r="Z97" s="104"/>
      <c r="AA97" s="104"/>
      <c r="AB97" s="104"/>
      <c r="AC97" s="104"/>
      <c r="AD97" s="106" t="s">
        <v>157</v>
      </c>
      <c r="AE97" s="103" t="s">
        <v>158</v>
      </c>
      <c r="AF97" s="104"/>
      <c r="AG97" s="104"/>
      <c r="AH97" s="103" t="s">
        <v>159</v>
      </c>
      <c r="AI97" s="104"/>
      <c r="AJ97" s="104"/>
      <c r="AK97" s="104"/>
      <c r="AL97" s="104"/>
      <c r="AM97" s="103" t="s">
        <v>160</v>
      </c>
      <c r="AN97" s="104"/>
      <c r="AO97" s="104"/>
      <c r="AP97" s="105"/>
      <c r="AQ97" s="103" t="s">
        <v>161</v>
      </c>
      <c r="AR97" s="107"/>
      <c r="AS97" s="108"/>
      <c r="AT97" s="104" t="s">
        <v>275</v>
      </c>
      <c r="AU97" s="104"/>
      <c r="AV97" s="104"/>
      <c r="AW97" s="104"/>
      <c r="AX97" s="104"/>
      <c r="AY97" s="103" t="s">
        <v>162</v>
      </c>
      <c r="AZ97" s="105"/>
      <c r="BA97" s="103" t="s">
        <v>163</v>
      </c>
      <c r="BB97" s="104"/>
      <c r="BC97" s="104"/>
      <c r="BD97" s="104"/>
      <c r="BE97" s="105"/>
      <c r="BF97" s="104" t="s">
        <v>164</v>
      </c>
      <c r="BG97" s="109"/>
      <c r="BH97" s="103" t="s">
        <v>165</v>
      </c>
      <c r="BI97" s="113"/>
    </row>
    <row r="98" spans="13:61" x14ac:dyDescent="0.25">
      <c r="M98" s="37" t="s">
        <v>219</v>
      </c>
      <c r="N98" s="323"/>
      <c r="O98" s="104"/>
      <c r="P98" s="104"/>
      <c r="Q98" s="104"/>
      <c r="R98" s="104"/>
      <c r="S98" s="104"/>
      <c r="T98" s="193">
        <f>W95+(X95-W95)/(X8-W8)*($D$3+(365*7+1)-W8)</f>
        <v>1.9616434767389797</v>
      </c>
      <c r="U98" s="104"/>
      <c r="V98" s="104"/>
      <c r="W98" s="104"/>
      <c r="X98" s="105"/>
      <c r="Y98" s="194">
        <f>AB95+(AC95-AB95)/(AC8-AB8)*($D$3+(365*7+1)-AB8)</f>
        <v>1.9893753710109574</v>
      </c>
      <c r="Z98" s="104"/>
      <c r="AA98" s="104"/>
      <c r="AB98" s="104"/>
      <c r="AC98" s="104"/>
      <c r="AD98" s="324"/>
      <c r="AE98" s="325"/>
      <c r="AF98" s="104"/>
      <c r="AG98" s="104"/>
      <c r="AH98" s="323"/>
      <c r="AI98" s="104"/>
      <c r="AJ98" s="104"/>
      <c r="AK98" s="104"/>
      <c r="AL98" s="104"/>
      <c r="AM98" s="323"/>
      <c r="AN98" s="104"/>
      <c r="AO98" s="104"/>
      <c r="AP98" s="104"/>
      <c r="AQ98" s="323"/>
      <c r="AR98" s="107"/>
      <c r="AS98" s="108"/>
      <c r="AT98" s="325"/>
      <c r="AU98" s="104"/>
      <c r="AV98" s="104"/>
      <c r="AW98" s="104"/>
      <c r="AX98" s="104"/>
      <c r="AY98" s="323"/>
      <c r="AZ98" s="105"/>
      <c r="BA98" s="194">
        <f>BD95+(BE95-BD95)/(BE8-BD8)*($D$3+(365*7+1)-BD8)</f>
        <v>1.3361288163159297</v>
      </c>
      <c r="BB98" s="104"/>
      <c r="BC98" s="104"/>
      <c r="BD98" s="104"/>
      <c r="BE98" s="105"/>
      <c r="BF98" s="325"/>
      <c r="BG98" s="113"/>
      <c r="BH98" s="194">
        <f>BH95+(BI95-BH95)/(BI8-BH8)*($D$3+(365*7+1)-BH8)</f>
        <v>1.6968940952820901</v>
      </c>
      <c r="BI98" s="20"/>
    </row>
    <row r="99" spans="13:61" x14ac:dyDescent="0.25">
      <c r="N99" s="111" t="s">
        <v>212</v>
      </c>
      <c r="O99" s="111"/>
    </row>
    <row r="100" spans="13:61" x14ac:dyDescent="0.25">
      <c r="N100" s="111" t="s">
        <v>177</v>
      </c>
      <c r="O100" s="111"/>
    </row>
    <row r="101" spans="13:61" x14ac:dyDescent="0.25">
      <c r="N101" s="111"/>
      <c r="O101" s="111"/>
    </row>
    <row r="102" spans="13:61" x14ac:dyDescent="0.25">
      <c r="AE102" s="36"/>
      <c r="AF102" s="36"/>
      <c r="AG102" s="36"/>
      <c r="AQ102" s="40"/>
      <c r="AR102" s="40"/>
      <c r="AS102" s="40"/>
      <c r="AT102" s="2"/>
      <c r="AU102" s="2"/>
      <c r="AV102" s="2"/>
      <c r="AW102" s="2"/>
      <c r="AX102" s="2"/>
      <c r="AY102" s="2"/>
      <c r="AZ102" s="2"/>
      <c r="BA102" s="2"/>
    </row>
    <row r="103" spans="13:61" x14ac:dyDescent="0.25"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</row>
    <row r="104" spans="13:61" x14ac:dyDescent="0.25">
      <c r="Q104" s="2"/>
      <c r="R104" s="2"/>
      <c r="S104" s="2"/>
      <c r="T104" s="2"/>
      <c r="AD104" s="2"/>
      <c r="AE104" s="112" t="s">
        <v>225</v>
      </c>
      <c r="AF104" s="38"/>
      <c r="AG104" s="38"/>
      <c r="AH104" s="38"/>
      <c r="AI104" s="38"/>
      <c r="AJ104" s="38"/>
      <c r="AK104" s="38"/>
      <c r="AL104" s="38"/>
      <c r="AM104" s="38"/>
      <c r="AN104" s="39"/>
      <c r="AO104" s="2"/>
      <c r="AQ104" s="23"/>
      <c r="AR104" s="40"/>
      <c r="AS104" s="40"/>
      <c r="AT104" s="40"/>
      <c r="AU104" s="40"/>
      <c r="AV104" s="40"/>
      <c r="AW104" s="40"/>
      <c r="AX104" s="40"/>
      <c r="AY104" s="40"/>
      <c r="AZ104" s="40"/>
      <c r="BA104" s="2"/>
    </row>
    <row r="105" spans="13:61" x14ac:dyDescent="0.25">
      <c r="N105" s="36" t="s">
        <v>218</v>
      </c>
      <c r="AD105" s="2"/>
      <c r="AE105" s="42"/>
      <c r="AF105" s="40"/>
      <c r="AG105" s="40"/>
      <c r="AH105" s="40"/>
      <c r="AI105" s="40"/>
      <c r="AJ105" s="40"/>
      <c r="AK105" s="40"/>
      <c r="AL105" s="43"/>
      <c r="AM105" s="40"/>
      <c r="AN105" s="41"/>
      <c r="AO105" s="2"/>
      <c r="AQ105" s="273"/>
      <c r="AR105" s="40"/>
      <c r="AS105" s="40"/>
      <c r="AT105" s="40"/>
      <c r="AU105" s="40"/>
      <c r="AV105" s="40"/>
      <c r="AW105" s="40"/>
      <c r="AX105" s="40"/>
      <c r="AY105" s="40"/>
      <c r="AZ105" s="40"/>
      <c r="BA105" s="2"/>
    </row>
    <row r="106" spans="13:61" ht="45" customHeight="1" x14ac:dyDescent="0.25">
      <c r="N106" s="44" t="s">
        <v>178</v>
      </c>
      <c r="O106" s="45" t="s">
        <v>215</v>
      </c>
      <c r="P106" s="45" t="s">
        <v>179</v>
      </c>
      <c r="Q106" s="45" t="s">
        <v>180</v>
      </c>
      <c r="R106" s="45" t="s">
        <v>181</v>
      </c>
      <c r="S106" s="46" t="s">
        <v>182</v>
      </c>
      <c r="T106" s="47"/>
      <c r="U106" s="47"/>
      <c r="V106" s="47"/>
      <c r="W106" s="47"/>
      <c r="X106" s="47"/>
      <c r="Y106" s="47"/>
      <c r="Z106" s="47"/>
      <c r="AA106" s="113"/>
      <c r="AD106" s="2"/>
      <c r="AE106" s="48"/>
      <c r="AF106" s="49"/>
      <c r="AG106" s="280" t="s">
        <v>183</v>
      </c>
      <c r="AH106" s="51" t="s">
        <v>184</v>
      </c>
      <c r="AI106" s="52" t="s">
        <v>185</v>
      </c>
      <c r="AJ106" s="52" t="s">
        <v>186</v>
      </c>
      <c r="AK106" s="285" t="s">
        <v>187</v>
      </c>
      <c r="AL106" s="280"/>
      <c r="AM106" s="280"/>
      <c r="AN106" s="275"/>
      <c r="AO106" s="2"/>
      <c r="AQ106" s="49"/>
      <c r="AR106" s="49"/>
      <c r="AS106" s="49"/>
      <c r="AT106" s="49"/>
      <c r="AU106" s="51"/>
      <c r="AV106" s="52"/>
      <c r="AW106" s="52"/>
      <c r="AX106" s="49"/>
      <c r="AY106" s="49"/>
      <c r="AZ106" s="49"/>
      <c r="BA106" s="2"/>
    </row>
    <row r="107" spans="13:61" x14ac:dyDescent="0.25">
      <c r="N107" s="114" t="s">
        <v>161</v>
      </c>
      <c r="O107" s="195" t="s">
        <v>216</v>
      </c>
      <c r="P107" s="115" t="str">
        <f>'Corp bond yields'!DZ9</f>
        <v>AA-</v>
      </c>
      <c r="Q107" s="116">
        <f>($AS$70-$D$3)/365</f>
        <v>5.8630136986301373</v>
      </c>
      <c r="R107" s="123">
        <f>AS95</f>
        <v>1.1736887183615845</v>
      </c>
      <c r="S107" s="117" t="s">
        <v>237</v>
      </c>
      <c r="T107" s="118"/>
      <c r="U107" s="47"/>
      <c r="V107" s="47"/>
      <c r="W107" s="47"/>
      <c r="X107" s="47"/>
      <c r="Y107" s="47"/>
      <c r="Z107" s="47"/>
      <c r="AA107" s="113"/>
      <c r="AD107" s="2"/>
      <c r="AE107" s="48"/>
      <c r="AF107" s="49"/>
      <c r="AG107" s="51"/>
      <c r="AH107" s="51"/>
      <c r="AI107" s="52"/>
      <c r="AJ107" s="52"/>
      <c r="AK107" s="2"/>
      <c r="AL107" s="280"/>
      <c r="AM107" s="49"/>
      <c r="AN107" s="275"/>
      <c r="AO107" s="2"/>
      <c r="AQ107" s="49"/>
      <c r="AR107" s="49"/>
      <c r="AS107" s="49"/>
      <c r="AT107" s="49"/>
      <c r="AU107" s="51"/>
      <c r="AV107" s="52"/>
      <c r="AW107" s="52"/>
      <c r="AX107" s="49"/>
      <c r="AY107" s="49"/>
      <c r="AZ107" s="49"/>
      <c r="BA107" s="2"/>
    </row>
    <row r="108" spans="13:61" x14ac:dyDescent="0.25">
      <c r="N108" s="119" t="s">
        <v>275</v>
      </c>
      <c r="O108" s="195" t="s">
        <v>217</v>
      </c>
      <c r="P108" s="120" t="str">
        <f>'Corp bond yields'!ET9</f>
        <v>A-</v>
      </c>
      <c r="Q108" s="116">
        <f>($AX$70-$D$3)/365</f>
        <v>5.2356164383561641</v>
      </c>
      <c r="R108" s="53">
        <f>AX95</f>
        <v>1.607394914013528</v>
      </c>
      <c r="S108" s="121" t="s">
        <v>276</v>
      </c>
      <c r="T108" s="99"/>
      <c r="U108" s="99"/>
      <c r="V108" s="99"/>
      <c r="W108" s="99"/>
      <c r="X108" s="99"/>
      <c r="Y108" s="99"/>
      <c r="Z108" s="99"/>
      <c r="AA108" s="113"/>
      <c r="AD108" s="7"/>
      <c r="AE108" s="54" t="s">
        <v>188</v>
      </c>
      <c r="AF108" s="55"/>
      <c r="AG108" s="55" t="s">
        <v>221</v>
      </c>
      <c r="AH108" s="25" t="s">
        <v>2</v>
      </c>
      <c r="AI108" s="58">
        <v>7</v>
      </c>
      <c r="AJ108" s="30">
        <v>1.85</v>
      </c>
      <c r="AK108" s="286" t="s">
        <v>266</v>
      </c>
      <c r="AL108" s="56"/>
      <c r="AM108" s="56"/>
      <c r="AN108" s="276"/>
      <c r="AO108" s="2"/>
      <c r="AQ108" s="57"/>
      <c r="AR108" s="57"/>
      <c r="AS108" s="57"/>
      <c r="AT108" s="57"/>
      <c r="AU108" s="25"/>
      <c r="AV108" s="58"/>
      <c r="AW108" s="30"/>
      <c r="AX108" s="56"/>
      <c r="AY108" s="56"/>
      <c r="AZ108" s="56"/>
      <c r="BA108" s="2"/>
    </row>
    <row r="109" spans="13:61" x14ac:dyDescent="0.25">
      <c r="N109" s="119" t="s">
        <v>162</v>
      </c>
      <c r="O109" s="196" t="s">
        <v>217</v>
      </c>
      <c r="P109" s="143" t="str">
        <f>'Corp bond yields'!FB9</f>
        <v>A</v>
      </c>
      <c r="Q109" s="122">
        <f>($AZ$70-$D$3)/365</f>
        <v>2.9452054794520546</v>
      </c>
      <c r="R109" s="123">
        <f>AZ95</f>
        <v>1.2725778624869548</v>
      </c>
      <c r="S109" s="124" t="s">
        <v>189</v>
      </c>
      <c r="T109" s="125"/>
      <c r="U109" s="99"/>
      <c r="V109" s="99"/>
      <c r="W109" s="99"/>
      <c r="X109" s="99"/>
      <c r="Y109" s="99"/>
      <c r="Z109" s="99"/>
      <c r="AA109" s="113"/>
      <c r="AD109" s="7"/>
      <c r="AE109" s="54"/>
      <c r="AF109" s="111"/>
      <c r="AG109" s="111"/>
      <c r="AH109" s="111"/>
      <c r="AI109" s="111"/>
      <c r="AJ109" s="111"/>
      <c r="AK109" s="287" t="s">
        <v>256</v>
      </c>
      <c r="AL109" s="56"/>
      <c r="AM109" s="56"/>
      <c r="AN109" s="276"/>
      <c r="AO109" s="2"/>
      <c r="AQ109" s="57"/>
      <c r="AR109" s="2"/>
      <c r="AS109" s="2"/>
      <c r="AT109" s="2"/>
      <c r="AU109" s="2"/>
      <c r="AV109" s="2"/>
      <c r="AW109" s="2"/>
      <c r="AX109" s="56"/>
      <c r="AY109" s="56"/>
      <c r="AZ109" s="56"/>
      <c r="BA109" s="2"/>
    </row>
    <row r="110" spans="13:61" x14ac:dyDescent="0.25">
      <c r="N110" s="119" t="s">
        <v>190</v>
      </c>
      <c r="O110" s="195" t="s">
        <v>217</v>
      </c>
      <c r="P110" s="120" t="str">
        <f>'Corp bond yields'!V9</f>
        <v>A-</v>
      </c>
      <c r="Q110" s="122">
        <f>($S$70-$D$3)/365</f>
        <v>6.8273972602739725</v>
      </c>
      <c r="R110" s="53">
        <f>S95</f>
        <v>1.2775105723010887</v>
      </c>
      <c r="S110" s="121" t="s">
        <v>238</v>
      </c>
      <c r="T110" s="99"/>
      <c r="U110" s="99"/>
      <c r="V110" s="99"/>
      <c r="W110" s="99"/>
      <c r="X110" s="99"/>
      <c r="Y110" s="99"/>
      <c r="Z110" s="99"/>
      <c r="AA110" s="113"/>
      <c r="AD110" s="7"/>
      <c r="AE110" s="8"/>
      <c r="AF110" s="2"/>
      <c r="AG110" s="2"/>
      <c r="AH110" s="2"/>
      <c r="AI110" s="2"/>
      <c r="AJ110" s="2"/>
      <c r="AK110" s="287" t="s">
        <v>257</v>
      </c>
      <c r="AL110" s="111"/>
      <c r="AM110" s="2"/>
      <c r="AN110" s="7"/>
      <c r="AO110" s="2"/>
      <c r="AQ110" s="2"/>
      <c r="AR110" s="2"/>
      <c r="AS110" s="2"/>
      <c r="AT110" s="2"/>
      <c r="AU110" s="2"/>
      <c r="AV110" s="2"/>
      <c r="AW110" s="60"/>
      <c r="AX110" s="2"/>
      <c r="AY110" s="2"/>
      <c r="AZ110" s="2"/>
      <c r="BA110" s="2"/>
    </row>
    <row r="111" spans="13:61" x14ac:dyDescent="0.25">
      <c r="N111" s="119" t="s">
        <v>191</v>
      </c>
      <c r="O111" s="197" t="s">
        <v>216</v>
      </c>
      <c r="P111" s="120" t="str">
        <f>'Corp bond yields'!AT9</f>
        <v>BBB+</v>
      </c>
      <c r="Q111" s="122">
        <v>7</v>
      </c>
      <c r="R111" s="53">
        <f>T98</f>
        <v>1.9616434767389797</v>
      </c>
      <c r="S111" s="121" t="s">
        <v>239</v>
      </c>
      <c r="T111" s="99"/>
      <c r="U111" s="99"/>
      <c r="V111" s="99"/>
      <c r="W111" s="99"/>
      <c r="X111" s="99"/>
      <c r="Y111" s="99"/>
      <c r="Z111" s="99"/>
      <c r="AA111" s="113"/>
      <c r="AD111" s="7"/>
      <c r="AE111" s="14"/>
      <c r="AF111" s="16"/>
      <c r="AG111" s="2"/>
      <c r="AH111" s="2"/>
      <c r="AI111" s="2"/>
      <c r="AJ111" s="2"/>
      <c r="AK111" s="2"/>
      <c r="AL111" s="2"/>
      <c r="AM111" s="2"/>
      <c r="AN111" s="7"/>
      <c r="AO111" s="2"/>
      <c r="AQ111" s="2"/>
      <c r="AR111" s="2"/>
      <c r="AS111" s="2"/>
      <c r="AT111" s="2"/>
      <c r="AU111" s="2"/>
      <c r="AV111" s="2"/>
      <c r="AW111" s="60"/>
      <c r="AX111" s="2"/>
      <c r="AY111" s="2"/>
      <c r="AZ111" s="2"/>
      <c r="BA111" s="2"/>
    </row>
    <row r="112" spans="13:61" x14ac:dyDescent="0.25">
      <c r="N112" s="87" t="s">
        <v>156</v>
      </c>
      <c r="O112" s="195" t="s">
        <v>216</v>
      </c>
      <c r="P112" s="120" t="str">
        <f>'Corp bond yields'!BN9</f>
        <v>BBB+</v>
      </c>
      <c r="Q112" s="122">
        <v>7</v>
      </c>
      <c r="R112" s="53">
        <f>Y98</f>
        <v>1.9893753710109574</v>
      </c>
      <c r="S112" s="121" t="s">
        <v>240</v>
      </c>
      <c r="T112" s="99"/>
      <c r="U112" s="99"/>
      <c r="V112" s="99"/>
      <c r="W112" s="99"/>
      <c r="X112" s="99"/>
      <c r="Y112" s="99"/>
      <c r="Z112" s="99"/>
      <c r="AA112" s="113"/>
      <c r="AD112" s="7"/>
      <c r="AE112" s="10"/>
      <c r="AF112" s="11"/>
      <c r="AG112" s="11"/>
      <c r="AH112" s="11"/>
      <c r="AI112" s="11"/>
      <c r="AJ112" s="11"/>
      <c r="AK112" s="59"/>
      <c r="AL112" s="128"/>
      <c r="AM112" s="11"/>
      <c r="AN112" s="12"/>
      <c r="AO112" s="2"/>
      <c r="AQ112" s="49"/>
      <c r="AR112" s="49"/>
      <c r="AS112" s="49"/>
      <c r="AT112" s="49"/>
      <c r="AU112" s="51"/>
      <c r="AV112" s="52"/>
      <c r="AW112" s="52"/>
      <c r="AX112" s="49"/>
      <c r="AY112" s="49"/>
      <c r="AZ112" s="49"/>
      <c r="BA112" s="2"/>
    </row>
    <row r="113" spans="2:53" ht="45" x14ac:dyDescent="0.25">
      <c r="N113" s="119" t="s">
        <v>157</v>
      </c>
      <c r="O113" s="196" t="s">
        <v>217</v>
      </c>
      <c r="P113" s="143" t="str">
        <f>'Corp bond yields'!BR9</f>
        <v>BBB+</v>
      </c>
      <c r="Q113" s="122" t="s">
        <v>192</v>
      </c>
      <c r="R113" s="129" t="s">
        <v>192</v>
      </c>
      <c r="S113" s="121" t="s">
        <v>220</v>
      </c>
      <c r="T113" s="99"/>
      <c r="U113" s="99"/>
      <c r="V113" s="99"/>
      <c r="W113" s="99"/>
      <c r="X113" s="99"/>
      <c r="Y113" s="99"/>
      <c r="Z113" s="99"/>
      <c r="AA113" s="113"/>
      <c r="AD113" s="7"/>
      <c r="AE113" s="61" t="s">
        <v>178</v>
      </c>
      <c r="AF113" s="280"/>
      <c r="AG113" s="280" t="s">
        <v>183</v>
      </c>
      <c r="AH113" s="51" t="s">
        <v>184</v>
      </c>
      <c r="AI113" s="52" t="s">
        <v>185</v>
      </c>
      <c r="AJ113" s="52" t="s">
        <v>186</v>
      </c>
      <c r="AK113" s="280" t="s">
        <v>187</v>
      </c>
      <c r="AL113" s="280"/>
      <c r="AM113" s="280"/>
      <c r="AN113" s="281"/>
      <c r="AO113" s="2"/>
      <c r="AQ113" s="2"/>
      <c r="AR113" s="2"/>
      <c r="AS113" s="2"/>
      <c r="AT113" s="2"/>
      <c r="AU113" s="2"/>
      <c r="AV113" s="2"/>
      <c r="AW113" s="60"/>
      <c r="AX113" s="2"/>
      <c r="AY113" s="2"/>
      <c r="AZ113" s="2"/>
      <c r="BA113" s="2"/>
    </row>
    <row r="114" spans="2:53" x14ac:dyDescent="0.25">
      <c r="B114" s="62"/>
      <c r="C114" s="63"/>
      <c r="D114" s="63"/>
      <c r="E114" s="63"/>
      <c r="F114" s="50"/>
      <c r="G114" s="50"/>
      <c r="H114" s="50"/>
      <c r="I114" s="50"/>
      <c r="K114" s="50"/>
      <c r="N114" s="119" t="s">
        <v>158</v>
      </c>
      <c r="O114" s="196" t="s">
        <v>217</v>
      </c>
      <c r="P114" s="120" t="s">
        <v>2</v>
      </c>
      <c r="Q114" s="122">
        <f>($AG$70-$D$3)/365</f>
        <v>6.7917808219178086</v>
      </c>
      <c r="R114" s="129">
        <f>AG95</f>
        <v>1.712354539782613</v>
      </c>
      <c r="S114" s="121" t="s">
        <v>241</v>
      </c>
      <c r="T114" s="99"/>
      <c r="U114" s="99"/>
      <c r="V114" s="99"/>
      <c r="W114" s="99"/>
      <c r="X114" s="99"/>
      <c r="Y114" s="99"/>
      <c r="Z114" s="99"/>
      <c r="AA114" s="113"/>
      <c r="AD114" s="7"/>
      <c r="AE114" s="8"/>
      <c r="AF114" s="2"/>
      <c r="AG114" s="2"/>
      <c r="AH114" s="2"/>
      <c r="AI114" s="2"/>
      <c r="AJ114" s="60"/>
      <c r="AK114" s="2"/>
      <c r="AL114" s="2"/>
      <c r="AM114" s="2"/>
      <c r="AN114" s="7"/>
      <c r="AO114" s="2"/>
      <c r="AQ114" s="130"/>
      <c r="AR114" s="2"/>
      <c r="AS114" s="2"/>
      <c r="AT114" s="2"/>
      <c r="AU114" s="131"/>
      <c r="AV114" s="132"/>
      <c r="AW114" s="131"/>
      <c r="AX114" s="111"/>
      <c r="AY114" s="133"/>
      <c r="AZ114" s="133"/>
      <c r="BA114" s="2"/>
    </row>
    <row r="115" spans="2:53" x14ac:dyDescent="0.25">
      <c r="B115" s="134"/>
      <c r="C115" s="135"/>
      <c r="D115" s="136"/>
      <c r="E115" s="137"/>
      <c r="F115" s="138"/>
      <c r="G115" s="50"/>
      <c r="H115" s="50"/>
      <c r="I115" s="50"/>
      <c r="K115" s="50"/>
      <c r="N115" s="119" t="s">
        <v>159</v>
      </c>
      <c r="O115" s="196" t="s">
        <v>217</v>
      </c>
      <c r="P115" s="139" t="str">
        <f>'Corp bond yields'!CX9</f>
        <v>BBB</v>
      </c>
      <c r="Q115" s="122">
        <f>($AL$70-$D$3)/365</f>
        <v>5.8246575342465752</v>
      </c>
      <c r="R115" s="53">
        <f>AL95</f>
        <v>1.777300102521193</v>
      </c>
      <c r="S115" s="121" t="s">
        <v>242</v>
      </c>
      <c r="T115" s="99"/>
      <c r="U115" s="99"/>
      <c r="V115" s="99"/>
      <c r="W115" s="99"/>
      <c r="X115" s="99"/>
      <c r="Y115" s="99"/>
      <c r="Z115" s="99"/>
      <c r="AA115" s="113"/>
      <c r="AD115" s="2"/>
      <c r="AE115" s="277" t="s">
        <v>255</v>
      </c>
      <c r="AF115" s="111"/>
      <c r="AG115" s="111"/>
      <c r="AH115" s="111"/>
      <c r="AI115" s="130"/>
      <c r="AJ115" s="130"/>
      <c r="AK115" s="111"/>
      <c r="AL115" s="111"/>
      <c r="AM115" s="111"/>
      <c r="AN115" s="7"/>
      <c r="AO115" s="2"/>
      <c r="AQ115" s="130"/>
      <c r="AR115" s="2"/>
      <c r="AS115" s="2"/>
      <c r="AT115" s="2"/>
      <c r="AU115" s="131"/>
      <c r="AV115" s="132"/>
      <c r="AW115" s="131"/>
      <c r="AX115" s="111"/>
      <c r="AY115" s="133"/>
      <c r="AZ115" s="133"/>
      <c r="BA115" s="2"/>
    </row>
    <row r="116" spans="2:53" ht="17.25" x14ac:dyDescent="0.25">
      <c r="B116" s="2"/>
      <c r="C116" s="130"/>
      <c r="D116" s="132"/>
      <c r="E116" s="64"/>
      <c r="F116" s="9"/>
      <c r="G116" s="9"/>
      <c r="H116" s="9"/>
      <c r="I116" s="9"/>
      <c r="K116" s="9"/>
      <c r="N116" s="119" t="s">
        <v>160</v>
      </c>
      <c r="O116" s="198" t="s">
        <v>217</v>
      </c>
      <c r="P116" s="120" t="str">
        <f>'Corp bond yields'!DJ9</f>
        <v>BBB</v>
      </c>
      <c r="Q116" s="122">
        <f>($AP$70-$D$3)/365</f>
        <v>4.3890410958904109</v>
      </c>
      <c r="R116" s="53">
        <f>AP95</f>
        <v>1.86910987973124</v>
      </c>
      <c r="S116" s="99" t="s">
        <v>193</v>
      </c>
      <c r="T116" s="99"/>
      <c r="U116" s="99"/>
      <c r="V116" s="99"/>
      <c r="W116" s="99"/>
      <c r="X116" s="99"/>
      <c r="Y116" s="99"/>
      <c r="Z116" s="99"/>
      <c r="AA116" s="113"/>
      <c r="AD116" s="2"/>
      <c r="AE116" s="290" t="s">
        <v>226</v>
      </c>
      <c r="AF116" s="291"/>
      <c r="AG116" s="291" t="s">
        <v>194</v>
      </c>
      <c r="AH116" s="292" t="str">
        <f>P117</f>
        <v>A+</v>
      </c>
      <c r="AI116" s="293">
        <f>Q117</f>
        <v>7</v>
      </c>
      <c r="AJ116" s="294">
        <f>R117</f>
        <v>1.3361288163159297</v>
      </c>
      <c r="AK116" s="390" t="s">
        <v>222</v>
      </c>
      <c r="AL116" s="390"/>
      <c r="AM116" s="390"/>
      <c r="AN116" s="391"/>
      <c r="AO116" s="2"/>
      <c r="AQ116" s="130"/>
      <c r="AR116" s="2"/>
      <c r="AS116" s="2"/>
      <c r="AT116" s="2"/>
      <c r="AU116" s="130"/>
      <c r="AV116" s="132"/>
      <c r="AW116" s="130"/>
      <c r="AX116" s="111"/>
      <c r="AY116" s="133"/>
      <c r="AZ116" s="133"/>
      <c r="BA116" s="2"/>
    </row>
    <row r="117" spans="2:53" ht="17.25" x14ac:dyDescent="0.25">
      <c r="B117" s="2"/>
      <c r="C117" s="130"/>
      <c r="D117" s="132"/>
      <c r="E117" s="64"/>
      <c r="F117" s="140"/>
      <c r="G117" s="9"/>
      <c r="H117" s="9"/>
      <c r="I117" s="9"/>
      <c r="K117" s="9"/>
      <c r="N117" s="119" t="s">
        <v>163</v>
      </c>
      <c r="O117" s="198" t="s">
        <v>217</v>
      </c>
      <c r="P117" s="120" t="str">
        <f>'Corp bond yields'!FV9</f>
        <v>A+</v>
      </c>
      <c r="Q117" s="141">
        <v>7</v>
      </c>
      <c r="R117" s="53">
        <f>BA98</f>
        <v>1.3361288163159297</v>
      </c>
      <c r="S117" s="109" t="s">
        <v>243</v>
      </c>
      <c r="T117" s="109"/>
      <c r="U117" s="109"/>
      <c r="V117" s="109"/>
      <c r="W117" s="109"/>
      <c r="X117" s="109"/>
      <c r="Y117" s="109"/>
      <c r="Z117" s="109"/>
      <c r="AA117" s="113"/>
      <c r="AD117" s="2"/>
      <c r="AE117" s="290" t="s">
        <v>227</v>
      </c>
      <c r="AF117" s="291"/>
      <c r="AG117" s="291" t="s">
        <v>221</v>
      </c>
      <c r="AH117" s="292" t="str">
        <f>P109</f>
        <v>A</v>
      </c>
      <c r="AI117" s="293">
        <f>Q109</f>
        <v>2.9452054794520546</v>
      </c>
      <c r="AJ117" s="294">
        <f>R109</f>
        <v>1.2725778624869548</v>
      </c>
      <c r="AK117" s="390" t="s">
        <v>223</v>
      </c>
      <c r="AL117" s="390"/>
      <c r="AM117" s="390"/>
      <c r="AN117" s="391"/>
      <c r="AO117" s="2"/>
      <c r="AQ117" s="130"/>
      <c r="AR117" s="142"/>
      <c r="AS117" s="142"/>
      <c r="AT117" s="142"/>
      <c r="AU117" s="131"/>
      <c r="AV117" s="132"/>
      <c r="AW117" s="131"/>
      <c r="AX117" s="111"/>
      <c r="AY117" s="133"/>
      <c r="AZ117" s="133"/>
      <c r="BA117" s="2"/>
    </row>
    <row r="118" spans="2:53" ht="17.25" x14ac:dyDescent="0.25">
      <c r="B118" s="2"/>
      <c r="C118" s="130"/>
      <c r="D118" s="132"/>
      <c r="E118" s="64"/>
      <c r="F118" s="9"/>
      <c r="G118" s="9"/>
      <c r="H118" s="9"/>
      <c r="I118" s="9"/>
      <c r="K118" s="9"/>
      <c r="N118" s="87" t="s">
        <v>164</v>
      </c>
      <c r="O118" s="198" t="s">
        <v>216</v>
      </c>
      <c r="P118" s="120" t="str">
        <f>'Corp bond yields'!GD9</f>
        <v>BBB+</v>
      </c>
      <c r="Q118" s="141">
        <f>($BG$70-$D$3)/365</f>
        <v>2.6246575342465754</v>
      </c>
      <c r="R118" s="53">
        <f>BG95</f>
        <v>1.4034147181695629</v>
      </c>
      <c r="S118" s="15" t="s">
        <v>195</v>
      </c>
      <c r="T118" s="15"/>
      <c r="U118" s="16"/>
      <c r="V118" s="16"/>
      <c r="W118" s="16"/>
      <c r="X118" s="16"/>
      <c r="Y118" s="16"/>
      <c r="Z118" s="16"/>
      <c r="AA118" s="20"/>
      <c r="AE118" s="290" t="s">
        <v>277</v>
      </c>
      <c r="AF118" s="291"/>
      <c r="AG118" s="291" t="s">
        <v>221</v>
      </c>
      <c r="AH118" s="292" t="str">
        <f>P108</f>
        <v>A-</v>
      </c>
      <c r="AI118" s="293">
        <f>Q108</f>
        <v>5.2356164383561641</v>
      </c>
      <c r="AJ118" s="294">
        <f>R108</f>
        <v>1.607394914013528</v>
      </c>
      <c r="AK118" s="390" t="s">
        <v>223</v>
      </c>
      <c r="AL118" s="390"/>
      <c r="AM118" s="390"/>
      <c r="AN118" s="391"/>
      <c r="AO118" s="2"/>
      <c r="AQ118" s="130"/>
      <c r="AR118" s="2"/>
      <c r="AS118" s="2"/>
      <c r="AT118" s="2"/>
      <c r="AU118" s="130"/>
      <c r="AV118" s="132"/>
      <c r="AW118" s="130"/>
      <c r="AX118" s="111"/>
      <c r="AY118" s="133"/>
      <c r="AZ118" s="133"/>
      <c r="BA118" s="2"/>
    </row>
    <row r="119" spans="2:53" ht="17.25" x14ac:dyDescent="0.25">
      <c r="B119" s="2"/>
      <c r="C119" s="130"/>
      <c r="D119" s="132"/>
      <c r="E119" s="64"/>
      <c r="F119" s="9"/>
      <c r="G119" s="9"/>
      <c r="H119" s="9"/>
      <c r="I119" s="9"/>
      <c r="K119" s="9"/>
      <c r="N119" s="119" t="s">
        <v>165</v>
      </c>
      <c r="O119" s="198" t="s">
        <v>216</v>
      </c>
      <c r="P119" s="120" t="str">
        <f>'Corp bond yields'!GL9</f>
        <v>BBB+</v>
      </c>
      <c r="Q119" s="122">
        <v>7</v>
      </c>
      <c r="R119" s="53">
        <f>BH98</f>
        <v>1.6968940952820901</v>
      </c>
      <c r="S119" s="99" t="s">
        <v>244</v>
      </c>
      <c r="T119" s="109"/>
      <c r="U119" s="109"/>
      <c r="V119" s="109"/>
      <c r="W119" s="109"/>
      <c r="X119" s="109"/>
      <c r="Y119" s="109"/>
      <c r="Z119" s="109"/>
      <c r="AA119" s="113"/>
      <c r="AE119" s="290" t="s">
        <v>228</v>
      </c>
      <c r="AF119" s="291"/>
      <c r="AG119" s="291" t="s">
        <v>194</v>
      </c>
      <c r="AH119" s="292" t="str">
        <f>P110</f>
        <v>A-</v>
      </c>
      <c r="AI119" s="293">
        <f>Q110</f>
        <v>6.8273972602739725</v>
      </c>
      <c r="AJ119" s="294">
        <f>R110</f>
        <v>1.2775105723010887</v>
      </c>
      <c r="AK119" s="390" t="s">
        <v>223</v>
      </c>
      <c r="AL119" s="390"/>
      <c r="AM119" s="390"/>
      <c r="AN119" s="391"/>
      <c r="AO119" s="2"/>
      <c r="AQ119" s="130"/>
      <c r="AR119" s="2"/>
      <c r="AS119" s="2"/>
      <c r="AT119" s="2"/>
      <c r="AU119" s="131"/>
      <c r="AV119" s="132"/>
      <c r="AW119" s="131"/>
      <c r="AX119" s="111"/>
      <c r="AY119" s="133"/>
      <c r="AZ119" s="133"/>
      <c r="BA119" s="2"/>
    </row>
    <row r="120" spans="2:53" ht="17.25" x14ac:dyDescent="0.25">
      <c r="B120" s="2"/>
      <c r="C120" s="130"/>
      <c r="D120" s="132"/>
      <c r="E120" s="64"/>
      <c r="F120" s="9"/>
      <c r="G120" s="9"/>
      <c r="H120" s="9"/>
      <c r="I120" s="9"/>
      <c r="J120" s="9"/>
      <c r="K120" s="9"/>
      <c r="L120" s="9"/>
      <c r="AE120" s="290" t="s">
        <v>229</v>
      </c>
      <c r="AF120" s="291"/>
      <c r="AG120" s="291" t="s">
        <v>194</v>
      </c>
      <c r="AH120" s="292" t="str">
        <f>P114</f>
        <v>BBB+</v>
      </c>
      <c r="AI120" s="293">
        <f>Q114</f>
        <v>6.7917808219178086</v>
      </c>
      <c r="AJ120" s="294">
        <f>R114</f>
        <v>1.712354539782613</v>
      </c>
      <c r="AK120" s="390" t="s">
        <v>224</v>
      </c>
      <c r="AL120" s="390"/>
      <c r="AM120" s="390"/>
      <c r="AN120" s="391"/>
      <c r="AO120" s="2"/>
      <c r="AQ120" s="130"/>
      <c r="AR120" s="2"/>
      <c r="AS120" s="2"/>
      <c r="AT120" s="2"/>
      <c r="AU120" s="130"/>
      <c r="AV120" s="132"/>
      <c r="AW120" s="131"/>
      <c r="AX120" s="111"/>
      <c r="AY120" s="133"/>
      <c r="AZ120" s="133"/>
      <c r="BA120" s="2"/>
    </row>
    <row r="121" spans="2:53" ht="31.5" customHeight="1" x14ac:dyDescent="0.25">
      <c r="B121" s="2"/>
      <c r="C121" s="130"/>
      <c r="D121" s="132"/>
      <c r="E121" s="64"/>
      <c r="F121" s="9"/>
      <c r="G121" s="9"/>
      <c r="H121" s="9"/>
      <c r="I121" s="9"/>
      <c r="J121" s="9"/>
      <c r="K121" s="9"/>
      <c r="L121" s="9"/>
      <c r="AE121" s="290" t="s">
        <v>230</v>
      </c>
      <c r="AF121" s="291"/>
      <c r="AG121" s="291" t="s">
        <v>194</v>
      </c>
      <c r="AH121" s="292" t="str">
        <f>P116</f>
        <v>BBB</v>
      </c>
      <c r="AI121" s="293">
        <f>Q116</f>
        <v>4.3890410958904109</v>
      </c>
      <c r="AJ121" s="294">
        <f>R116</f>
        <v>1.86910987973124</v>
      </c>
      <c r="AK121" s="390" t="s">
        <v>253</v>
      </c>
      <c r="AL121" s="390"/>
      <c r="AM121" s="390"/>
      <c r="AN121" s="391"/>
      <c r="AO121" s="2"/>
      <c r="AQ121" s="130"/>
      <c r="AR121" s="2"/>
      <c r="AS121" s="2"/>
      <c r="AT121" s="2"/>
      <c r="AU121" s="130"/>
      <c r="AV121" s="132"/>
      <c r="AW121" s="130"/>
      <c r="AX121" s="111"/>
      <c r="AY121" s="133"/>
      <c r="AZ121" s="133"/>
      <c r="BA121" s="2"/>
    </row>
    <row r="122" spans="2:53" ht="31.5" customHeight="1" x14ac:dyDescent="0.25">
      <c r="B122" s="2"/>
      <c r="C122" s="130"/>
      <c r="D122" s="132"/>
      <c r="E122" s="64"/>
      <c r="F122" s="9"/>
      <c r="G122" s="9"/>
      <c r="H122" s="9"/>
      <c r="I122" s="9"/>
      <c r="J122" s="9"/>
      <c r="K122" s="9"/>
      <c r="L122" s="9"/>
      <c r="M122" s="2"/>
      <c r="N122" s="40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E122" s="290" t="s">
        <v>231</v>
      </c>
      <c r="AF122" s="291"/>
      <c r="AG122" s="291" t="s">
        <v>194</v>
      </c>
      <c r="AH122" s="292" t="str">
        <f>P115</f>
        <v>BBB</v>
      </c>
      <c r="AI122" s="293">
        <f>Q115</f>
        <v>5.8246575342465752</v>
      </c>
      <c r="AJ122" s="294">
        <f>R115</f>
        <v>1.777300102521193</v>
      </c>
      <c r="AK122" s="390" t="s">
        <v>253</v>
      </c>
      <c r="AL122" s="390"/>
      <c r="AM122" s="390"/>
      <c r="AN122" s="391"/>
      <c r="AO122" s="2"/>
      <c r="AQ122" s="130"/>
      <c r="AR122" s="2"/>
      <c r="AS122" s="2"/>
      <c r="AT122" s="2"/>
      <c r="AU122" s="130"/>
      <c r="AV122" s="132"/>
      <c r="AW122" s="131"/>
      <c r="AX122" s="111"/>
      <c r="AY122" s="133"/>
      <c r="AZ122" s="133"/>
      <c r="BA122" s="2"/>
    </row>
    <row r="123" spans="2:53" ht="45.75" customHeight="1" x14ac:dyDescent="0.25">
      <c r="B123" s="2"/>
      <c r="C123" s="130"/>
      <c r="D123" s="132"/>
      <c r="E123" s="64"/>
      <c r="F123" s="9"/>
      <c r="G123" s="9"/>
      <c r="H123" s="9"/>
      <c r="I123" s="9"/>
      <c r="J123" s="9"/>
      <c r="K123" s="9"/>
      <c r="M123" s="2"/>
      <c r="N123" s="62"/>
      <c r="O123" s="63"/>
      <c r="P123" s="63"/>
      <c r="Q123" s="63"/>
      <c r="R123" s="63"/>
      <c r="S123" s="280"/>
      <c r="T123" s="280"/>
      <c r="U123" s="280"/>
      <c r="V123" s="280"/>
      <c r="W123" s="280"/>
      <c r="X123" s="280"/>
      <c r="Y123" s="280"/>
      <c r="Z123" s="280"/>
      <c r="AA123" s="2"/>
      <c r="AB123" s="2"/>
      <c r="AC123" s="2"/>
      <c r="AE123" s="8"/>
      <c r="AF123" s="2"/>
      <c r="AG123" s="2"/>
      <c r="AH123" s="130"/>
      <c r="AI123" s="132"/>
      <c r="AJ123" s="131"/>
      <c r="AK123" s="288"/>
      <c r="AL123" s="288"/>
      <c r="AM123" s="288"/>
      <c r="AN123" s="289"/>
      <c r="AO123" s="2"/>
      <c r="AQ123" s="130"/>
      <c r="AR123" s="2"/>
      <c r="AS123" s="2"/>
      <c r="AT123" s="2"/>
      <c r="AU123" s="130"/>
      <c r="AV123" s="132"/>
      <c r="AW123" s="131"/>
      <c r="AX123" s="111"/>
      <c r="AY123" s="133"/>
      <c r="AZ123" s="133"/>
      <c r="BA123" s="2"/>
    </row>
    <row r="124" spans="2:53" x14ac:dyDescent="0.25">
      <c r="B124" s="2"/>
      <c r="C124" s="130"/>
      <c r="D124" s="132"/>
      <c r="E124" s="64"/>
      <c r="F124" s="9"/>
      <c r="G124" s="9"/>
      <c r="H124" s="9"/>
      <c r="I124" s="9"/>
      <c r="J124" s="9"/>
      <c r="K124" s="9"/>
      <c r="M124" s="2"/>
      <c r="N124" s="134"/>
      <c r="O124" s="326"/>
      <c r="P124" s="135"/>
      <c r="Q124" s="136"/>
      <c r="R124" s="131"/>
      <c r="S124" s="138"/>
      <c r="T124" s="138"/>
      <c r="U124" s="280"/>
      <c r="V124" s="280"/>
      <c r="W124" s="280"/>
      <c r="X124" s="280"/>
      <c r="Y124" s="280"/>
      <c r="Z124" s="280"/>
      <c r="AA124" s="2"/>
      <c r="AB124" s="2"/>
      <c r="AC124" s="2"/>
      <c r="AE124" s="278" t="s">
        <v>254</v>
      </c>
      <c r="AF124" s="2"/>
      <c r="AG124" s="2"/>
      <c r="AH124" s="130"/>
      <c r="AI124" s="132"/>
      <c r="AJ124" s="131"/>
      <c r="AK124" s="288"/>
      <c r="AL124" s="288"/>
      <c r="AM124" s="288"/>
      <c r="AN124" s="289"/>
      <c r="AO124" s="2"/>
      <c r="AQ124" s="130"/>
      <c r="AR124" s="2"/>
      <c r="AS124" s="2"/>
      <c r="AT124" s="2"/>
      <c r="AU124" s="130"/>
      <c r="AV124" s="132"/>
      <c r="AW124" s="131"/>
      <c r="AX124" s="111"/>
      <c r="AY124" s="133"/>
      <c r="AZ124" s="133"/>
      <c r="BA124" s="2"/>
    </row>
    <row r="125" spans="2:53" ht="17.25" x14ac:dyDescent="0.25">
      <c r="B125" s="2"/>
      <c r="C125" s="144"/>
      <c r="D125" s="132"/>
      <c r="E125" s="64"/>
      <c r="F125" s="9"/>
      <c r="G125" s="9"/>
      <c r="H125" s="9"/>
      <c r="I125" s="9"/>
      <c r="J125" s="9"/>
      <c r="K125" s="9"/>
      <c r="M125" s="2"/>
      <c r="N125" s="2"/>
      <c r="O125" s="326"/>
      <c r="P125" s="135"/>
      <c r="Q125" s="136"/>
      <c r="R125" s="64"/>
      <c r="S125" s="9"/>
      <c r="T125" s="9"/>
      <c r="U125" s="9"/>
      <c r="V125" s="9"/>
      <c r="W125" s="9"/>
      <c r="X125" s="9"/>
      <c r="Y125" s="9"/>
      <c r="Z125" s="9"/>
      <c r="AA125" s="2"/>
      <c r="AB125" s="2"/>
      <c r="AC125" s="2"/>
      <c r="AE125" s="290" t="s">
        <v>232</v>
      </c>
      <c r="AF125" s="291"/>
      <c r="AG125" s="291" t="s">
        <v>194</v>
      </c>
      <c r="AH125" s="292" t="str">
        <f>P107</f>
        <v>AA-</v>
      </c>
      <c r="AI125" s="293">
        <f>Q107</f>
        <v>5.8630136986301373</v>
      </c>
      <c r="AJ125" s="294">
        <f>R107</f>
        <v>1.1736887183615845</v>
      </c>
      <c r="AK125" s="390"/>
      <c r="AL125" s="390"/>
      <c r="AM125" s="390"/>
      <c r="AN125" s="391"/>
      <c r="AO125" s="2"/>
      <c r="AQ125" s="130"/>
      <c r="AR125" s="2"/>
      <c r="AS125" s="2"/>
      <c r="AT125" s="2"/>
      <c r="AU125" s="2"/>
      <c r="AV125" s="130"/>
      <c r="AW125" s="130"/>
      <c r="AX125" s="111"/>
      <c r="AY125" s="2"/>
      <c r="AZ125" s="2"/>
      <c r="BA125" s="2"/>
    </row>
    <row r="126" spans="2:53" ht="17.25" x14ac:dyDescent="0.25">
      <c r="B126" s="2"/>
      <c r="C126" s="144"/>
      <c r="D126" s="132"/>
      <c r="E126" s="64"/>
      <c r="F126" s="9"/>
      <c r="G126" s="9"/>
      <c r="H126" s="9"/>
      <c r="I126" s="9"/>
      <c r="J126" s="9"/>
      <c r="K126" s="9"/>
      <c r="M126" s="2"/>
      <c r="N126" s="2"/>
      <c r="O126" s="326"/>
      <c r="P126" s="135"/>
      <c r="Q126" s="132"/>
      <c r="R126" s="131"/>
      <c r="S126" s="140"/>
      <c r="T126" s="140"/>
      <c r="U126" s="9"/>
      <c r="V126" s="9"/>
      <c r="W126" s="9"/>
      <c r="X126" s="9"/>
      <c r="Y126" s="9"/>
      <c r="Z126" s="9"/>
      <c r="AA126" s="2"/>
      <c r="AB126" s="2"/>
      <c r="AC126" s="2"/>
      <c r="AE126" s="290" t="s">
        <v>233</v>
      </c>
      <c r="AF126" s="291"/>
      <c r="AG126" s="291" t="s">
        <v>194</v>
      </c>
      <c r="AH126" s="292" t="str">
        <f>P119</f>
        <v>BBB+</v>
      </c>
      <c r="AI126" s="293">
        <f>Q119</f>
        <v>7</v>
      </c>
      <c r="AJ126" s="294">
        <f>R119</f>
        <v>1.6968940952820901</v>
      </c>
      <c r="AK126" s="390"/>
      <c r="AL126" s="390"/>
      <c r="AM126" s="390"/>
      <c r="AN126" s="391"/>
      <c r="AO126" s="2"/>
      <c r="AQ126" s="130"/>
      <c r="AR126" s="2"/>
      <c r="AS126" s="2"/>
      <c r="AT126" s="2"/>
      <c r="AU126" s="130"/>
      <c r="AV126" s="132"/>
      <c r="AW126" s="131"/>
      <c r="AX126" s="111"/>
      <c r="AY126" s="133"/>
      <c r="AZ126" s="133"/>
      <c r="BA126" s="2"/>
    </row>
    <row r="127" spans="2:53" ht="17.25" x14ac:dyDescent="0.25">
      <c r="B127" s="2"/>
      <c r="C127" s="144"/>
      <c r="D127" s="132"/>
      <c r="E127" s="64"/>
      <c r="F127" s="9"/>
      <c r="G127" s="9"/>
      <c r="H127" s="9"/>
      <c r="I127" s="9"/>
      <c r="J127" s="9"/>
      <c r="K127" s="9"/>
      <c r="M127" s="2"/>
      <c r="N127" s="2"/>
      <c r="O127" s="326"/>
      <c r="P127" s="135"/>
      <c r="Q127" s="132"/>
      <c r="R127" s="64"/>
      <c r="S127" s="9"/>
      <c r="T127" s="9"/>
      <c r="U127" s="9"/>
      <c r="V127" s="9"/>
      <c r="W127" s="9"/>
      <c r="X127" s="9"/>
      <c r="Y127" s="9"/>
      <c r="Z127" s="9"/>
      <c r="AA127" s="2"/>
      <c r="AB127" s="2"/>
      <c r="AC127" s="2"/>
      <c r="AE127" s="290" t="s">
        <v>234</v>
      </c>
      <c r="AF127" s="291"/>
      <c r="AG127" s="291" t="s">
        <v>194</v>
      </c>
      <c r="AH127" s="292" t="str">
        <f t="shared" ref="AH127:AJ128" si="73">P111</f>
        <v>BBB+</v>
      </c>
      <c r="AI127" s="293">
        <f t="shared" si="73"/>
        <v>7</v>
      </c>
      <c r="AJ127" s="294">
        <f t="shared" si="73"/>
        <v>1.9616434767389797</v>
      </c>
      <c r="AK127" s="390" t="s">
        <v>267</v>
      </c>
      <c r="AL127" s="390"/>
      <c r="AM127" s="390"/>
      <c r="AN127" s="391"/>
      <c r="AO127" s="2"/>
      <c r="AQ127" s="130"/>
      <c r="AR127" s="2"/>
      <c r="AS127" s="2"/>
      <c r="AT127" s="2"/>
      <c r="AU127" s="130"/>
      <c r="AV127" s="132"/>
      <c r="AW127" s="130"/>
      <c r="AX127" s="133"/>
      <c r="AY127" s="133"/>
      <c r="AZ127" s="133"/>
      <c r="BA127" s="2"/>
    </row>
    <row r="128" spans="2:53" ht="17.25" x14ac:dyDescent="0.25">
      <c r="B128" s="2"/>
      <c r="C128" s="130"/>
      <c r="D128" s="132"/>
      <c r="E128" s="64"/>
      <c r="F128" s="9"/>
      <c r="G128" s="9"/>
      <c r="H128" s="9"/>
      <c r="I128" s="9"/>
      <c r="J128" s="9"/>
      <c r="K128" s="9"/>
      <c r="M128" s="2"/>
      <c r="N128" s="2"/>
      <c r="O128" s="326"/>
      <c r="P128" s="135"/>
      <c r="Q128" s="132"/>
      <c r="R128" s="64"/>
      <c r="S128" s="9"/>
      <c r="T128" s="9"/>
      <c r="U128" s="9"/>
      <c r="V128" s="9"/>
      <c r="W128" s="9"/>
      <c r="X128" s="9"/>
      <c r="Y128" s="9"/>
      <c r="Z128" s="9"/>
      <c r="AA128" s="2"/>
      <c r="AB128" s="2"/>
      <c r="AC128" s="2"/>
      <c r="AE128" s="290" t="s">
        <v>235</v>
      </c>
      <c r="AF128" s="291"/>
      <c r="AG128" s="291" t="s">
        <v>194</v>
      </c>
      <c r="AH128" s="292" t="str">
        <f t="shared" si="73"/>
        <v>BBB+</v>
      </c>
      <c r="AI128" s="293">
        <f t="shared" si="73"/>
        <v>7</v>
      </c>
      <c r="AJ128" s="294">
        <f t="shared" si="73"/>
        <v>1.9893753710109574</v>
      </c>
      <c r="AK128" s="390" t="s">
        <v>267</v>
      </c>
      <c r="AL128" s="390"/>
      <c r="AM128" s="390"/>
      <c r="AN128" s="391"/>
      <c r="AO128" s="2"/>
      <c r="AQ128" s="130"/>
      <c r="AR128" s="2"/>
      <c r="AS128" s="2"/>
      <c r="AT128" s="2"/>
      <c r="AU128" s="131"/>
      <c r="AV128" s="132"/>
      <c r="AW128" s="131"/>
      <c r="AX128" s="133"/>
      <c r="AY128" s="133"/>
      <c r="AZ128" s="133"/>
      <c r="BA128" s="2"/>
    </row>
    <row r="129" spans="2:53" ht="17.25" x14ac:dyDescent="0.25">
      <c r="B129" s="2"/>
      <c r="C129" s="130"/>
      <c r="D129" s="132"/>
      <c r="E129" s="64"/>
      <c r="F129" s="9"/>
      <c r="G129" s="9"/>
      <c r="H129" s="9"/>
      <c r="I129" s="9"/>
      <c r="J129" s="9"/>
      <c r="K129" s="9"/>
      <c r="M129" s="2"/>
      <c r="N129" s="2"/>
      <c r="O129" s="326"/>
      <c r="P129" s="135"/>
      <c r="Q129" s="132"/>
      <c r="R129" s="64"/>
      <c r="S129" s="9"/>
      <c r="T129" s="9"/>
      <c r="U129" s="9"/>
      <c r="V129" s="9"/>
      <c r="W129" s="9"/>
      <c r="X129" s="9"/>
      <c r="Y129" s="9"/>
      <c r="Z129" s="9"/>
      <c r="AA129" s="2"/>
      <c r="AB129" s="2"/>
      <c r="AC129" s="2"/>
      <c r="AE129" s="290" t="s">
        <v>236</v>
      </c>
      <c r="AF129" s="291"/>
      <c r="AG129" s="291" t="s">
        <v>194</v>
      </c>
      <c r="AH129" s="292" t="str">
        <f>P118</f>
        <v>BBB+</v>
      </c>
      <c r="AI129" s="293">
        <f>Q118</f>
        <v>2.6246575342465754</v>
      </c>
      <c r="AJ129" s="294">
        <f>R118</f>
        <v>1.4034147181695629</v>
      </c>
      <c r="AK129" s="390" t="s">
        <v>267</v>
      </c>
      <c r="AL129" s="390"/>
      <c r="AM129" s="390"/>
      <c r="AN129" s="391"/>
      <c r="AO129" s="2"/>
      <c r="AQ129" s="2"/>
      <c r="AR129" s="2"/>
      <c r="AS129" s="2"/>
      <c r="AT129" s="2"/>
      <c r="AU129" s="131"/>
      <c r="AV129" s="132"/>
      <c r="AW129" s="131"/>
      <c r="AX129" s="133"/>
      <c r="AY129" s="133"/>
      <c r="AZ129" s="133"/>
      <c r="BA129" s="2"/>
    </row>
    <row r="130" spans="2:53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M130" s="2"/>
      <c r="N130" s="2"/>
      <c r="O130" s="326"/>
      <c r="P130" s="135"/>
      <c r="Q130" s="132"/>
      <c r="R130" s="327"/>
      <c r="S130" s="9"/>
      <c r="T130" s="9"/>
      <c r="U130" s="9"/>
      <c r="V130" s="9"/>
      <c r="W130" s="9"/>
      <c r="X130" s="9"/>
      <c r="Y130" s="9"/>
      <c r="Z130" s="9"/>
      <c r="AA130" s="2"/>
      <c r="AB130" s="2"/>
      <c r="AC130" s="2"/>
      <c r="AE130" s="14"/>
      <c r="AF130" s="16"/>
      <c r="AG130" s="16"/>
      <c r="AH130" s="279"/>
      <c r="AI130" s="279"/>
      <c r="AJ130" s="279"/>
      <c r="AK130" s="127"/>
      <c r="AL130" s="127"/>
      <c r="AM130" s="127"/>
      <c r="AN130" s="20"/>
      <c r="AO130" s="2"/>
      <c r="AQ130" s="2"/>
      <c r="AR130" s="2"/>
      <c r="AS130" s="2"/>
      <c r="AT130" s="2"/>
      <c r="AU130" s="131"/>
      <c r="AV130" s="132"/>
      <c r="AW130" s="131"/>
      <c r="AX130" s="133"/>
      <c r="AY130" s="133"/>
      <c r="AZ130" s="133"/>
      <c r="BA130" s="2"/>
    </row>
    <row r="131" spans="2:53" x14ac:dyDescent="0.25">
      <c r="B131" s="62"/>
      <c r="C131" s="63"/>
      <c r="D131" s="63"/>
      <c r="E131" s="63"/>
      <c r="F131" s="50"/>
      <c r="G131" s="50"/>
      <c r="H131" s="50"/>
      <c r="I131" s="50"/>
      <c r="J131" s="50"/>
      <c r="K131" s="50"/>
      <c r="M131" s="2"/>
      <c r="N131" s="2"/>
      <c r="O131" s="326"/>
      <c r="P131" s="135"/>
      <c r="Q131" s="132"/>
      <c r="R131" s="327"/>
      <c r="S131" s="9"/>
      <c r="T131" s="9"/>
      <c r="U131" s="9"/>
      <c r="V131" s="9"/>
      <c r="W131" s="9"/>
      <c r="X131" s="9"/>
      <c r="Y131" s="9"/>
      <c r="Z131" s="9"/>
      <c r="AA131" s="2"/>
      <c r="AB131" s="2"/>
      <c r="AC131" s="2"/>
      <c r="AE131" s="126" t="s">
        <v>196</v>
      </c>
      <c r="AF131" s="126"/>
      <c r="AG131" s="126"/>
      <c r="AH131" s="145"/>
      <c r="AI131" s="145"/>
      <c r="AJ131" s="145"/>
      <c r="AK131" s="145"/>
      <c r="AL131" s="145"/>
      <c r="AM131" s="145"/>
      <c r="AO131" s="2"/>
      <c r="AQ131" s="2"/>
      <c r="AR131" s="2"/>
      <c r="AS131" s="2"/>
      <c r="AT131" s="2"/>
      <c r="AU131" s="131"/>
      <c r="AV131" s="132"/>
      <c r="AW131" s="131"/>
      <c r="AX131" s="133"/>
      <c r="AY131" s="133"/>
      <c r="AZ131" s="133"/>
      <c r="BA131" s="2"/>
    </row>
    <row r="132" spans="2:53" x14ac:dyDescent="0.25">
      <c r="B132" s="134"/>
      <c r="C132" s="135"/>
      <c r="D132" s="136"/>
      <c r="E132" s="137"/>
      <c r="F132" s="138"/>
      <c r="G132" s="50"/>
      <c r="H132" s="50"/>
      <c r="I132" s="50"/>
      <c r="J132" s="50"/>
      <c r="K132" s="50"/>
      <c r="M132" s="2"/>
      <c r="N132" s="2"/>
      <c r="O132" s="326"/>
      <c r="P132" s="135"/>
      <c r="Q132" s="132"/>
      <c r="R132" s="64"/>
      <c r="S132" s="9"/>
      <c r="T132" s="9"/>
      <c r="U132" s="9"/>
      <c r="V132" s="9"/>
      <c r="W132" s="9"/>
      <c r="X132" s="9"/>
      <c r="Y132" s="9"/>
      <c r="Z132" s="9"/>
      <c r="AA132" s="2"/>
      <c r="AB132" s="2"/>
      <c r="AC132" s="2"/>
      <c r="AE132" s="145">
        <v>1</v>
      </c>
      <c r="AF132" s="146" t="str">
        <f>S117</f>
        <v>Fonterra 5.52% bond maturing 25/02/2020; 5.9% bond maturing 25/02/2022.</v>
      </c>
      <c r="AG132" s="146"/>
      <c r="AH132" s="145"/>
      <c r="AI132" s="147"/>
      <c r="AJ132" s="147"/>
      <c r="AK132" s="147"/>
      <c r="AL132" s="147"/>
      <c r="AM132" s="147"/>
      <c r="AN132" s="145"/>
      <c r="AO132" s="2"/>
      <c r="AQ132" s="2"/>
      <c r="AR132" s="142"/>
      <c r="AS132" s="142"/>
      <c r="AT132" s="142"/>
      <c r="AU132" s="131"/>
      <c r="AV132" s="132"/>
      <c r="AW132" s="131"/>
      <c r="AX132" s="133"/>
      <c r="AY132" s="133"/>
      <c r="AZ132" s="133"/>
      <c r="BA132" s="2"/>
    </row>
    <row r="133" spans="2:53" x14ac:dyDescent="0.25">
      <c r="B133" s="2"/>
      <c r="C133" s="130"/>
      <c r="D133" s="132"/>
      <c r="E133" s="64"/>
      <c r="F133" s="9"/>
      <c r="G133" s="9"/>
      <c r="H133" s="9"/>
      <c r="I133" s="9"/>
      <c r="J133" s="9"/>
      <c r="K133" s="9"/>
      <c r="M133" s="2"/>
      <c r="N133" s="2"/>
      <c r="O133" s="328"/>
      <c r="P133" s="135"/>
      <c r="Q133" s="132"/>
      <c r="R133" s="64"/>
      <c r="S133" s="9"/>
      <c r="T133" s="9"/>
      <c r="U133" s="9"/>
      <c r="V133" s="9"/>
      <c r="W133" s="9"/>
      <c r="X133" s="9"/>
      <c r="Y133" s="9"/>
      <c r="Z133" s="9"/>
      <c r="AA133" s="2"/>
      <c r="AB133" s="2"/>
      <c r="AC133" s="2"/>
      <c r="AE133" s="145">
        <v>2</v>
      </c>
      <c r="AF133" s="146" t="str">
        <f>S109</f>
        <v>Telstra 7.515% bond maturing 11/07/2017.</v>
      </c>
      <c r="AG133" s="146"/>
      <c r="AH133" s="145"/>
      <c r="AI133" s="145"/>
      <c r="AJ133" s="145"/>
      <c r="AK133" s="145"/>
      <c r="AL133" s="145"/>
      <c r="AM133" s="145"/>
      <c r="AN133" s="145"/>
      <c r="AO133" s="2"/>
      <c r="AQ133" s="2"/>
      <c r="AR133" s="2"/>
      <c r="AS133" s="2"/>
      <c r="AT133" s="2"/>
      <c r="AU133" s="130"/>
      <c r="AV133" s="132"/>
      <c r="AW133" s="131"/>
      <c r="AX133" s="133"/>
      <c r="AY133" s="2"/>
      <c r="AZ133" s="2"/>
      <c r="BA133" s="2"/>
    </row>
    <row r="134" spans="2:53" x14ac:dyDescent="0.25">
      <c r="B134" s="2"/>
      <c r="C134" s="130"/>
      <c r="D134" s="132"/>
      <c r="E134" s="64"/>
      <c r="F134" s="9"/>
      <c r="G134" s="9"/>
      <c r="H134" s="9"/>
      <c r="I134" s="9"/>
      <c r="J134" s="9"/>
      <c r="K134" s="9"/>
      <c r="M134" s="2"/>
      <c r="N134" s="2"/>
      <c r="O134" s="328"/>
      <c r="P134" s="135"/>
      <c r="Q134" s="132"/>
      <c r="R134" s="64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E134" s="145">
        <v>3</v>
      </c>
      <c r="AF134" s="148" t="str">
        <f>S108</f>
        <v>Spark 5.25% bond maturing 25/10/2019.</v>
      </c>
      <c r="AG134" s="148"/>
      <c r="AH134" s="145"/>
      <c r="AI134" s="145"/>
      <c r="AJ134" s="145"/>
      <c r="AK134" s="145"/>
      <c r="AL134" s="145"/>
      <c r="AM134" s="145"/>
      <c r="AN134" s="145"/>
      <c r="AQ134" s="111"/>
      <c r="AR134" s="274"/>
      <c r="AS134" s="274"/>
      <c r="AT134" s="274"/>
      <c r="AU134" s="2"/>
      <c r="AV134" s="2"/>
      <c r="AW134" s="2"/>
      <c r="AX134" s="2"/>
      <c r="AY134" s="2"/>
      <c r="AZ134" s="2"/>
      <c r="BA134" s="2"/>
    </row>
    <row r="135" spans="2:53" x14ac:dyDescent="0.25">
      <c r="B135" s="2"/>
      <c r="C135" s="130"/>
      <c r="D135" s="132"/>
      <c r="E135" s="64"/>
      <c r="F135" s="9"/>
      <c r="G135" s="9"/>
      <c r="H135" s="9"/>
      <c r="I135" s="9"/>
      <c r="J135" s="9"/>
      <c r="K135" s="9"/>
      <c r="M135" s="2"/>
      <c r="N135" s="2"/>
      <c r="O135" s="328"/>
      <c r="P135" s="135"/>
      <c r="Q135" s="132"/>
      <c r="R135" s="64"/>
      <c r="S135" s="329"/>
      <c r="T135" s="329"/>
      <c r="U135" s="2"/>
      <c r="V135" s="2"/>
      <c r="W135" s="2"/>
      <c r="X135" s="2"/>
      <c r="Y135" s="2"/>
      <c r="Z135" s="2"/>
      <c r="AA135" s="2"/>
      <c r="AB135" s="2"/>
      <c r="AC135" s="2"/>
      <c r="AE135" s="145">
        <v>4</v>
      </c>
      <c r="AF135" s="148" t="str">
        <f>S110</f>
        <v>AIAL 5.52% bond maturing 28/05/2021.</v>
      </c>
      <c r="AG135" s="148"/>
      <c r="AH135" s="145"/>
      <c r="AI135" s="145"/>
      <c r="AJ135" s="145"/>
      <c r="AK135" s="145"/>
      <c r="AL135" s="145"/>
      <c r="AM135" s="145"/>
      <c r="AN135" s="145"/>
      <c r="AP135" s="2"/>
      <c r="AQ135" s="274"/>
      <c r="AR135" s="146"/>
      <c r="AS135" s="2"/>
      <c r="AT135" s="2"/>
      <c r="AU135" s="2"/>
      <c r="AV135" s="2"/>
      <c r="AW135" s="2"/>
      <c r="AX135" s="2"/>
      <c r="AY135" s="2"/>
      <c r="AZ135" s="2"/>
      <c r="BA135" s="2"/>
    </row>
    <row r="136" spans="2:53" x14ac:dyDescent="0.25">
      <c r="B136" s="2"/>
      <c r="C136" s="130"/>
      <c r="D136" s="132"/>
      <c r="E136" s="64"/>
      <c r="F136" s="140"/>
      <c r="G136" s="9"/>
      <c r="H136" s="9"/>
      <c r="I136" s="9"/>
      <c r="J136" s="9"/>
      <c r="K136" s="9"/>
      <c r="M136" s="2"/>
      <c r="N136" s="2"/>
      <c r="O136" s="328"/>
      <c r="P136" s="135"/>
      <c r="Q136" s="132"/>
      <c r="R136" s="64"/>
      <c r="S136" s="9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E136" s="145">
        <v>5</v>
      </c>
      <c r="AF136" s="146" t="str">
        <f>S114</f>
        <v>WIAL 6.25% bond maturing 15/05/2021.</v>
      </c>
      <c r="AG136" s="146"/>
      <c r="AH136" s="145"/>
      <c r="AI136" s="145"/>
      <c r="AJ136" s="145"/>
      <c r="AK136" s="145"/>
      <c r="AL136" s="145"/>
      <c r="AM136" s="145"/>
      <c r="AN136" s="145"/>
      <c r="AP136" s="2"/>
      <c r="AQ136" s="274"/>
      <c r="AR136" s="146"/>
      <c r="AS136" s="2"/>
      <c r="AT136" s="2"/>
      <c r="AU136" s="2"/>
      <c r="AV136" s="2"/>
      <c r="AW136" s="2"/>
      <c r="AX136" s="2"/>
      <c r="AY136" s="2"/>
      <c r="AZ136" s="2"/>
      <c r="BA136" s="2"/>
    </row>
    <row r="137" spans="2:53" x14ac:dyDescent="0.25">
      <c r="B137" s="2"/>
      <c r="C137" s="130"/>
      <c r="D137" s="132"/>
      <c r="E137" s="64"/>
      <c r="F137" s="9"/>
      <c r="G137" s="9"/>
      <c r="H137" s="9"/>
      <c r="I137" s="9"/>
      <c r="J137" s="9"/>
      <c r="K137" s="9"/>
      <c r="L137" s="9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145">
        <v>6</v>
      </c>
      <c r="AF137" s="146" t="str">
        <f>S116</f>
        <v>Powerco 6.31% bond maturing 20/12/2018.</v>
      </c>
      <c r="AG137" s="146"/>
      <c r="AH137" s="145"/>
      <c r="AI137" s="145"/>
      <c r="AJ137" s="145"/>
      <c r="AK137" s="145"/>
      <c r="AL137" s="145"/>
      <c r="AM137" s="145"/>
      <c r="AN137" s="145"/>
      <c r="AP137" s="2"/>
      <c r="AQ137" s="274"/>
      <c r="AR137" s="146"/>
      <c r="AS137" s="2"/>
      <c r="AT137" s="2"/>
      <c r="AU137" s="2"/>
      <c r="AV137" s="2"/>
      <c r="AW137" s="2"/>
      <c r="AX137" s="2"/>
      <c r="AY137" s="2"/>
      <c r="AZ137" s="2"/>
      <c r="BA137" s="2"/>
    </row>
    <row r="138" spans="2:53" x14ac:dyDescent="0.25">
      <c r="B138" s="2"/>
      <c r="C138" s="130"/>
      <c r="D138" s="132"/>
      <c r="E138" s="64"/>
      <c r="F138" s="9"/>
      <c r="G138" s="9"/>
      <c r="H138" s="9"/>
      <c r="I138" s="9"/>
      <c r="J138" s="9"/>
      <c r="K138" s="9"/>
      <c r="L138" s="9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E138" s="145">
        <v>7</v>
      </c>
      <c r="AF138" s="146" t="str">
        <f>S115</f>
        <v>Contact Energy 5.277% bond maturing 27/05/2020.</v>
      </c>
      <c r="AG138" s="146"/>
      <c r="AH138" s="145"/>
      <c r="AI138" s="145"/>
      <c r="AJ138" s="145"/>
      <c r="AK138" s="145"/>
      <c r="AL138" s="145"/>
      <c r="AM138" s="145"/>
      <c r="AN138" s="145"/>
      <c r="AQ138" s="274"/>
      <c r="AR138" s="146"/>
      <c r="AS138" s="2"/>
      <c r="AT138" s="2"/>
      <c r="AU138" s="2"/>
      <c r="AV138" s="2"/>
      <c r="AW138" s="2"/>
      <c r="AX138" s="2"/>
      <c r="AY138" s="2"/>
      <c r="AZ138" s="2"/>
      <c r="BA138" s="2"/>
    </row>
    <row r="139" spans="2:53" x14ac:dyDescent="0.25">
      <c r="B139" s="2"/>
      <c r="C139" s="130"/>
      <c r="D139" s="132"/>
      <c r="E139" s="64"/>
      <c r="F139" s="9"/>
      <c r="G139" s="9"/>
      <c r="H139" s="9"/>
      <c r="I139" s="9"/>
      <c r="J139" s="9"/>
      <c r="K139" s="9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145">
        <v>8</v>
      </c>
      <c r="AF139" s="146" t="str">
        <f>S107</f>
        <v>Transpower 6.95% bond maturing 10/06/2020.</v>
      </c>
      <c r="AG139" s="146"/>
      <c r="AH139" s="145"/>
      <c r="AI139" s="145"/>
      <c r="AJ139" s="145"/>
      <c r="AK139" s="145"/>
      <c r="AL139" s="145"/>
      <c r="AM139" s="145"/>
      <c r="AN139" s="145"/>
      <c r="AQ139" s="274"/>
      <c r="AR139" s="146"/>
      <c r="AS139" s="2"/>
      <c r="AT139" s="2"/>
      <c r="AU139" s="2"/>
      <c r="AV139" s="2"/>
      <c r="AW139" s="2"/>
      <c r="AX139" s="2"/>
      <c r="AY139" s="2"/>
      <c r="AZ139" s="2"/>
      <c r="BA139" s="2"/>
    </row>
    <row r="140" spans="2:53" x14ac:dyDescent="0.25">
      <c r="B140" s="2"/>
      <c r="C140" s="130"/>
      <c r="D140" s="132"/>
      <c r="E140" s="64"/>
      <c r="F140" s="9"/>
      <c r="G140" s="9"/>
      <c r="H140" s="9"/>
      <c r="I140" s="9"/>
      <c r="J140" s="9"/>
      <c r="K140" s="9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145">
        <v>9</v>
      </c>
      <c r="AF140" s="147" t="str">
        <f>S119</f>
        <v>CIAL 5.15% bond maturing 6/12/2019; 6.25% bond maturing 4/10/2021.</v>
      </c>
      <c r="AG140" s="147"/>
      <c r="AH140" s="145"/>
      <c r="AI140" s="145"/>
      <c r="AJ140" s="145"/>
      <c r="AK140" s="145"/>
      <c r="AL140" s="145"/>
      <c r="AM140" s="145"/>
      <c r="AQ140" s="274"/>
      <c r="AR140" s="146"/>
      <c r="AS140" s="2"/>
      <c r="AT140" s="2"/>
      <c r="AU140" s="2"/>
      <c r="AV140" s="2"/>
      <c r="AW140" s="2"/>
      <c r="AX140" s="2"/>
      <c r="AY140" s="2"/>
      <c r="AZ140" s="2"/>
      <c r="BA140" s="2"/>
    </row>
    <row r="141" spans="2:53" x14ac:dyDescent="0.25">
      <c r="B141" s="2"/>
      <c r="C141" s="144"/>
      <c r="D141" s="132"/>
      <c r="E141" s="64"/>
      <c r="F141" s="9"/>
      <c r="G141" s="9"/>
      <c r="H141" s="9"/>
      <c r="I141" s="9"/>
      <c r="J141" s="9"/>
      <c r="K141" s="9"/>
      <c r="AD141" s="2"/>
      <c r="AE141" s="145">
        <v>10</v>
      </c>
      <c r="AF141" s="149" t="str">
        <f>S111</f>
        <v>Genesis Energy 8.3% bond maturing 23/06/2020; 5.81% bond maturing 8/03/2023.</v>
      </c>
      <c r="AG141" s="149"/>
      <c r="AH141" s="145"/>
      <c r="AI141" s="145"/>
      <c r="AJ141" s="145"/>
      <c r="AK141" s="145"/>
      <c r="AL141" s="145"/>
      <c r="AM141" s="147"/>
      <c r="AO141" s="89"/>
      <c r="AQ141" s="274"/>
      <c r="AR141" s="146"/>
      <c r="AS141" s="2"/>
      <c r="AT141" s="2"/>
      <c r="AU141" s="2"/>
      <c r="AV141" s="2"/>
      <c r="AW141" s="82"/>
      <c r="AX141" s="82"/>
      <c r="AY141" s="82"/>
      <c r="AZ141" s="2"/>
      <c r="BA141" s="2"/>
    </row>
    <row r="142" spans="2:53" x14ac:dyDescent="0.25">
      <c r="B142" s="2"/>
      <c r="C142" s="144"/>
      <c r="D142" s="132"/>
      <c r="E142" s="64"/>
      <c r="F142" s="9"/>
      <c r="G142" s="9"/>
      <c r="H142" s="9"/>
      <c r="I142" s="9"/>
      <c r="J142" s="9"/>
      <c r="K142" s="9"/>
      <c r="AE142" s="145">
        <v>11</v>
      </c>
      <c r="AF142" s="148" t="str">
        <f>S112</f>
        <v>MRP 8.21% bond maturing 11/02/2020; 5.793% bond maturing 6/03/2023.</v>
      </c>
      <c r="AG142" s="148"/>
      <c r="AH142" s="145"/>
      <c r="AI142" s="145"/>
      <c r="AJ142" s="145"/>
      <c r="AK142" s="145"/>
      <c r="AL142" s="145"/>
      <c r="AM142" s="145"/>
      <c r="AQ142" s="274"/>
      <c r="AR142" s="146"/>
      <c r="AS142" s="2"/>
      <c r="AT142" s="82"/>
      <c r="AU142" s="82"/>
      <c r="AV142" s="82"/>
      <c r="AW142" s="2"/>
      <c r="AX142" s="2"/>
      <c r="AY142" s="2"/>
      <c r="AZ142" s="2"/>
      <c r="BA142" s="2"/>
    </row>
    <row r="143" spans="2:53" x14ac:dyDescent="0.25">
      <c r="B143" s="2"/>
      <c r="C143" s="130"/>
      <c r="D143" s="132"/>
      <c r="E143" s="64"/>
      <c r="F143" s="9"/>
      <c r="G143" s="9"/>
      <c r="H143" s="9"/>
      <c r="I143" s="9"/>
      <c r="J143" s="9"/>
      <c r="K143" s="9"/>
      <c r="AE143" s="145">
        <v>12</v>
      </c>
      <c r="AF143" s="146" t="str">
        <f>S118</f>
        <v>Meridian 7.55% bond maturing 16/03/2017.</v>
      </c>
      <c r="AG143" s="146"/>
      <c r="AH143" s="145"/>
      <c r="AI143" s="145"/>
      <c r="AJ143" s="145"/>
      <c r="AK143" s="145"/>
      <c r="AL143" s="145"/>
      <c r="AM143" s="145"/>
      <c r="AP143" s="2"/>
      <c r="AQ143" s="274"/>
      <c r="AR143" s="146"/>
      <c r="AS143" s="2"/>
      <c r="AT143" s="2"/>
      <c r="AU143" s="2"/>
      <c r="AV143" s="2"/>
      <c r="AW143" s="2"/>
      <c r="AX143" s="2"/>
      <c r="AY143" s="2"/>
      <c r="AZ143" s="2"/>
      <c r="BA143" s="2"/>
    </row>
    <row r="144" spans="2:53" x14ac:dyDescent="0.25">
      <c r="AO144" s="89"/>
      <c r="AP144" s="2"/>
      <c r="AQ144" s="274"/>
      <c r="AR144" s="146"/>
      <c r="AS144" s="2"/>
      <c r="AT144" s="2"/>
      <c r="AU144" s="2"/>
      <c r="AV144" s="2"/>
      <c r="AW144" s="2"/>
      <c r="AX144" s="2"/>
      <c r="AY144" s="2"/>
      <c r="AZ144" s="2"/>
      <c r="BA144" s="2"/>
    </row>
    <row r="145" spans="43:53" x14ac:dyDescent="0.25">
      <c r="AQ145" s="274"/>
      <c r="AR145" s="146"/>
      <c r="AS145" s="2"/>
      <c r="AT145" s="2"/>
      <c r="AU145" s="2"/>
      <c r="AV145" s="2"/>
      <c r="AW145" s="2"/>
      <c r="AX145" s="2"/>
      <c r="AY145" s="2"/>
      <c r="AZ145" s="2"/>
      <c r="BA145" s="2"/>
    </row>
    <row r="146" spans="43:53" x14ac:dyDescent="0.25">
      <c r="AQ146" s="274"/>
      <c r="AR146" s="146"/>
      <c r="AS146" s="2"/>
      <c r="AT146" s="2"/>
      <c r="AU146" s="2"/>
      <c r="AV146" s="2"/>
      <c r="AW146" s="2"/>
      <c r="AX146" s="2"/>
      <c r="AY146" s="2"/>
      <c r="AZ146" s="2"/>
      <c r="BA146" s="2"/>
    </row>
    <row r="147" spans="43:53" x14ac:dyDescent="0.25"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</row>
    <row r="148" spans="43:53" x14ac:dyDescent="0.25"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</row>
  </sheetData>
  <mergeCells count="23">
    <mergeCell ref="C5:J5"/>
    <mergeCell ref="N5:BI5"/>
    <mergeCell ref="C6:J6"/>
    <mergeCell ref="N6:BI6"/>
    <mergeCell ref="N68:BI68"/>
    <mergeCell ref="C33:J33"/>
    <mergeCell ref="N33:BI33"/>
    <mergeCell ref="C34:J34"/>
    <mergeCell ref="N34:BI34"/>
    <mergeCell ref="C61:J61"/>
    <mergeCell ref="C64:J64"/>
    <mergeCell ref="AK116:AN116"/>
    <mergeCell ref="AK117:AN117"/>
    <mergeCell ref="AK118:AN118"/>
    <mergeCell ref="AK119:AN119"/>
    <mergeCell ref="AK120:AN120"/>
    <mergeCell ref="AK128:AN128"/>
    <mergeCell ref="AK129:AN129"/>
    <mergeCell ref="AK121:AN121"/>
    <mergeCell ref="AK122:AN122"/>
    <mergeCell ref="AK125:AN125"/>
    <mergeCell ref="AK126:AN126"/>
    <mergeCell ref="AK127:AN127"/>
  </mergeCells>
  <pageMargins left="0.7" right="0.7" top="0.75" bottom="0.75" header="0.3" footer="0.3"/>
  <pageSetup paperSize="9" scale="16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E24"/>
  <sheetViews>
    <sheetView workbookViewId="0"/>
  </sheetViews>
  <sheetFormatPr defaultRowHeight="15" x14ac:dyDescent="0.25"/>
  <cols>
    <col min="1" max="1" width="1.5703125" style="3" customWidth="1"/>
    <col min="2" max="2" width="39.85546875" style="3" customWidth="1"/>
    <col min="3" max="3" width="9.7109375" style="3" bestFit="1" customWidth="1"/>
    <col min="4" max="4" width="9.140625" style="3"/>
    <col min="5" max="5" width="2.7109375" style="3" customWidth="1"/>
    <col min="6" max="16384" width="9.140625" style="3"/>
  </cols>
  <sheetData>
    <row r="1" spans="1:4" ht="23.25" x14ac:dyDescent="0.35">
      <c r="A1" s="199" t="s">
        <v>252</v>
      </c>
    </row>
    <row r="3" spans="1:4" x14ac:dyDescent="0.25">
      <c r="B3" s="3" t="s">
        <v>259</v>
      </c>
    </row>
    <row r="5" spans="1:4" x14ac:dyDescent="0.25">
      <c r="B5" s="3" t="s">
        <v>262</v>
      </c>
    </row>
    <row r="6" spans="1:4" x14ac:dyDescent="0.25">
      <c r="B6" s="297" t="s">
        <v>260</v>
      </c>
    </row>
    <row r="7" spans="1:4" x14ac:dyDescent="0.25">
      <c r="B7" s="297" t="s">
        <v>261</v>
      </c>
    </row>
    <row r="8" spans="1:4" x14ac:dyDescent="0.25">
      <c r="B8" s="297"/>
    </row>
    <row r="10" spans="1:4" x14ac:dyDescent="0.25">
      <c r="B10" s="17" t="s">
        <v>198</v>
      </c>
      <c r="C10" s="11"/>
      <c r="D10" s="12"/>
    </row>
    <row r="11" spans="1:4" x14ac:dyDescent="0.25">
      <c r="B11" s="8" t="s">
        <v>246</v>
      </c>
      <c r="C11" s="152">
        <v>41852</v>
      </c>
      <c r="D11" s="7"/>
    </row>
    <row r="12" spans="1:4" x14ac:dyDescent="0.25">
      <c r="B12" s="8" t="s">
        <v>247</v>
      </c>
      <c r="C12" s="282">
        <v>7</v>
      </c>
      <c r="D12" s="7"/>
    </row>
    <row r="13" spans="1:4" x14ac:dyDescent="0.25">
      <c r="B13" s="8"/>
      <c r="C13" s="2"/>
      <c r="D13" s="7"/>
    </row>
    <row r="14" spans="1:4" x14ac:dyDescent="0.25">
      <c r="B14" s="6" t="s">
        <v>250</v>
      </c>
      <c r="C14" s="2"/>
      <c r="D14" s="7"/>
    </row>
    <row r="15" spans="1:4" x14ac:dyDescent="0.25">
      <c r="B15" s="8" t="s">
        <v>248</v>
      </c>
      <c r="C15" s="2">
        <v>4.67</v>
      </c>
      <c r="D15" s="284" t="e">
        <f ca="1">BDH("NDSWAP" &amp; $C$12 &amp; " INDEX","ASK",$C$11,$C$11,"Dts=H")</f>
        <v>#NAME?</v>
      </c>
    </row>
    <row r="16" spans="1:4" x14ac:dyDescent="0.25">
      <c r="B16" s="8" t="s">
        <v>249</v>
      </c>
      <c r="C16" s="2">
        <v>4.59</v>
      </c>
      <c r="D16" s="284" t="e">
        <f ca="1">BDH("NDSWAP" &amp; $C$12 &amp; " INDEX","BID",$C$11,$C$11,"Dts=H")</f>
        <v>#NAME?</v>
      </c>
    </row>
    <row r="17" spans="2:5" x14ac:dyDescent="0.25">
      <c r="B17" s="8"/>
      <c r="C17" s="2"/>
      <c r="D17" s="7"/>
    </row>
    <row r="18" spans="2:5" x14ac:dyDescent="0.25">
      <c r="B18" s="6" t="s">
        <v>251</v>
      </c>
      <c r="C18" s="2"/>
      <c r="D18" s="7"/>
    </row>
    <row r="19" spans="2:5" ht="30" customHeight="1" x14ac:dyDescent="0.25">
      <c r="B19" s="295" t="s">
        <v>258</v>
      </c>
      <c r="C19" s="296">
        <f>(C15-C16)/100</f>
        <v>8.0000000000000069E-4</v>
      </c>
      <c r="D19" s="7"/>
    </row>
    <row r="20" spans="2:5" x14ac:dyDescent="0.25">
      <c r="B20" s="14" t="s">
        <v>252</v>
      </c>
      <c r="C20" s="283">
        <f>C19/2</f>
        <v>4.0000000000000034E-4</v>
      </c>
      <c r="D20" s="20"/>
    </row>
    <row r="24" spans="2:5" x14ac:dyDescent="0.25">
      <c r="E24" s="2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B3"/>
  <sheetViews>
    <sheetView workbookViewId="0"/>
  </sheetViews>
  <sheetFormatPr defaultRowHeight="15" x14ac:dyDescent="0.25"/>
  <cols>
    <col min="1" max="1" width="1.5703125" style="3" customWidth="1"/>
    <col min="2" max="16384" width="9.140625" style="3"/>
  </cols>
  <sheetData>
    <row r="1" spans="1:2" ht="23.25" x14ac:dyDescent="0.35">
      <c r="A1" s="199" t="s">
        <v>263</v>
      </c>
    </row>
    <row r="3" spans="1:2" x14ac:dyDescent="0.25">
      <c r="B3" s="3" t="s">
        <v>283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Z102"/>
  <sheetViews>
    <sheetView zoomScale="85" zoomScaleNormal="85" workbookViewId="0"/>
  </sheetViews>
  <sheetFormatPr defaultRowHeight="15" x14ac:dyDescent="0.25"/>
  <cols>
    <col min="1" max="1" width="2.140625" style="3" customWidth="1"/>
    <col min="2" max="2" width="15.7109375" style="3" customWidth="1"/>
    <col min="3" max="3" width="12.5703125" style="3" bestFit="1" customWidth="1"/>
    <col min="4" max="5" width="11" style="3" customWidth="1"/>
    <col min="6" max="6" width="15.5703125" style="3" customWidth="1"/>
    <col min="7" max="7" width="12.5703125" style="3" bestFit="1" customWidth="1"/>
    <col min="8" max="9" width="11" style="3" customWidth="1"/>
    <col min="10" max="10" width="15.42578125" style="3" customWidth="1"/>
    <col min="11" max="11" width="12.7109375" style="3" bestFit="1" customWidth="1"/>
    <col min="12" max="13" width="11" style="3" customWidth="1"/>
    <col min="14" max="14" width="15.28515625" style="3" bestFit="1" customWidth="1"/>
    <col min="15" max="15" width="13.42578125" style="3" customWidth="1"/>
    <col min="16" max="16" width="11.7109375" style="3" customWidth="1"/>
    <col min="17" max="17" width="12.5703125" style="3" customWidth="1"/>
    <col min="18" max="18" width="15.42578125" style="3" customWidth="1"/>
    <col min="19" max="19" width="11.7109375" style="3" customWidth="1"/>
    <col min="20" max="20" width="10.5703125" style="3" customWidth="1"/>
    <col min="21" max="21" width="10.85546875" style="3" customWidth="1"/>
    <col min="22" max="22" width="15.28515625" style="3" customWidth="1"/>
    <col min="23" max="23" width="12.5703125" style="3" customWidth="1"/>
    <col min="24" max="24" width="10.28515625" style="3" customWidth="1"/>
    <col min="25" max="25" width="11" style="3" customWidth="1"/>
    <col min="26" max="26" width="15.7109375" style="3" customWidth="1"/>
    <col min="27" max="27" width="11.7109375" style="3" customWidth="1"/>
    <col min="28" max="28" width="9.5703125" style="3" bestFit="1" customWidth="1"/>
    <col min="29" max="29" width="10.85546875" style="3" customWidth="1"/>
    <col min="30" max="30" width="15.28515625" style="3" customWidth="1"/>
    <col min="31" max="31" width="11.85546875" style="3" customWidth="1"/>
    <col min="32" max="32" width="9.5703125" style="3" bestFit="1" customWidth="1"/>
    <col min="33" max="33" width="10.85546875" style="3" customWidth="1"/>
    <col min="34" max="34" width="2.5703125" style="3" customWidth="1"/>
    <col min="35" max="16384" width="9.140625" style="3"/>
  </cols>
  <sheetData>
    <row r="1" spans="1:130" ht="23.25" x14ac:dyDescent="0.35">
      <c r="A1" s="199" t="s">
        <v>214</v>
      </c>
      <c r="D1" s="89"/>
      <c r="E1" s="89"/>
      <c r="I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</row>
    <row r="3" spans="1:130" x14ac:dyDescent="0.25">
      <c r="B3" s="3" t="s">
        <v>264</v>
      </c>
    </row>
    <row r="5" spans="1:130" x14ac:dyDescent="0.25">
      <c r="B5" s="10" t="s">
        <v>284</v>
      </c>
      <c r="C5" s="11"/>
      <c r="D5" s="201"/>
      <c r="E5" s="11"/>
      <c r="F5" s="10" t="s">
        <v>24</v>
      </c>
      <c r="G5" s="11"/>
      <c r="H5" s="201"/>
      <c r="I5" s="12"/>
      <c r="J5" s="11" t="s">
        <v>26</v>
      </c>
      <c r="K5" s="11"/>
      <c r="L5" s="201"/>
      <c r="M5" s="11"/>
      <c r="N5" s="10" t="s">
        <v>28</v>
      </c>
      <c r="O5" s="11"/>
      <c r="P5" s="11"/>
      <c r="Q5" s="12"/>
      <c r="R5" s="11" t="s">
        <v>30</v>
      </c>
      <c r="S5" s="11"/>
      <c r="T5" s="11"/>
      <c r="U5" s="12"/>
      <c r="V5" s="11" t="s">
        <v>119</v>
      </c>
      <c r="W5" s="11"/>
      <c r="X5" s="11"/>
      <c r="Y5" s="11"/>
      <c r="Z5" s="10" t="s">
        <v>35</v>
      </c>
      <c r="AA5" s="11"/>
      <c r="AB5" s="11"/>
      <c r="AC5" s="12"/>
      <c r="AD5" s="11" t="s">
        <v>33</v>
      </c>
      <c r="AE5" s="11"/>
      <c r="AF5" s="11"/>
      <c r="AG5" s="12"/>
    </row>
    <row r="6" spans="1:130" x14ac:dyDescent="0.25">
      <c r="B6" s="8">
        <v>8766000</v>
      </c>
      <c r="C6" s="2"/>
      <c r="D6" s="2"/>
      <c r="E6" s="2"/>
      <c r="F6" s="8">
        <v>10935000</v>
      </c>
      <c r="G6" s="2"/>
      <c r="H6" s="2"/>
      <c r="I6" s="7"/>
      <c r="J6" s="2">
        <v>9366000</v>
      </c>
      <c r="K6" s="2"/>
      <c r="L6" s="2"/>
      <c r="M6" s="2"/>
      <c r="N6" s="8">
        <v>9706000</v>
      </c>
      <c r="O6" s="2"/>
      <c r="P6" s="2"/>
      <c r="Q6" s="7"/>
      <c r="R6" s="2">
        <v>6688000</v>
      </c>
      <c r="S6" s="2"/>
      <c r="T6" s="2"/>
      <c r="U6" s="7"/>
      <c r="V6" s="2"/>
      <c r="W6" s="2"/>
      <c r="X6" s="2"/>
      <c r="Y6" s="2"/>
      <c r="Z6" s="8">
        <v>11224000</v>
      </c>
      <c r="AA6" s="2"/>
      <c r="AB6" s="2"/>
      <c r="AC6" s="7"/>
      <c r="AD6" s="2">
        <v>854000</v>
      </c>
      <c r="AE6" s="2"/>
      <c r="AF6" s="2"/>
      <c r="AG6" s="7"/>
    </row>
    <row r="7" spans="1:130" x14ac:dyDescent="0.25">
      <c r="B7" s="8" t="s">
        <v>22</v>
      </c>
      <c r="C7" s="2"/>
      <c r="D7" s="2"/>
      <c r="E7" s="2"/>
      <c r="F7" s="8" t="s">
        <v>22</v>
      </c>
      <c r="G7" s="2"/>
      <c r="H7" s="2"/>
      <c r="I7" s="7"/>
      <c r="J7" s="2" t="s">
        <v>22</v>
      </c>
      <c r="K7" s="2"/>
      <c r="L7" s="2"/>
      <c r="M7" s="2"/>
      <c r="N7" s="8" t="s">
        <v>22</v>
      </c>
      <c r="O7" s="2"/>
      <c r="P7" s="2"/>
      <c r="Q7" s="7"/>
      <c r="R7" s="2" t="s">
        <v>22</v>
      </c>
      <c r="S7" s="2"/>
      <c r="T7" s="2"/>
      <c r="U7" s="7"/>
      <c r="V7" s="2" t="s">
        <v>120</v>
      </c>
      <c r="W7" s="2"/>
      <c r="X7" s="2"/>
      <c r="Y7" s="2"/>
      <c r="Z7" s="8" t="s">
        <v>22</v>
      </c>
      <c r="AA7" s="2"/>
      <c r="AB7" s="2"/>
      <c r="AC7" s="7"/>
      <c r="AD7" s="2" t="s">
        <v>22</v>
      </c>
      <c r="AE7" s="2"/>
      <c r="AF7" s="2"/>
      <c r="AG7" s="7"/>
    </row>
    <row r="8" spans="1:130" x14ac:dyDescent="0.25">
      <c r="B8" s="14"/>
      <c r="C8" s="16"/>
      <c r="D8" s="75"/>
      <c r="E8" s="16"/>
      <c r="F8" s="14"/>
      <c r="G8" s="16"/>
      <c r="H8" s="75"/>
      <c r="I8" s="20"/>
      <c r="J8" s="16"/>
      <c r="K8" s="16"/>
      <c r="L8" s="75"/>
      <c r="M8" s="16"/>
      <c r="N8" s="14"/>
      <c r="O8" s="16"/>
      <c r="P8" s="16"/>
      <c r="Q8" s="20"/>
      <c r="R8" s="16"/>
      <c r="S8" s="16"/>
      <c r="T8" s="16"/>
      <c r="U8" s="20"/>
      <c r="V8" s="16"/>
      <c r="W8" s="16"/>
      <c r="X8" s="16"/>
      <c r="Y8" s="16"/>
      <c r="Z8" s="14"/>
      <c r="AA8" s="16"/>
      <c r="AB8" s="16"/>
      <c r="AC8" s="20"/>
      <c r="AD8" s="16"/>
      <c r="AE8" s="16"/>
      <c r="AF8" s="16"/>
      <c r="AG8" s="20"/>
    </row>
    <row r="9" spans="1:130" x14ac:dyDescent="0.25">
      <c r="B9" s="8"/>
      <c r="C9" s="2"/>
      <c r="D9" s="2"/>
      <c r="E9" s="2"/>
      <c r="F9" s="8"/>
      <c r="G9" s="2"/>
      <c r="H9" s="2"/>
      <c r="I9" s="7"/>
      <c r="J9" s="2"/>
      <c r="K9" s="2"/>
      <c r="L9" s="2"/>
      <c r="M9" s="2"/>
      <c r="N9" s="8"/>
      <c r="O9" s="2"/>
      <c r="P9" s="2"/>
      <c r="Q9" s="7"/>
      <c r="R9" s="2"/>
      <c r="S9" s="2"/>
      <c r="T9" s="2"/>
      <c r="U9" s="7"/>
      <c r="V9" s="2"/>
      <c r="W9" s="2"/>
      <c r="X9" s="2"/>
      <c r="Y9" s="2"/>
      <c r="Z9" s="8"/>
      <c r="AA9" s="2"/>
      <c r="AB9" s="2"/>
      <c r="AC9" s="7"/>
      <c r="AD9" s="2"/>
      <c r="AE9" s="2"/>
      <c r="AF9" s="2"/>
      <c r="AG9" s="7"/>
    </row>
    <row r="10" spans="1:130" x14ac:dyDescent="0.25">
      <c r="B10" s="8"/>
      <c r="C10" s="2"/>
      <c r="D10" s="2"/>
      <c r="E10" s="2"/>
      <c r="F10" s="8"/>
      <c r="G10" s="2"/>
      <c r="H10" s="2"/>
      <c r="I10" s="7"/>
      <c r="J10" s="2"/>
      <c r="K10" s="2"/>
      <c r="L10" s="2"/>
      <c r="M10" s="2"/>
      <c r="N10" s="8"/>
      <c r="O10" s="2"/>
      <c r="P10" s="2"/>
      <c r="Q10" s="7"/>
      <c r="R10" s="2"/>
      <c r="S10" s="2"/>
      <c r="T10" s="2"/>
      <c r="U10" s="7"/>
      <c r="V10" s="2"/>
      <c r="W10" s="2"/>
      <c r="X10" s="2"/>
      <c r="Y10" s="2"/>
      <c r="Z10" s="8"/>
      <c r="AA10" s="2"/>
      <c r="AB10" s="2"/>
      <c r="AC10" s="7"/>
      <c r="AD10" s="2"/>
      <c r="AE10" s="2"/>
      <c r="AF10" s="2"/>
      <c r="AG10" s="7"/>
    </row>
    <row r="11" spans="1:130" x14ac:dyDescent="0.25">
      <c r="B11" s="8"/>
      <c r="C11" s="82" t="s">
        <v>0</v>
      </c>
      <c r="D11" s="202">
        <v>41821</v>
      </c>
      <c r="E11" s="203">
        <v>41851</v>
      </c>
      <c r="F11" s="8"/>
      <c r="G11" s="82" t="s">
        <v>0</v>
      </c>
      <c r="H11" s="82">
        <f>$D$11</f>
        <v>41821</v>
      </c>
      <c r="I11" s="74">
        <f>$E$11</f>
        <v>41851</v>
      </c>
      <c r="J11" s="2"/>
      <c r="K11" s="82" t="s">
        <v>0</v>
      </c>
      <c r="L11" s="82">
        <f>$D$11</f>
        <v>41821</v>
      </c>
      <c r="M11" s="82">
        <f>$E$11</f>
        <v>41851</v>
      </c>
      <c r="N11" s="8"/>
      <c r="O11" s="82" t="s">
        <v>0</v>
      </c>
      <c r="P11" s="82">
        <f>$D$11</f>
        <v>41821</v>
      </c>
      <c r="Q11" s="74">
        <f>$E$11</f>
        <v>41851</v>
      </c>
      <c r="R11" s="2"/>
      <c r="S11" s="82" t="s">
        <v>0</v>
      </c>
      <c r="T11" s="82">
        <f>$D$11</f>
        <v>41821</v>
      </c>
      <c r="U11" s="74">
        <f>$E$11</f>
        <v>41851</v>
      </c>
      <c r="V11" s="2"/>
      <c r="W11" s="82" t="s">
        <v>0</v>
      </c>
      <c r="X11" s="82">
        <f>$D$11</f>
        <v>41821</v>
      </c>
      <c r="Y11" s="82">
        <f>$E$11</f>
        <v>41851</v>
      </c>
      <c r="Z11" s="8"/>
      <c r="AA11" s="82" t="s">
        <v>0</v>
      </c>
      <c r="AB11" s="82">
        <f>$D$11</f>
        <v>41821</v>
      </c>
      <c r="AC11" s="74">
        <f>$E$11</f>
        <v>41851</v>
      </c>
      <c r="AD11" s="2"/>
      <c r="AE11" s="82" t="s">
        <v>0</v>
      </c>
      <c r="AF11" s="82">
        <f>$D$11</f>
        <v>41821</v>
      </c>
      <c r="AG11" s="74">
        <f>$E$11</f>
        <v>41851</v>
      </c>
      <c r="AH11" s="89"/>
    </row>
    <row r="12" spans="1:130" x14ac:dyDescent="0.25">
      <c r="B12" s="8" t="s">
        <v>23</v>
      </c>
      <c r="C12" s="82" t="e">
        <f ca="1">_xll.BDH(B12,$C$11,$D$11,$E$11)</f>
        <v>#NAME?</v>
      </c>
      <c r="D12" s="2"/>
      <c r="E12" s="2"/>
      <c r="F12" s="8" t="s">
        <v>25</v>
      </c>
      <c r="G12" s="82" t="e">
        <f ca="1">_xll.BDH(F12,$C$11,$D$11,$E$11)</f>
        <v>#NAME?</v>
      </c>
      <c r="H12" s="2"/>
      <c r="I12" s="7"/>
      <c r="J12" s="2" t="s">
        <v>27</v>
      </c>
      <c r="K12" s="82" t="e">
        <f ca="1">_xll.BDH(J12,$C$11,$D$11,$E$11,"cols=2;rows=23")</f>
        <v>#NAME?</v>
      </c>
      <c r="L12" s="81">
        <v>3.617</v>
      </c>
      <c r="M12" s="2"/>
      <c r="N12" s="8" t="s">
        <v>29</v>
      </c>
      <c r="O12" s="82" t="e">
        <f ca="1">_xll.BDH(N12,$C$11,$D$11,$E$11,"cols=2;rows=23")</f>
        <v>#NAME?</v>
      </c>
      <c r="P12" s="2">
        <v>4.0410000000000004</v>
      </c>
      <c r="Q12" s="7"/>
      <c r="R12" s="2" t="s">
        <v>31</v>
      </c>
      <c r="S12" s="82" t="e">
        <f ca="1">_xll.BDH(R12,$C$11,$D$11,$E$11,"cols=2;rows=23")</f>
        <v>#NAME?</v>
      </c>
      <c r="T12" s="2">
        <v>4.149</v>
      </c>
      <c r="U12" s="7"/>
      <c r="V12" s="2" t="s">
        <v>121</v>
      </c>
      <c r="W12" s="82" t="e">
        <f ca="1">_xll.BDH(V12,$C$11,$D$11,$E$11,"cols=2;rows=23")</f>
        <v>#NAME?</v>
      </c>
      <c r="X12" s="2">
        <v>4.2460000000000004</v>
      </c>
      <c r="Y12" s="2"/>
      <c r="Z12" s="8" t="s">
        <v>32</v>
      </c>
      <c r="AA12" s="82" t="e">
        <f ca="1">_xll.BDH(Z12,$C$11,$D$11,$E$11,"cols=2;rows=23")</f>
        <v>#NAME?</v>
      </c>
      <c r="AB12" s="2">
        <v>4.3330000000000002</v>
      </c>
      <c r="AC12" s="7"/>
      <c r="AD12" s="2" t="s">
        <v>34</v>
      </c>
      <c r="AE12" s="82" t="e">
        <f ca="1">_xll.BDH(AD12,$C$11,$D$11,$E$11,"cols=2;rows=23")</f>
        <v>#NAME?</v>
      </c>
      <c r="AF12" s="2">
        <v>4.4740000000000002</v>
      </c>
      <c r="AG12" s="7"/>
    </row>
    <row r="13" spans="1:130" x14ac:dyDescent="0.25">
      <c r="B13" s="8"/>
      <c r="C13" s="82"/>
      <c r="D13" s="2"/>
      <c r="E13" s="2"/>
      <c r="F13" s="8"/>
      <c r="G13" s="82"/>
      <c r="H13" s="2"/>
      <c r="I13" s="7"/>
      <c r="J13" s="2"/>
      <c r="K13" s="82">
        <v>41822</v>
      </c>
      <c r="L13" s="81">
        <v>3.6059999999999999</v>
      </c>
      <c r="M13" s="2"/>
      <c r="N13" s="8"/>
      <c r="O13" s="82">
        <v>41822</v>
      </c>
      <c r="P13" s="2">
        <v>4.0679999999999996</v>
      </c>
      <c r="Q13" s="7"/>
      <c r="R13" s="2"/>
      <c r="S13" s="82">
        <v>41822</v>
      </c>
      <c r="T13" s="2">
        <v>4.1669999999999998</v>
      </c>
      <c r="U13" s="7"/>
      <c r="V13" s="2"/>
      <c r="W13" s="82">
        <v>41822</v>
      </c>
      <c r="X13" s="2">
        <v>4.258</v>
      </c>
      <c r="Y13" s="2"/>
      <c r="Z13" s="8"/>
      <c r="AA13" s="82">
        <v>41822</v>
      </c>
      <c r="AB13" s="2">
        <v>4.3319999999999999</v>
      </c>
      <c r="AC13" s="7"/>
      <c r="AD13" s="2"/>
      <c r="AE13" s="82">
        <v>41822</v>
      </c>
      <c r="AF13" s="2">
        <v>4.4710000000000001</v>
      </c>
      <c r="AG13" s="7"/>
    </row>
    <row r="14" spans="1:130" x14ac:dyDescent="0.25">
      <c r="B14" s="8"/>
      <c r="C14" s="82"/>
      <c r="D14" s="2"/>
      <c r="E14" s="2"/>
      <c r="F14" s="8"/>
      <c r="G14" s="82"/>
      <c r="H14" s="2"/>
      <c r="I14" s="7"/>
      <c r="J14" s="2"/>
      <c r="K14" s="82">
        <v>41823</v>
      </c>
      <c r="L14" s="81">
        <v>3.613</v>
      </c>
      <c r="M14" s="2"/>
      <c r="N14" s="8"/>
      <c r="O14" s="82">
        <v>41823</v>
      </c>
      <c r="P14" s="2">
        <v>4.1059999999999999</v>
      </c>
      <c r="Q14" s="7"/>
      <c r="R14" s="2"/>
      <c r="S14" s="82">
        <v>41823</v>
      </c>
      <c r="T14" s="2">
        <v>4.2069999999999999</v>
      </c>
      <c r="U14" s="7"/>
      <c r="V14" s="2"/>
      <c r="W14" s="82">
        <v>41823</v>
      </c>
      <c r="X14" s="2">
        <v>4.2990000000000004</v>
      </c>
      <c r="Y14" s="2"/>
      <c r="Z14" s="8"/>
      <c r="AA14" s="82">
        <v>41823</v>
      </c>
      <c r="AB14" s="2">
        <v>4.3689999999999998</v>
      </c>
      <c r="AC14" s="7"/>
      <c r="AD14" s="2"/>
      <c r="AE14" s="82">
        <v>41823</v>
      </c>
      <c r="AF14" s="2">
        <v>4.5</v>
      </c>
      <c r="AG14" s="7"/>
    </row>
    <row r="15" spans="1:130" x14ac:dyDescent="0.25">
      <c r="B15" s="8"/>
      <c r="C15" s="82"/>
      <c r="D15" s="2"/>
      <c r="E15" s="2"/>
      <c r="F15" s="8"/>
      <c r="G15" s="82"/>
      <c r="H15" s="2"/>
      <c r="I15" s="7"/>
      <c r="J15" s="2"/>
      <c r="K15" s="82">
        <v>41824</v>
      </c>
      <c r="L15" s="81">
        <v>3.6320000000000001</v>
      </c>
      <c r="M15" s="2"/>
      <c r="N15" s="8"/>
      <c r="O15" s="82">
        <v>41824</v>
      </c>
      <c r="P15" s="2">
        <v>4.13</v>
      </c>
      <c r="Q15" s="7"/>
      <c r="R15" s="2"/>
      <c r="S15" s="82">
        <v>41824</v>
      </c>
      <c r="T15" s="2">
        <v>4.2229999999999999</v>
      </c>
      <c r="U15" s="7"/>
      <c r="V15" s="2"/>
      <c r="W15" s="82">
        <v>41824</v>
      </c>
      <c r="X15" s="2">
        <v>4.3220000000000001</v>
      </c>
      <c r="Y15" s="2"/>
      <c r="Z15" s="8"/>
      <c r="AA15" s="82">
        <v>41824</v>
      </c>
      <c r="AB15" s="2">
        <v>4.3920000000000003</v>
      </c>
      <c r="AC15" s="7"/>
      <c r="AD15" s="2"/>
      <c r="AE15" s="82">
        <v>41824</v>
      </c>
      <c r="AF15" s="2">
        <v>4.5270000000000001</v>
      </c>
      <c r="AG15" s="7"/>
    </row>
    <row r="16" spans="1:130" x14ac:dyDescent="0.25">
      <c r="B16" s="8"/>
      <c r="C16" s="82"/>
      <c r="D16" s="2"/>
      <c r="E16" s="82"/>
      <c r="F16" s="8"/>
      <c r="G16" s="82"/>
      <c r="H16" s="2"/>
      <c r="I16" s="74"/>
      <c r="J16" s="2"/>
      <c r="K16" s="82">
        <v>41827</v>
      </c>
      <c r="L16" s="81">
        <v>3.6390000000000002</v>
      </c>
      <c r="M16" s="82"/>
      <c r="N16" s="8"/>
      <c r="O16" s="82">
        <v>41827</v>
      </c>
      <c r="P16" s="2">
        <v>4.1429999999999998</v>
      </c>
      <c r="Q16" s="74"/>
      <c r="R16" s="2"/>
      <c r="S16" s="82">
        <v>41827</v>
      </c>
      <c r="T16" s="2">
        <v>4.2379999999999995</v>
      </c>
      <c r="U16" s="74"/>
      <c r="V16" s="2"/>
      <c r="W16" s="82">
        <v>41827</v>
      </c>
      <c r="X16" s="2">
        <v>4.3369999999999997</v>
      </c>
      <c r="Y16" s="82"/>
      <c r="Z16" s="8"/>
      <c r="AA16" s="82">
        <v>41827</v>
      </c>
      <c r="AB16" s="2">
        <v>4.4130000000000003</v>
      </c>
      <c r="AC16" s="74"/>
      <c r="AD16" s="2"/>
      <c r="AE16" s="82">
        <v>41827</v>
      </c>
      <c r="AF16" s="2">
        <v>4.5419999999999998</v>
      </c>
      <c r="AG16" s="74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</row>
    <row r="17" spans="2:130" x14ac:dyDescent="0.25">
      <c r="B17" s="8"/>
      <c r="C17" s="82"/>
      <c r="D17" s="2"/>
      <c r="E17" s="2"/>
      <c r="F17" s="8"/>
      <c r="G17" s="82"/>
      <c r="H17" s="2"/>
      <c r="I17" s="7"/>
      <c r="J17" s="2"/>
      <c r="K17" s="82">
        <v>41828</v>
      </c>
      <c r="L17" s="81">
        <v>3.6349999999999998</v>
      </c>
      <c r="M17" s="2"/>
      <c r="N17" s="8"/>
      <c r="O17" s="82">
        <v>41828</v>
      </c>
      <c r="P17" s="2">
        <v>4.1609999999999996</v>
      </c>
      <c r="Q17" s="7"/>
      <c r="R17" s="2"/>
      <c r="S17" s="82">
        <v>41828</v>
      </c>
      <c r="T17" s="2">
        <v>4.2560000000000002</v>
      </c>
      <c r="U17" s="7"/>
      <c r="V17" s="2"/>
      <c r="W17" s="82">
        <v>41828</v>
      </c>
      <c r="X17" s="2">
        <v>4.3490000000000002</v>
      </c>
      <c r="Y17" s="2"/>
      <c r="Z17" s="8"/>
      <c r="AA17" s="82">
        <v>41828</v>
      </c>
      <c r="AB17" s="2">
        <v>4.4210000000000003</v>
      </c>
      <c r="AC17" s="7"/>
      <c r="AD17" s="2"/>
      <c r="AE17" s="82">
        <v>41828</v>
      </c>
      <c r="AF17" s="2">
        <v>4.5540000000000003</v>
      </c>
      <c r="AG17" s="7"/>
    </row>
    <row r="18" spans="2:130" x14ac:dyDescent="0.25">
      <c r="B18" s="8"/>
      <c r="C18" s="82"/>
      <c r="D18" s="2"/>
      <c r="E18" s="2"/>
      <c r="F18" s="8"/>
      <c r="G18" s="82"/>
      <c r="H18" s="2"/>
      <c r="I18" s="7"/>
      <c r="J18" s="2"/>
      <c r="K18" s="82">
        <v>41829</v>
      </c>
      <c r="L18" s="81">
        <v>3.6470000000000002</v>
      </c>
      <c r="M18" s="2"/>
      <c r="N18" s="8"/>
      <c r="O18" s="82">
        <v>41829</v>
      </c>
      <c r="P18" s="2">
        <v>4.1269999999999998</v>
      </c>
      <c r="Q18" s="7"/>
      <c r="R18" s="2"/>
      <c r="S18" s="82">
        <v>41829</v>
      </c>
      <c r="T18" s="2">
        <v>4.2290000000000001</v>
      </c>
      <c r="U18" s="7"/>
      <c r="V18" s="2"/>
      <c r="W18" s="82">
        <v>41829</v>
      </c>
      <c r="X18" s="2">
        <v>4.3220000000000001</v>
      </c>
      <c r="Y18" s="2"/>
      <c r="Z18" s="8"/>
      <c r="AA18" s="82">
        <v>41829</v>
      </c>
      <c r="AB18" s="2">
        <v>4.3920000000000003</v>
      </c>
      <c r="AC18" s="7"/>
      <c r="AD18" s="2"/>
      <c r="AE18" s="82">
        <v>41829</v>
      </c>
      <c r="AF18" s="2">
        <v>4.516</v>
      </c>
      <c r="AG18" s="7"/>
    </row>
    <row r="19" spans="2:130" x14ac:dyDescent="0.25">
      <c r="B19" s="8"/>
      <c r="C19" s="82"/>
      <c r="D19" s="2"/>
      <c r="E19" s="2"/>
      <c r="F19" s="8"/>
      <c r="G19" s="82"/>
      <c r="H19" s="2"/>
      <c r="I19" s="7"/>
      <c r="J19" s="2"/>
      <c r="K19" s="82">
        <v>41830</v>
      </c>
      <c r="L19" s="81">
        <v>3.6630000000000003</v>
      </c>
      <c r="M19" s="2"/>
      <c r="N19" s="8"/>
      <c r="O19" s="82">
        <v>41830</v>
      </c>
      <c r="P19" s="2">
        <v>4.1120000000000001</v>
      </c>
      <c r="Q19" s="7"/>
      <c r="R19" s="2"/>
      <c r="S19" s="82">
        <v>41830</v>
      </c>
      <c r="T19" s="2">
        <v>4.2130000000000001</v>
      </c>
      <c r="U19" s="7"/>
      <c r="V19" s="2"/>
      <c r="W19" s="82">
        <v>41830</v>
      </c>
      <c r="X19" s="2">
        <v>4.3040000000000003</v>
      </c>
      <c r="Y19" s="2"/>
      <c r="Z19" s="8"/>
      <c r="AA19" s="82">
        <v>41830</v>
      </c>
      <c r="AB19" s="2">
        <v>4.3739999999999997</v>
      </c>
      <c r="AC19" s="7"/>
      <c r="AD19" s="2"/>
      <c r="AE19" s="82">
        <v>41830</v>
      </c>
      <c r="AF19" s="2">
        <v>4.5039999999999996</v>
      </c>
      <c r="AG19" s="7"/>
    </row>
    <row r="20" spans="2:130" x14ac:dyDescent="0.25">
      <c r="B20" s="8"/>
      <c r="C20" s="82"/>
      <c r="D20" s="2"/>
      <c r="E20" s="82"/>
      <c r="F20" s="8"/>
      <c r="G20" s="82"/>
      <c r="H20" s="2"/>
      <c r="I20" s="74"/>
      <c r="J20" s="2"/>
      <c r="K20" s="82">
        <v>41831</v>
      </c>
      <c r="L20" s="81">
        <v>3.6640000000000001</v>
      </c>
      <c r="M20" s="82"/>
      <c r="N20" s="8"/>
      <c r="O20" s="82">
        <v>41831</v>
      </c>
      <c r="P20" s="2">
        <v>4.0590000000000002</v>
      </c>
      <c r="Q20" s="74"/>
      <c r="R20" s="2"/>
      <c r="S20" s="82">
        <v>41831</v>
      </c>
      <c r="T20" s="2">
        <v>4.1619999999999999</v>
      </c>
      <c r="U20" s="74"/>
      <c r="V20" s="2"/>
      <c r="W20" s="82">
        <v>41831</v>
      </c>
      <c r="X20" s="2">
        <v>4.2530000000000001</v>
      </c>
      <c r="Y20" s="82"/>
      <c r="Z20" s="8"/>
      <c r="AA20" s="82">
        <v>41831</v>
      </c>
      <c r="AB20" s="2">
        <v>4.3230000000000004</v>
      </c>
      <c r="AC20" s="74"/>
      <c r="AD20" s="2"/>
      <c r="AE20" s="82">
        <v>41831</v>
      </c>
      <c r="AF20" s="2">
        <v>4.4550000000000001</v>
      </c>
      <c r="AG20" s="74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</row>
    <row r="21" spans="2:130" x14ac:dyDescent="0.25">
      <c r="B21" s="8"/>
      <c r="C21" s="82"/>
      <c r="D21" s="2"/>
      <c r="E21" s="2"/>
      <c r="F21" s="8"/>
      <c r="G21" s="82"/>
      <c r="H21" s="2"/>
      <c r="I21" s="7"/>
      <c r="J21" s="2"/>
      <c r="K21" s="82">
        <v>41834</v>
      </c>
      <c r="L21" s="81">
        <v>3.669</v>
      </c>
      <c r="M21" s="2"/>
      <c r="N21" s="8"/>
      <c r="O21" s="82">
        <v>41834</v>
      </c>
      <c r="P21" s="2">
        <v>4.0640000000000001</v>
      </c>
      <c r="Q21" s="7"/>
      <c r="R21" s="2"/>
      <c r="S21" s="82">
        <v>41834</v>
      </c>
      <c r="T21" s="2">
        <v>4.165</v>
      </c>
      <c r="U21" s="7"/>
      <c r="V21" s="2"/>
      <c r="W21" s="82">
        <v>41834</v>
      </c>
      <c r="X21" s="2">
        <v>4.258</v>
      </c>
      <c r="Y21" s="2"/>
      <c r="Z21" s="8"/>
      <c r="AA21" s="82">
        <v>41834</v>
      </c>
      <c r="AB21" s="2">
        <v>4.3289999999999997</v>
      </c>
      <c r="AC21" s="7"/>
      <c r="AD21" s="2"/>
      <c r="AE21" s="82">
        <v>41834</v>
      </c>
      <c r="AF21" s="2">
        <v>4.4580000000000002</v>
      </c>
      <c r="AG21" s="7"/>
    </row>
    <row r="22" spans="2:130" x14ac:dyDescent="0.25">
      <c r="B22" s="8"/>
      <c r="C22" s="82"/>
      <c r="D22" s="2"/>
      <c r="E22" s="2"/>
      <c r="F22" s="8"/>
      <c r="G22" s="82"/>
      <c r="H22" s="2"/>
      <c r="I22" s="7"/>
      <c r="J22" s="2"/>
      <c r="K22" s="82">
        <v>41835</v>
      </c>
      <c r="L22" s="81">
        <v>3.6619999999999999</v>
      </c>
      <c r="M22" s="2"/>
      <c r="N22" s="8"/>
      <c r="O22" s="82">
        <v>41835</v>
      </c>
      <c r="P22" s="2">
        <v>4.09</v>
      </c>
      <c r="Q22" s="7"/>
      <c r="R22" s="2"/>
      <c r="S22" s="82">
        <v>41835</v>
      </c>
      <c r="T22" s="2">
        <v>4.1909999999999998</v>
      </c>
      <c r="U22" s="7"/>
      <c r="V22" s="2"/>
      <c r="W22" s="82">
        <v>41835</v>
      </c>
      <c r="X22" s="2">
        <v>4.2839999999999998</v>
      </c>
      <c r="Y22" s="2"/>
      <c r="Z22" s="8"/>
      <c r="AA22" s="82">
        <v>41835</v>
      </c>
      <c r="AB22" s="2">
        <v>4.3499999999999996</v>
      </c>
      <c r="AC22" s="7"/>
      <c r="AD22" s="2"/>
      <c r="AE22" s="82">
        <v>41835</v>
      </c>
      <c r="AF22" s="2">
        <v>4.4800000000000004</v>
      </c>
      <c r="AG22" s="7"/>
    </row>
    <row r="23" spans="2:130" x14ac:dyDescent="0.25">
      <c r="B23" s="8"/>
      <c r="C23" s="82"/>
      <c r="D23" s="2"/>
      <c r="E23" s="2"/>
      <c r="F23" s="8"/>
      <c r="G23" s="82"/>
      <c r="H23" s="2"/>
      <c r="I23" s="7"/>
      <c r="J23" s="2"/>
      <c r="K23" s="82">
        <v>41836</v>
      </c>
      <c r="L23" s="81">
        <v>3.6390000000000002</v>
      </c>
      <c r="M23" s="2"/>
      <c r="N23" s="8"/>
      <c r="O23" s="82">
        <v>41836</v>
      </c>
      <c r="P23" s="2">
        <v>4.0229999999999997</v>
      </c>
      <c r="Q23" s="7"/>
      <c r="R23" s="2"/>
      <c r="S23" s="82">
        <v>41836</v>
      </c>
      <c r="T23" s="2">
        <v>4.1280000000000001</v>
      </c>
      <c r="U23" s="7"/>
      <c r="V23" s="2"/>
      <c r="W23" s="82">
        <v>41836</v>
      </c>
      <c r="X23" s="2">
        <v>4.234</v>
      </c>
      <c r="Y23" s="2"/>
      <c r="Z23" s="8"/>
      <c r="AA23" s="82">
        <v>41836</v>
      </c>
      <c r="AB23" s="2">
        <v>4.29</v>
      </c>
      <c r="AC23" s="7"/>
      <c r="AD23" s="2"/>
      <c r="AE23" s="82">
        <v>41836</v>
      </c>
      <c r="AF23" s="2">
        <v>4.4240000000000004</v>
      </c>
      <c r="AG23" s="7"/>
    </row>
    <row r="24" spans="2:130" x14ac:dyDescent="0.25">
      <c r="B24" s="8"/>
      <c r="C24" s="82"/>
      <c r="D24" s="2"/>
      <c r="E24" s="82"/>
      <c r="F24" s="8"/>
      <c r="G24" s="82"/>
      <c r="H24" s="2"/>
      <c r="I24" s="74"/>
      <c r="J24" s="2"/>
      <c r="K24" s="82">
        <v>41837</v>
      </c>
      <c r="L24" s="81">
        <v>3.6470000000000002</v>
      </c>
      <c r="M24" s="82"/>
      <c r="N24" s="8"/>
      <c r="O24" s="82">
        <v>41837</v>
      </c>
      <c r="P24" s="2">
        <v>4.0010000000000003</v>
      </c>
      <c r="Q24" s="74"/>
      <c r="R24" s="2"/>
      <c r="S24" s="82">
        <v>41837</v>
      </c>
      <c r="T24" s="2">
        <v>4.1100000000000003</v>
      </c>
      <c r="U24" s="74"/>
      <c r="V24" s="2"/>
      <c r="W24" s="82">
        <v>41837</v>
      </c>
      <c r="X24" s="2">
        <v>4.2080000000000002</v>
      </c>
      <c r="Y24" s="82"/>
      <c r="Z24" s="8"/>
      <c r="AA24" s="82">
        <v>41837</v>
      </c>
      <c r="AB24" s="2">
        <v>4.2690000000000001</v>
      </c>
      <c r="AC24" s="74"/>
      <c r="AD24" s="2"/>
      <c r="AE24" s="82">
        <v>41837</v>
      </c>
      <c r="AF24" s="2">
        <v>4.399</v>
      </c>
      <c r="AG24" s="74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</row>
    <row r="25" spans="2:130" x14ac:dyDescent="0.25">
      <c r="B25" s="8"/>
      <c r="C25" s="82"/>
      <c r="D25" s="2"/>
      <c r="E25" s="2"/>
      <c r="F25" s="8"/>
      <c r="G25" s="82"/>
      <c r="H25" s="2"/>
      <c r="I25" s="7"/>
      <c r="J25" s="2"/>
      <c r="K25" s="82">
        <v>41838</v>
      </c>
      <c r="L25" s="81">
        <v>3.6160000000000001</v>
      </c>
      <c r="M25" s="2"/>
      <c r="N25" s="8"/>
      <c r="O25" s="82">
        <v>41838</v>
      </c>
      <c r="P25" s="2">
        <v>3.9729999999999999</v>
      </c>
      <c r="Q25" s="7"/>
      <c r="R25" s="2"/>
      <c r="S25" s="82">
        <v>41838</v>
      </c>
      <c r="T25" s="2">
        <v>4.0730000000000004</v>
      </c>
      <c r="U25" s="7"/>
      <c r="V25" s="2"/>
      <c r="W25" s="82">
        <v>41838</v>
      </c>
      <c r="X25" s="2">
        <v>4.1589999999999998</v>
      </c>
      <c r="Y25" s="2"/>
      <c r="Z25" s="8"/>
      <c r="AA25" s="82">
        <v>41838</v>
      </c>
      <c r="AB25" s="2">
        <v>4.218</v>
      </c>
      <c r="AC25" s="7"/>
      <c r="AD25" s="2"/>
      <c r="AE25" s="82">
        <v>41838</v>
      </c>
      <c r="AF25" s="2">
        <v>4.3419999999999996</v>
      </c>
      <c r="AG25" s="7"/>
    </row>
    <row r="26" spans="2:130" x14ac:dyDescent="0.25">
      <c r="B26" s="8"/>
      <c r="C26" s="82"/>
      <c r="D26" s="2"/>
      <c r="E26" s="2"/>
      <c r="F26" s="8"/>
      <c r="G26" s="82"/>
      <c r="H26" s="2"/>
      <c r="I26" s="7"/>
      <c r="J26" s="2"/>
      <c r="K26" s="82">
        <v>41841</v>
      </c>
      <c r="L26" s="81">
        <v>3.637</v>
      </c>
      <c r="M26" s="2"/>
      <c r="N26" s="8"/>
      <c r="O26" s="82">
        <v>41841</v>
      </c>
      <c r="P26" s="2">
        <v>3.9889999999999999</v>
      </c>
      <c r="Q26" s="7"/>
      <c r="R26" s="2"/>
      <c r="S26" s="82">
        <v>41841</v>
      </c>
      <c r="T26" s="2">
        <v>4.0940000000000003</v>
      </c>
      <c r="U26" s="7"/>
      <c r="V26" s="2"/>
      <c r="W26" s="82">
        <v>41841</v>
      </c>
      <c r="X26" s="2">
        <v>4.1769999999999996</v>
      </c>
      <c r="Y26" s="2"/>
      <c r="Z26" s="8"/>
      <c r="AA26" s="82">
        <v>41841</v>
      </c>
      <c r="AB26" s="2">
        <v>4.2320000000000002</v>
      </c>
      <c r="AC26" s="7"/>
      <c r="AD26" s="2"/>
      <c r="AE26" s="82">
        <v>41841</v>
      </c>
      <c r="AF26" s="2">
        <v>4.351</v>
      </c>
      <c r="AG26" s="7"/>
    </row>
    <row r="27" spans="2:130" x14ac:dyDescent="0.25">
      <c r="B27" s="8"/>
      <c r="C27" s="82"/>
      <c r="D27" s="2"/>
      <c r="E27" s="2"/>
      <c r="F27" s="8"/>
      <c r="G27" s="82"/>
      <c r="H27" s="2"/>
      <c r="I27" s="7"/>
      <c r="J27" s="2"/>
      <c r="K27" s="82">
        <v>41842</v>
      </c>
      <c r="L27" s="81">
        <v>3.629</v>
      </c>
      <c r="M27" s="2"/>
      <c r="N27" s="8"/>
      <c r="O27" s="82">
        <v>41842</v>
      </c>
      <c r="P27" s="2">
        <v>3.9449999999999998</v>
      </c>
      <c r="Q27" s="7"/>
      <c r="R27" s="2"/>
      <c r="S27" s="82">
        <v>41842</v>
      </c>
      <c r="T27" s="2">
        <v>4.048</v>
      </c>
      <c r="U27" s="7"/>
      <c r="V27" s="2"/>
      <c r="W27" s="82">
        <v>41842</v>
      </c>
      <c r="X27" s="2">
        <v>4.1379999999999999</v>
      </c>
      <c r="Y27" s="2"/>
      <c r="Z27" s="8"/>
      <c r="AA27" s="82">
        <v>41842</v>
      </c>
      <c r="AB27" s="2">
        <v>4.1779999999999999</v>
      </c>
      <c r="AC27" s="7"/>
      <c r="AD27" s="2"/>
      <c r="AE27" s="82">
        <v>41842</v>
      </c>
      <c r="AF27" s="2">
        <v>4.2969999999999997</v>
      </c>
      <c r="AG27" s="7"/>
    </row>
    <row r="28" spans="2:130" x14ac:dyDescent="0.25">
      <c r="B28" s="8"/>
      <c r="C28" s="82"/>
      <c r="D28" s="2"/>
      <c r="E28" s="82"/>
      <c r="F28" s="8"/>
      <c r="G28" s="82"/>
      <c r="H28" s="2"/>
      <c r="I28" s="74"/>
      <c r="J28" s="2"/>
      <c r="K28" s="82">
        <v>41843</v>
      </c>
      <c r="L28" s="81">
        <v>3.6280000000000001</v>
      </c>
      <c r="M28" s="82"/>
      <c r="N28" s="8"/>
      <c r="O28" s="82">
        <v>41843</v>
      </c>
      <c r="P28" s="2">
        <v>3.92</v>
      </c>
      <c r="Q28" s="74"/>
      <c r="R28" s="2"/>
      <c r="S28" s="82">
        <v>41843</v>
      </c>
      <c r="T28" s="2">
        <v>4.0149999999999997</v>
      </c>
      <c r="U28" s="74"/>
      <c r="V28" s="2"/>
      <c r="W28" s="82">
        <v>41843</v>
      </c>
      <c r="X28" s="2">
        <v>4.0890000000000004</v>
      </c>
      <c r="Y28" s="82"/>
      <c r="Z28" s="8"/>
      <c r="AA28" s="82">
        <v>41843</v>
      </c>
      <c r="AB28" s="2">
        <v>4.1379999999999999</v>
      </c>
      <c r="AC28" s="74"/>
      <c r="AD28" s="2"/>
      <c r="AE28" s="82">
        <v>41843</v>
      </c>
      <c r="AF28" s="2">
        <v>4.2489999999999997</v>
      </c>
      <c r="AG28" s="74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</row>
    <row r="29" spans="2:130" x14ac:dyDescent="0.25">
      <c r="B29" s="8"/>
      <c r="C29" s="82"/>
      <c r="D29" s="2"/>
      <c r="E29" s="2"/>
      <c r="F29" s="8"/>
      <c r="G29" s="82"/>
      <c r="H29" s="2"/>
      <c r="I29" s="7"/>
      <c r="J29" s="2"/>
      <c r="K29" s="82">
        <v>41844</v>
      </c>
      <c r="L29" s="81">
        <v>3.577</v>
      </c>
      <c r="M29" s="2"/>
      <c r="N29" s="8"/>
      <c r="O29" s="82">
        <v>41844</v>
      </c>
      <c r="P29" s="2">
        <v>3.887</v>
      </c>
      <c r="Q29" s="7"/>
      <c r="R29" s="2"/>
      <c r="S29" s="82">
        <v>41844</v>
      </c>
      <c r="T29" s="2">
        <v>3.988</v>
      </c>
      <c r="U29" s="7"/>
      <c r="V29" s="2"/>
      <c r="W29" s="82">
        <v>41844</v>
      </c>
      <c r="X29" s="2">
        <v>4.0730000000000004</v>
      </c>
      <c r="Y29" s="2"/>
      <c r="Z29" s="8"/>
      <c r="AA29" s="82">
        <v>41844</v>
      </c>
      <c r="AB29" s="2">
        <v>4.1219999999999999</v>
      </c>
      <c r="AC29" s="7"/>
      <c r="AD29" s="2"/>
      <c r="AE29" s="82">
        <v>41844</v>
      </c>
      <c r="AF29" s="2">
        <v>4.2279999999999998</v>
      </c>
      <c r="AG29" s="7"/>
    </row>
    <row r="30" spans="2:130" x14ac:dyDescent="0.25">
      <c r="B30" s="8"/>
      <c r="C30" s="82"/>
      <c r="D30" s="2"/>
      <c r="E30" s="2"/>
      <c r="F30" s="8"/>
      <c r="G30" s="82"/>
      <c r="H30" s="2"/>
      <c r="I30" s="7"/>
      <c r="J30" s="2"/>
      <c r="K30" s="82">
        <v>41845</v>
      </c>
      <c r="L30" s="81">
        <v>3.585</v>
      </c>
      <c r="M30" s="2"/>
      <c r="N30" s="8"/>
      <c r="O30" s="82">
        <v>41845</v>
      </c>
      <c r="P30" s="2">
        <v>3.915</v>
      </c>
      <c r="Q30" s="7"/>
      <c r="R30" s="2"/>
      <c r="S30" s="82">
        <v>41845</v>
      </c>
      <c r="T30" s="2">
        <v>4.0129999999999999</v>
      </c>
      <c r="U30" s="7"/>
      <c r="V30" s="2"/>
      <c r="W30" s="82">
        <v>41845</v>
      </c>
      <c r="X30" s="2">
        <v>4.1070000000000002</v>
      </c>
      <c r="Y30" s="2"/>
      <c r="Z30" s="8"/>
      <c r="AA30" s="82">
        <v>41845</v>
      </c>
      <c r="AB30" s="2">
        <v>4.157</v>
      </c>
      <c r="AC30" s="7"/>
      <c r="AD30" s="2"/>
      <c r="AE30" s="82">
        <v>41845</v>
      </c>
      <c r="AF30" s="2">
        <v>4.2629999999999999</v>
      </c>
      <c r="AG30" s="7"/>
    </row>
    <row r="31" spans="2:130" x14ac:dyDescent="0.25">
      <c r="B31" s="8"/>
      <c r="C31" s="82"/>
      <c r="D31" s="2"/>
      <c r="E31" s="2"/>
      <c r="F31" s="8"/>
      <c r="G31" s="82"/>
      <c r="H31" s="2"/>
      <c r="I31" s="7"/>
      <c r="J31" s="2"/>
      <c r="K31" s="82">
        <v>41848</v>
      </c>
      <c r="L31" s="81">
        <v>3.589</v>
      </c>
      <c r="M31" s="2"/>
      <c r="N31" s="8"/>
      <c r="O31" s="82">
        <v>41848</v>
      </c>
      <c r="P31" s="2">
        <v>3.8860000000000001</v>
      </c>
      <c r="Q31" s="7"/>
      <c r="R31" s="2"/>
      <c r="S31" s="82">
        <v>41848</v>
      </c>
      <c r="T31" s="2">
        <v>3.988</v>
      </c>
      <c r="U31" s="7"/>
      <c r="V31" s="2"/>
      <c r="W31" s="82">
        <v>41848</v>
      </c>
      <c r="X31" s="2">
        <v>4.085</v>
      </c>
      <c r="Y31" s="2"/>
      <c r="Z31" s="8"/>
      <c r="AA31" s="82">
        <v>41848</v>
      </c>
      <c r="AB31" s="2">
        <v>4.1370000000000005</v>
      </c>
      <c r="AC31" s="7"/>
      <c r="AD31" s="2"/>
      <c r="AE31" s="82">
        <v>41848</v>
      </c>
      <c r="AF31" s="2">
        <v>4.2389999999999999</v>
      </c>
      <c r="AG31" s="7"/>
    </row>
    <row r="32" spans="2:130" x14ac:dyDescent="0.25">
      <c r="B32" s="8"/>
      <c r="C32" s="82"/>
      <c r="D32" s="2"/>
      <c r="E32" s="2"/>
      <c r="F32" s="8"/>
      <c r="G32" s="82"/>
      <c r="H32" s="2"/>
      <c r="I32" s="7"/>
      <c r="J32" s="2"/>
      <c r="K32" s="82">
        <v>41849</v>
      </c>
      <c r="L32" s="81">
        <v>3.585</v>
      </c>
      <c r="M32" s="2"/>
      <c r="N32" s="8"/>
      <c r="O32" s="82">
        <v>41849</v>
      </c>
      <c r="P32" s="2">
        <v>3.8959999999999999</v>
      </c>
      <c r="Q32" s="7"/>
      <c r="R32" s="2"/>
      <c r="S32" s="82">
        <v>41849</v>
      </c>
      <c r="T32" s="2">
        <v>4.0030000000000001</v>
      </c>
      <c r="U32" s="7"/>
      <c r="V32" s="2"/>
      <c r="W32" s="82">
        <v>41849</v>
      </c>
      <c r="X32" s="2">
        <v>4.1050000000000004</v>
      </c>
      <c r="Y32" s="2"/>
      <c r="Z32" s="8"/>
      <c r="AA32" s="82">
        <v>41849</v>
      </c>
      <c r="AB32" s="2">
        <v>4.1529999999999996</v>
      </c>
      <c r="AC32" s="7"/>
      <c r="AD32" s="2"/>
      <c r="AE32" s="82">
        <v>41849</v>
      </c>
      <c r="AF32" s="2">
        <v>4.2549999999999999</v>
      </c>
      <c r="AG32" s="7"/>
    </row>
    <row r="33" spans="2:33" x14ac:dyDescent="0.25">
      <c r="B33" s="8"/>
      <c r="C33" s="82"/>
      <c r="D33" s="2"/>
      <c r="E33" s="2"/>
      <c r="F33" s="8"/>
      <c r="G33" s="82"/>
      <c r="H33" s="2"/>
      <c r="I33" s="7"/>
      <c r="J33" s="2"/>
      <c r="K33" s="82">
        <v>41850</v>
      </c>
      <c r="L33" s="81">
        <v>3.59</v>
      </c>
      <c r="M33" s="2"/>
      <c r="N33" s="8"/>
      <c r="O33" s="82">
        <v>41850</v>
      </c>
      <c r="P33" s="2">
        <v>3.8759999999999999</v>
      </c>
      <c r="Q33" s="7"/>
      <c r="R33" s="2"/>
      <c r="S33" s="82">
        <v>41850</v>
      </c>
      <c r="T33" s="2">
        <v>3.9809999999999999</v>
      </c>
      <c r="U33" s="7"/>
      <c r="V33" s="2"/>
      <c r="W33" s="82">
        <v>41850</v>
      </c>
      <c r="X33" s="2">
        <v>4.0869999999999997</v>
      </c>
      <c r="Y33" s="2"/>
      <c r="Z33" s="8"/>
      <c r="AA33" s="82">
        <v>41850</v>
      </c>
      <c r="AB33" s="2">
        <v>4.1260000000000003</v>
      </c>
      <c r="AC33" s="7"/>
      <c r="AD33" s="2"/>
      <c r="AE33" s="82">
        <v>41850</v>
      </c>
      <c r="AF33" s="2">
        <v>4.2329999999999997</v>
      </c>
      <c r="AG33" s="7"/>
    </row>
    <row r="34" spans="2:33" x14ac:dyDescent="0.25">
      <c r="B34" s="8"/>
      <c r="C34" s="2"/>
      <c r="D34" s="2"/>
      <c r="E34" s="2"/>
      <c r="F34" s="8"/>
      <c r="G34" s="82"/>
      <c r="H34" s="2"/>
      <c r="I34" s="7"/>
      <c r="J34" s="2"/>
      <c r="K34" s="82">
        <v>41851</v>
      </c>
      <c r="L34" s="2">
        <v>3.6</v>
      </c>
      <c r="M34" s="2"/>
      <c r="N34" s="8"/>
      <c r="O34" s="82">
        <v>41851</v>
      </c>
      <c r="P34" s="2">
        <v>3.9130000000000003</v>
      </c>
      <c r="Q34" s="7"/>
      <c r="R34" s="2"/>
      <c r="S34" s="82">
        <v>41851</v>
      </c>
      <c r="T34" s="2">
        <v>4.0250000000000004</v>
      </c>
      <c r="U34" s="7"/>
      <c r="V34" s="2"/>
      <c r="W34" s="82">
        <v>41851</v>
      </c>
      <c r="X34" s="2">
        <v>4.1239999999999997</v>
      </c>
      <c r="Y34" s="2"/>
      <c r="Z34" s="8"/>
      <c r="AA34" s="82">
        <v>41851</v>
      </c>
      <c r="AB34" s="2">
        <v>4.1719999999999997</v>
      </c>
      <c r="AC34" s="7"/>
      <c r="AD34" s="2"/>
      <c r="AE34" s="82">
        <v>41851</v>
      </c>
      <c r="AF34" s="2">
        <v>4.2759999999999998</v>
      </c>
      <c r="AG34" s="7"/>
    </row>
    <row r="35" spans="2:33" x14ac:dyDescent="0.25">
      <c r="B35" s="8"/>
      <c r="C35" s="2"/>
      <c r="D35" s="2"/>
      <c r="E35" s="2"/>
      <c r="F35" s="8"/>
      <c r="G35" s="2"/>
      <c r="H35" s="2"/>
      <c r="I35" s="7"/>
      <c r="J35" s="2"/>
      <c r="K35" s="82"/>
      <c r="L35" s="2"/>
      <c r="M35" s="2"/>
      <c r="N35" s="8"/>
      <c r="O35" s="82"/>
      <c r="P35" s="2"/>
      <c r="Q35" s="7"/>
      <c r="R35" s="2"/>
      <c r="S35" s="82"/>
      <c r="T35" s="2"/>
      <c r="U35" s="7"/>
      <c r="V35" s="2"/>
      <c r="W35" s="82"/>
      <c r="X35" s="2"/>
      <c r="Y35" s="2"/>
      <c r="Z35" s="8"/>
      <c r="AA35" s="82"/>
      <c r="AB35" s="2"/>
      <c r="AC35" s="7"/>
      <c r="AD35" s="2"/>
      <c r="AE35" s="82"/>
      <c r="AF35" s="2"/>
      <c r="AG35" s="7"/>
    </row>
    <row r="36" spans="2:33" x14ac:dyDescent="0.25">
      <c r="B36" s="14"/>
      <c r="C36" s="16"/>
      <c r="D36" s="16"/>
      <c r="E36" s="16"/>
      <c r="F36" s="14"/>
      <c r="G36" s="16"/>
      <c r="H36" s="16"/>
      <c r="I36" s="20"/>
      <c r="J36" s="16"/>
      <c r="K36" s="75"/>
      <c r="L36" s="16"/>
      <c r="M36" s="16"/>
      <c r="N36" s="14"/>
      <c r="O36" s="75"/>
      <c r="P36" s="16"/>
      <c r="Q36" s="20"/>
      <c r="R36" s="16"/>
      <c r="S36" s="75"/>
      <c r="T36" s="16"/>
      <c r="U36" s="20"/>
      <c r="V36" s="16"/>
      <c r="W36" s="75"/>
      <c r="X36" s="16"/>
      <c r="Y36" s="16"/>
      <c r="Z36" s="14"/>
      <c r="AA36" s="75"/>
      <c r="AB36" s="16"/>
      <c r="AC36" s="20"/>
      <c r="AD36" s="16"/>
      <c r="AE36" s="75"/>
      <c r="AF36" s="16"/>
      <c r="AG36" s="20"/>
    </row>
    <row r="37" spans="2:33" x14ac:dyDescent="0.25">
      <c r="K37" s="89"/>
      <c r="O37" s="89"/>
      <c r="S37" s="89"/>
      <c r="W37" s="89"/>
      <c r="AA37" s="89"/>
      <c r="AE37" s="89"/>
    </row>
    <row r="38" spans="2:33" x14ac:dyDescent="0.25">
      <c r="K38" s="89"/>
      <c r="O38" s="89"/>
      <c r="S38" s="89"/>
      <c r="W38" s="89"/>
      <c r="AA38" s="89"/>
      <c r="AE38" s="89"/>
    </row>
    <row r="39" spans="2:33" x14ac:dyDescent="0.25">
      <c r="K39" s="89"/>
      <c r="O39" s="89"/>
      <c r="S39" s="89"/>
      <c r="W39" s="89"/>
      <c r="AA39" s="89"/>
      <c r="AE39" s="89"/>
    </row>
    <row r="40" spans="2:33" x14ac:dyDescent="0.25">
      <c r="K40" s="89"/>
      <c r="O40" s="89"/>
      <c r="S40" s="89"/>
      <c r="W40" s="89"/>
      <c r="AA40" s="89"/>
      <c r="AE40" s="89"/>
    </row>
    <row r="41" spans="2:33" x14ac:dyDescent="0.25">
      <c r="K41" s="89"/>
      <c r="O41" s="89"/>
      <c r="S41" s="89"/>
      <c r="W41" s="89"/>
      <c r="AA41" s="89"/>
      <c r="AE41" s="89"/>
    </row>
    <row r="42" spans="2:33" x14ac:dyDescent="0.25">
      <c r="K42" s="89"/>
      <c r="O42" s="89"/>
      <c r="S42" s="89"/>
      <c r="W42" s="89"/>
      <c r="AA42" s="89"/>
      <c r="AE42" s="89"/>
    </row>
    <row r="43" spans="2:33" x14ac:dyDescent="0.25">
      <c r="K43" s="89"/>
      <c r="O43" s="89"/>
      <c r="S43" s="89"/>
      <c r="W43" s="89"/>
      <c r="AA43" s="89"/>
      <c r="AE43" s="89"/>
    </row>
    <row r="44" spans="2:33" x14ac:dyDescent="0.25">
      <c r="K44" s="89"/>
      <c r="O44" s="89"/>
      <c r="S44" s="89"/>
      <c r="W44" s="89"/>
      <c r="AA44" s="89"/>
      <c r="AE44" s="89"/>
    </row>
    <row r="45" spans="2:33" x14ac:dyDescent="0.25">
      <c r="K45" s="89"/>
      <c r="O45" s="89"/>
      <c r="S45" s="89"/>
      <c r="W45" s="89"/>
      <c r="AA45" s="89"/>
      <c r="AE45" s="89"/>
    </row>
    <row r="46" spans="2:33" x14ac:dyDescent="0.25">
      <c r="D46" s="89"/>
      <c r="K46" s="89"/>
      <c r="L46" s="89"/>
      <c r="O46" s="89"/>
      <c r="S46" s="89"/>
      <c r="W46" s="89"/>
      <c r="AA46" s="89"/>
      <c r="AE46" s="89"/>
    </row>
    <row r="47" spans="2:33" x14ac:dyDescent="0.25">
      <c r="K47" s="89"/>
      <c r="O47" s="89"/>
      <c r="S47" s="89"/>
      <c r="W47" s="89"/>
      <c r="AA47" s="89"/>
      <c r="AE47" s="89"/>
    </row>
    <row r="48" spans="2:33" x14ac:dyDescent="0.25">
      <c r="K48" s="89"/>
      <c r="O48" s="89"/>
      <c r="S48" s="89"/>
      <c r="W48" s="89"/>
      <c r="AA48" s="89"/>
      <c r="AE48" s="89"/>
    </row>
    <row r="49" spans="4:31" x14ac:dyDescent="0.25">
      <c r="K49" s="89"/>
      <c r="O49" s="89"/>
      <c r="S49" s="89"/>
      <c r="W49" s="89"/>
      <c r="AA49" s="89"/>
      <c r="AE49" s="89"/>
    </row>
    <row r="50" spans="4:31" x14ac:dyDescent="0.25">
      <c r="D50" s="89"/>
      <c r="K50" s="89"/>
      <c r="L50" s="89"/>
      <c r="O50" s="89"/>
      <c r="S50" s="89"/>
      <c r="W50" s="89"/>
      <c r="AA50" s="89"/>
      <c r="AE50" s="89"/>
    </row>
    <row r="51" spans="4:31" x14ac:dyDescent="0.25">
      <c r="K51" s="89"/>
      <c r="O51" s="89"/>
      <c r="S51" s="89"/>
      <c r="W51" s="89"/>
      <c r="AA51" s="89"/>
      <c r="AE51" s="89"/>
    </row>
    <row r="52" spans="4:31" x14ac:dyDescent="0.25">
      <c r="K52" s="89"/>
      <c r="O52" s="89"/>
      <c r="S52" s="89"/>
      <c r="W52" s="89"/>
      <c r="AA52" s="89"/>
      <c r="AE52" s="89"/>
    </row>
    <row r="53" spans="4:31" x14ac:dyDescent="0.25">
      <c r="K53" s="89"/>
      <c r="O53" s="89"/>
      <c r="S53" s="89"/>
      <c r="W53" s="89"/>
      <c r="AA53" s="89"/>
      <c r="AE53" s="89"/>
    </row>
    <row r="54" spans="4:31" x14ac:dyDescent="0.25">
      <c r="D54" s="89"/>
      <c r="K54" s="89"/>
      <c r="L54" s="89"/>
      <c r="O54" s="89"/>
      <c r="S54" s="89"/>
      <c r="W54" s="89"/>
      <c r="AA54" s="89"/>
      <c r="AE54" s="89"/>
    </row>
    <row r="55" spans="4:31" x14ac:dyDescent="0.25">
      <c r="K55" s="89"/>
      <c r="O55" s="89"/>
      <c r="S55" s="89"/>
      <c r="W55" s="89"/>
      <c r="AA55" s="89"/>
      <c r="AE55" s="89"/>
    </row>
    <row r="56" spans="4:31" x14ac:dyDescent="0.25">
      <c r="K56" s="89"/>
      <c r="O56" s="89"/>
      <c r="S56" s="89"/>
      <c r="W56" s="89"/>
      <c r="AA56" s="89"/>
      <c r="AE56" s="89"/>
    </row>
    <row r="57" spans="4:31" x14ac:dyDescent="0.25">
      <c r="K57" s="89"/>
      <c r="O57" s="89"/>
      <c r="S57" s="89"/>
      <c r="W57" s="89"/>
      <c r="AA57" s="89"/>
      <c r="AE57" s="89"/>
    </row>
    <row r="58" spans="4:31" x14ac:dyDescent="0.25">
      <c r="D58" s="89"/>
      <c r="K58" s="89"/>
      <c r="L58" s="89"/>
      <c r="O58" s="89"/>
      <c r="S58" s="89"/>
      <c r="W58" s="89"/>
      <c r="AA58" s="89"/>
      <c r="AE58" s="89"/>
    </row>
    <row r="59" spans="4:31" x14ac:dyDescent="0.25">
      <c r="K59" s="89"/>
      <c r="O59" s="89"/>
      <c r="S59" s="89"/>
      <c r="W59" s="89"/>
      <c r="AA59" s="89"/>
      <c r="AE59" s="89"/>
    </row>
    <row r="60" spans="4:31" x14ac:dyDescent="0.25">
      <c r="K60" s="89"/>
      <c r="O60" s="89"/>
      <c r="S60" s="89"/>
      <c r="W60" s="89"/>
      <c r="AA60" s="89"/>
      <c r="AE60" s="89"/>
    </row>
    <row r="61" spans="4:31" x14ac:dyDescent="0.25">
      <c r="K61" s="89"/>
      <c r="O61" s="89"/>
      <c r="S61" s="89"/>
      <c r="W61" s="89"/>
      <c r="AA61" s="89"/>
      <c r="AE61" s="89"/>
    </row>
    <row r="62" spans="4:31" x14ac:dyDescent="0.25">
      <c r="D62" s="89"/>
      <c r="H62" s="89"/>
      <c r="K62" s="89"/>
      <c r="L62" s="89"/>
      <c r="O62" s="89"/>
      <c r="S62" s="89"/>
      <c r="W62" s="89"/>
      <c r="AA62" s="89"/>
      <c r="AE62" s="89"/>
    </row>
    <row r="63" spans="4:31" x14ac:dyDescent="0.25">
      <c r="K63" s="89"/>
      <c r="O63" s="89"/>
      <c r="S63" s="89"/>
      <c r="W63" s="89"/>
      <c r="AA63" s="89"/>
      <c r="AE63" s="89"/>
    </row>
    <row r="64" spans="4:31" x14ac:dyDescent="0.25">
      <c r="K64" s="89"/>
      <c r="O64" s="89"/>
      <c r="S64" s="89"/>
      <c r="W64" s="89"/>
      <c r="AA64" s="89"/>
      <c r="AE64" s="89"/>
    </row>
    <row r="65" spans="4:31" x14ac:dyDescent="0.25">
      <c r="K65" s="89"/>
      <c r="O65" s="89"/>
      <c r="S65" s="89"/>
      <c r="W65" s="89"/>
      <c r="AA65" s="89"/>
      <c r="AE65" s="89"/>
    </row>
    <row r="66" spans="4:31" x14ac:dyDescent="0.25">
      <c r="D66" s="89"/>
      <c r="H66" s="89"/>
      <c r="K66" s="89"/>
      <c r="L66" s="89"/>
      <c r="O66" s="89"/>
      <c r="S66" s="89"/>
      <c r="W66" s="89"/>
      <c r="AA66" s="89"/>
      <c r="AE66" s="89"/>
    </row>
    <row r="67" spans="4:31" x14ac:dyDescent="0.25">
      <c r="K67" s="89"/>
      <c r="O67" s="89"/>
      <c r="S67" s="89"/>
      <c r="W67" s="89"/>
      <c r="AA67" s="89"/>
      <c r="AE67" s="89"/>
    </row>
    <row r="68" spans="4:31" x14ac:dyDescent="0.25">
      <c r="K68" s="89"/>
      <c r="O68" s="89"/>
      <c r="S68" s="89"/>
      <c r="W68" s="89"/>
      <c r="AA68" s="89"/>
      <c r="AE68" s="89"/>
    </row>
    <row r="69" spans="4:31" x14ac:dyDescent="0.25">
      <c r="K69" s="89"/>
      <c r="O69" s="89"/>
      <c r="S69" s="89"/>
      <c r="W69" s="89"/>
      <c r="AA69" s="89"/>
      <c r="AE69" s="89"/>
    </row>
    <row r="70" spans="4:31" x14ac:dyDescent="0.25">
      <c r="D70" s="89"/>
      <c r="H70" s="89"/>
      <c r="K70" s="89"/>
      <c r="L70" s="89"/>
      <c r="O70" s="89"/>
      <c r="S70" s="89"/>
      <c r="W70" s="89"/>
      <c r="AA70" s="89"/>
      <c r="AE70" s="89"/>
    </row>
    <row r="71" spans="4:31" x14ac:dyDescent="0.25">
      <c r="K71" s="89"/>
      <c r="O71" s="89"/>
      <c r="S71" s="89"/>
      <c r="W71" s="89"/>
      <c r="AA71" s="89"/>
      <c r="AE71" s="89"/>
    </row>
    <row r="72" spans="4:31" x14ac:dyDescent="0.25">
      <c r="K72" s="89"/>
      <c r="O72" s="89"/>
      <c r="S72" s="89"/>
      <c r="W72" s="89"/>
      <c r="AA72" s="89"/>
      <c r="AE72" s="89"/>
    </row>
    <row r="73" spans="4:31" x14ac:dyDescent="0.25">
      <c r="K73" s="89"/>
      <c r="O73" s="89"/>
      <c r="S73" s="89"/>
      <c r="W73" s="89"/>
      <c r="AA73" s="89"/>
      <c r="AE73" s="89"/>
    </row>
    <row r="74" spans="4:31" x14ac:dyDescent="0.25">
      <c r="D74" s="89"/>
      <c r="H74" s="89"/>
      <c r="K74" s="89"/>
      <c r="L74" s="89"/>
      <c r="O74" s="89"/>
      <c r="S74" s="89"/>
      <c r="W74" s="89"/>
      <c r="AA74" s="89"/>
      <c r="AE74" s="89"/>
    </row>
    <row r="75" spans="4:31" x14ac:dyDescent="0.25">
      <c r="K75" s="89"/>
      <c r="O75" s="89"/>
      <c r="S75" s="89"/>
      <c r="AA75" s="89"/>
      <c r="AE75" s="89"/>
    </row>
    <row r="78" spans="4:31" x14ac:dyDescent="0.25">
      <c r="D78" s="89"/>
      <c r="H78" s="89"/>
      <c r="L78" s="89"/>
    </row>
    <row r="82" spans="4:12" x14ac:dyDescent="0.25">
      <c r="D82" s="89"/>
      <c r="H82" s="89"/>
      <c r="L82" s="89"/>
    </row>
    <row r="86" spans="4:12" x14ac:dyDescent="0.25">
      <c r="D86" s="89"/>
      <c r="H86" s="89"/>
      <c r="L86" s="89"/>
    </row>
    <row r="90" spans="4:12" x14ac:dyDescent="0.25">
      <c r="D90" s="89"/>
      <c r="H90" s="89"/>
      <c r="L90" s="89"/>
    </row>
    <row r="94" spans="4:12" x14ac:dyDescent="0.25">
      <c r="D94" s="89"/>
      <c r="H94" s="89"/>
      <c r="L94" s="89"/>
    </row>
    <row r="98" spans="4:130" x14ac:dyDescent="0.25">
      <c r="D98" s="89"/>
      <c r="E98" s="89"/>
      <c r="H98" s="89"/>
      <c r="I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</row>
    <row r="102" spans="4:130" x14ac:dyDescent="0.25">
      <c r="D102" s="89"/>
      <c r="E102" s="89"/>
      <c r="H102" s="89"/>
      <c r="I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  <c r="AJ102" s="89"/>
      <c r="AK102" s="89"/>
      <c r="AL102" s="89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/>
      <c r="BF102" s="89"/>
      <c r="BG102" s="89"/>
      <c r="BH102" s="89"/>
      <c r="BI102" s="89"/>
      <c r="BJ102" s="89"/>
      <c r="BK102" s="89"/>
      <c r="BL102" s="89"/>
      <c r="BM102" s="89"/>
      <c r="BN102" s="89"/>
      <c r="BO102" s="89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</row>
  </sheetData>
  <phoneticPr fontId="6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HT189"/>
  <sheetViews>
    <sheetView zoomScale="85" zoomScaleNormal="85" workbookViewId="0"/>
  </sheetViews>
  <sheetFormatPr defaultRowHeight="15" x14ac:dyDescent="0.25"/>
  <cols>
    <col min="1" max="1" width="2.140625" style="3" customWidth="1"/>
    <col min="2" max="2" width="20.140625" style="3" customWidth="1"/>
    <col min="3" max="3" width="14.5703125" style="3" customWidth="1"/>
    <col min="4" max="5" width="11" style="3" customWidth="1"/>
    <col min="6" max="6" width="20.5703125" style="3" customWidth="1"/>
    <col min="7" max="7" width="12.5703125" style="3" customWidth="1"/>
    <col min="8" max="9" width="11" style="3" customWidth="1"/>
    <col min="10" max="10" width="20.85546875" style="3" customWidth="1"/>
    <col min="11" max="11" width="12.5703125" style="3" customWidth="1"/>
    <col min="12" max="13" width="11" style="3" customWidth="1"/>
    <col min="14" max="14" width="19.85546875" style="3" bestFit="1" customWidth="1"/>
    <col min="15" max="15" width="12.28515625" style="3" customWidth="1"/>
    <col min="16" max="16" width="11" style="3" customWidth="1"/>
    <col min="17" max="17" width="16.5703125" style="3" customWidth="1"/>
    <col min="18" max="18" width="20" style="3" customWidth="1"/>
    <col min="19" max="19" width="12.140625" style="3" customWidth="1"/>
    <col min="20" max="21" width="11" style="3" customWidth="1"/>
    <col min="22" max="22" width="13.140625" style="3" customWidth="1"/>
    <col min="23" max="23" width="12.140625" style="3" customWidth="1"/>
    <col min="24" max="25" width="11" style="3" customWidth="1"/>
    <col min="26" max="26" width="20.85546875" style="3" bestFit="1" customWidth="1"/>
    <col min="27" max="27" width="16" style="3" customWidth="1"/>
    <col min="28" max="28" width="11.7109375" style="3" customWidth="1"/>
    <col min="29" max="29" width="12.5703125" style="3" customWidth="1"/>
    <col min="30" max="30" width="20.85546875" style="3" bestFit="1" customWidth="1"/>
    <col min="31" max="31" width="12.42578125" style="3" customWidth="1"/>
    <col min="32" max="32" width="11.7109375" style="3" customWidth="1"/>
    <col min="33" max="33" width="12.5703125" style="3" customWidth="1"/>
    <col min="34" max="34" width="20" style="3" bestFit="1" customWidth="1"/>
    <col min="35" max="35" width="12.28515625" style="3" customWidth="1"/>
    <col min="36" max="36" width="10.5703125" style="3" customWidth="1"/>
    <col min="37" max="37" width="12.140625" style="3" customWidth="1"/>
    <col min="38" max="38" width="20" style="3" customWidth="1"/>
    <col min="39" max="39" width="12.140625" style="3" customWidth="1"/>
    <col min="40" max="40" width="10.28515625" style="3" customWidth="1"/>
    <col min="41" max="41" width="12.5703125" style="3" customWidth="1"/>
    <col min="42" max="42" width="20" style="3" bestFit="1" customWidth="1"/>
    <col min="43" max="43" width="11.7109375" style="3" customWidth="1"/>
    <col min="44" max="44" width="9.5703125" style="3" bestFit="1" customWidth="1"/>
    <col min="45" max="45" width="10.85546875" style="3" customWidth="1"/>
    <col min="46" max="46" width="20" style="3" bestFit="1" customWidth="1"/>
    <col min="47" max="47" width="12" style="3" customWidth="1"/>
    <col min="48" max="48" width="9.5703125" style="3" bestFit="1" customWidth="1"/>
    <col min="49" max="49" width="10.85546875" style="3" customWidth="1"/>
    <col min="50" max="50" width="20.85546875" style="3" bestFit="1" customWidth="1"/>
    <col min="51" max="51" width="11.7109375" style="3" customWidth="1"/>
    <col min="52" max="52" width="9.5703125" style="3" bestFit="1" customWidth="1"/>
    <col min="53" max="53" width="10.85546875" style="3" customWidth="1"/>
    <col min="54" max="54" width="20" style="3" bestFit="1" customWidth="1"/>
    <col min="55" max="55" width="12" style="3" customWidth="1"/>
    <col min="56" max="56" width="9.5703125" style="3" bestFit="1" customWidth="1"/>
    <col min="57" max="57" width="10.85546875" style="3" customWidth="1"/>
    <col min="58" max="58" width="20" style="3" bestFit="1" customWidth="1"/>
    <col min="59" max="59" width="11.7109375" style="3" customWidth="1"/>
    <col min="60" max="60" width="9.5703125" style="3" bestFit="1" customWidth="1"/>
    <col min="61" max="61" width="10.85546875" style="3" customWidth="1"/>
    <col min="62" max="62" width="20.28515625" style="3" customWidth="1"/>
    <col min="63" max="63" width="13.85546875" style="3" customWidth="1"/>
    <col min="64" max="64" width="9.5703125" style="3" bestFit="1" customWidth="1"/>
    <col min="65" max="65" width="10.85546875" style="3" customWidth="1"/>
    <col min="66" max="66" width="20.5703125" style="3" customWidth="1"/>
    <col min="67" max="67" width="11.85546875" style="3" customWidth="1"/>
    <col min="68" max="68" width="12.5703125" style="3" customWidth="1"/>
    <col min="69" max="69" width="11" style="3" customWidth="1"/>
    <col min="70" max="70" width="21" style="3" customWidth="1"/>
    <col min="71" max="71" width="12.140625" style="3" customWidth="1"/>
    <col min="72" max="72" width="10.7109375" style="3" customWidth="1"/>
    <col min="73" max="73" width="11.7109375" style="3" customWidth="1"/>
    <col min="74" max="74" width="20.85546875" style="3" customWidth="1"/>
    <col min="75" max="75" width="12.28515625" style="3" customWidth="1"/>
    <col min="76" max="76" width="10.7109375" style="3" customWidth="1"/>
    <col min="77" max="77" width="11.42578125" style="3" customWidth="1"/>
    <col min="78" max="78" width="20.7109375" style="3" customWidth="1"/>
    <col min="79" max="79" width="12.28515625" style="3" customWidth="1"/>
    <col min="80" max="80" width="10.7109375" style="3" customWidth="1"/>
    <col min="81" max="81" width="11.42578125" style="3" customWidth="1"/>
    <col min="82" max="82" width="20.42578125" style="3" bestFit="1" customWidth="1"/>
    <col min="83" max="83" width="11.85546875" style="3" customWidth="1"/>
    <col min="84" max="84" width="9.5703125" style="3" bestFit="1" customWidth="1"/>
    <col min="85" max="85" width="10.5703125" style="3" bestFit="1" customWidth="1"/>
    <col min="86" max="86" width="20.7109375" style="3" customWidth="1"/>
    <col min="87" max="87" width="12.140625" style="3" customWidth="1"/>
    <col min="88" max="88" width="10.7109375" style="3" customWidth="1"/>
    <col min="89" max="89" width="11.28515625" style="3" customWidth="1"/>
    <col min="90" max="90" width="20" style="3" customWidth="1"/>
    <col min="91" max="91" width="12.28515625" style="3" customWidth="1"/>
    <col min="92" max="93" width="10.85546875" style="3" customWidth="1"/>
    <col min="94" max="94" width="20" style="3" customWidth="1"/>
    <col min="95" max="95" width="13.85546875" style="3" customWidth="1"/>
    <col min="96" max="97" width="10.85546875" style="3" customWidth="1"/>
    <col min="98" max="98" width="20.28515625" style="3" customWidth="1"/>
    <col min="99" max="99" width="12.28515625" style="3" customWidth="1"/>
    <col min="100" max="101" width="10.85546875" style="3" customWidth="1"/>
    <col min="102" max="102" width="20.28515625" style="3" customWidth="1"/>
    <col min="103" max="103" width="12" style="3" customWidth="1"/>
    <col min="104" max="105" width="10.85546875" style="3" customWidth="1"/>
    <col min="106" max="106" width="19.7109375" style="3" customWidth="1"/>
    <col min="107" max="107" width="12.28515625" style="3" customWidth="1"/>
    <col min="108" max="108" width="11.42578125" style="3" customWidth="1"/>
    <col min="109" max="109" width="10.85546875" style="3" customWidth="1"/>
    <col min="110" max="110" width="22.28515625" style="3" customWidth="1"/>
    <col min="111" max="111" width="12.5703125" style="3" customWidth="1"/>
    <col min="112" max="112" width="10.7109375" style="3" customWidth="1"/>
    <col min="113" max="113" width="11.7109375" style="3" customWidth="1"/>
    <col min="114" max="114" width="21.42578125" style="3" customWidth="1"/>
    <col min="115" max="115" width="12.140625" style="3" customWidth="1"/>
    <col min="116" max="116" width="10.5703125" style="3" customWidth="1"/>
    <col min="117" max="117" width="11.140625" style="3" customWidth="1"/>
    <col min="118" max="118" width="21.5703125" style="3" customWidth="1"/>
    <col min="119" max="119" width="12.140625" style="3" customWidth="1"/>
    <col min="120" max="120" width="10.140625" style="3" customWidth="1"/>
    <col min="121" max="121" width="11.5703125" style="3" customWidth="1"/>
    <col min="122" max="122" width="19.7109375" style="3" customWidth="1"/>
    <col min="123" max="123" width="12.28515625" style="3" customWidth="1"/>
    <col min="124" max="124" width="10.7109375" style="3" customWidth="1"/>
    <col min="125" max="125" width="11.140625" style="3" customWidth="1"/>
    <col min="126" max="126" width="20.5703125" style="3" customWidth="1"/>
    <col min="127" max="127" width="12.7109375" style="3" customWidth="1"/>
    <col min="128" max="128" width="10.7109375" style="3" customWidth="1"/>
    <col min="129" max="129" width="13" style="3" customWidth="1"/>
    <col min="130" max="130" width="20.42578125" style="3" customWidth="1"/>
    <col min="131" max="131" width="12.5703125" style="3" customWidth="1"/>
    <col min="132" max="132" width="10.7109375" style="3" customWidth="1"/>
    <col min="133" max="133" width="11" style="3" customWidth="1"/>
    <col min="134" max="134" width="22.140625" style="3" customWidth="1"/>
    <col min="135" max="135" width="12.5703125" style="3" customWidth="1"/>
    <col min="136" max="137" width="10.85546875" style="3" customWidth="1"/>
    <col min="138" max="138" width="20.85546875" style="3" customWidth="1"/>
    <col min="139" max="139" width="12" style="3" customWidth="1"/>
    <col min="140" max="141" width="10.85546875" style="3" customWidth="1"/>
    <col min="142" max="142" width="21.42578125" style="3" customWidth="1"/>
    <col min="143" max="143" width="12.42578125" style="3" customWidth="1"/>
    <col min="144" max="144" width="10.7109375" style="3" customWidth="1"/>
    <col min="145" max="145" width="10.5703125" style="3" bestFit="1" customWidth="1"/>
    <col min="146" max="146" width="20.5703125" style="3" customWidth="1"/>
    <col min="147" max="147" width="12.140625" style="3" customWidth="1"/>
    <col min="148" max="149" width="10.85546875" style="3" customWidth="1"/>
    <col min="150" max="150" width="20.85546875" style="3" customWidth="1"/>
    <col min="151" max="151" width="12" style="3" customWidth="1"/>
    <col min="152" max="153" width="10.85546875" style="3" customWidth="1"/>
    <col min="154" max="154" width="21.28515625" style="3" customWidth="1"/>
    <col min="155" max="155" width="12.28515625" style="3" customWidth="1"/>
    <col min="156" max="157" width="10.7109375" style="3" customWidth="1"/>
    <col min="158" max="158" width="20" style="3" customWidth="1"/>
    <col min="159" max="159" width="12.28515625" style="3" customWidth="1"/>
    <col min="160" max="160" width="11" style="3" customWidth="1"/>
    <col min="161" max="161" width="13.140625" style="3" customWidth="1"/>
    <col min="162" max="162" width="20.42578125" style="3" customWidth="1"/>
    <col min="163" max="163" width="12.140625" style="3" customWidth="1"/>
    <col min="164" max="164" width="10.85546875" style="3" customWidth="1"/>
    <col min="165" max="165" width="11.28515625" style="3" customWidth="1"/>
    <col min="166" max="166" width="20.85546875" style="3" customWidth="1"/>
    <col min="167" max="167" width="12.42578125" style="3" customWidth="1"/>
    <col min="168" max="168" width="11" style="3" customWidth="1"/>
    <col min="169" max="169" width="13.42578125" style="3" customWidth="1"/>
    <col min="170" max="170" width="20.42578125" style="3" customWidth="1"/>
    <col min="171" max="171" width="11.85546875" style="3" customWidth="1"/>
    <col min="172" max="172" width="10.42578125" style="3" customWidth="1"/>
    <col min="173" max="173" width="10.7109375" style="3" customWidth="1"/>
    <col min="174" max="174" width="19.5703125" style="3" customWidth="1"/>
    <col min="175" max="175" width="11.85546875" style="3" customWidth="1"/>
    <col min="176" max="176" width="10.42578125" style="3" customWidth="1"/>
    <col min="177" max="177" width="13.28515625" style="3" customWidth="1"/>
    <col min="178" max="178" width="20.7109375" style="3" customWidth="1"/>
    <col min="179" max="179" width="12.28515625" style="3" customWidth="1"/>
    <col min="180" max="180" width="10.42578125" style="3" customWidth="1"/>
    <col min="181" max="181" width="16.7109375" style="3" customWidth="1"/>
    <col min="182" max="182" width="20.5703125" style="3" customWidth="1"/>
    <col min="183" max="183" width="12.28515625" style="3" customWidth="1"/>
    <col min="184" max="184" width="10.7109375" style="3" customWidth="1"/>
    <col min="185" max="185" width="10.85546875" style="3" customWidth="1"/>
    <col min="186" max="186" width="20.140625" style="3" customWidth="1"/>
    <col min="187" max="187" width="12.140625" style="3" customWidth="1"/>
    <col min="188" max="188" width="13.140625" style="3" customWidth="1"/>
    <col min="189" max="189" width="11" style="3" customWidth="1"/>
    <col min="190" max="190" width="20.42578125" style="3" customWidth="1"/>
    <col min="191" max="191" width="12" style="3" customWidth="1"/>
    <col min="192" max="192" width="9.5703125" style="3" bestFit="1" customWidth="1"/>
    <col min="193" max="193" width="11" style="3" customWidth="1"/>
    <col min="194" max="194" width="23.42578125" style="3" customWidth="1"/>
    <col min="195" max="195" width="12.5703125" style="3" customWidth="1"/>
    <col min="196" max="196" width="9.5703125" style="3" bestFit="1" customWidth="1"/>
    <col min="197" max="197" width="10.85546875" style="3" customWidth="1"/>
    <col min="198" max="16384" width="9.140625" style="3"/>
  </cols>
  <sheetData>
    <row r="1" spans="1:205" ht="23.25" x14ac:dyDescent="0.35">
      <c r="A1" s="199" t="s">
        <v>213</v>
      </c>
      <c r="D1" s="89"/>
      <c r="E1" s="89"/>
      <c r="H1" s="89"/>
      <c r="I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</row>
    <row r="3" spans="1:205" x14ac:dyDescent="0.25">
      <c r="B3" s="3" t="s">
        <v>265</v>
      </c>
    </row>
    <row r="4" spans="1:205" x14ac:dyDescent="0.25">
      <c r="GN4" s="2"/>
    </row>
    <row r="5" spans="1:205" x14ac:dyDescent="0.25">
      <c r="B5" s="10" t="s">
        <v>50</v>
      </c>
      <c r="C5" s="11"/>
      <c r="D5" s="11"/>
      <c r="E5" s="11"/>
      <c r="F5" s="10" t="s">
        <v>50</v>
      </c>
      <c r="G5" s="11"/>
      <c r="H5" s="11"/>
      <c r="I5" s="12"/>
      <c r="J5" s="11" t="s">
        <v>50</v>
      </c>
      <c r="K5" s="11"/>
      <c r="L5" s="11"/>
      <c r="M5" s="11"/>
      <c r="N5" s="10" t="s">
        <v>50</v>
      </c>
      <c r="O5" s="11"/>
      <c r="P5" s="11"/>
      <c r="Q5" s="12"/>
      <c r="R5" s="11" t="s">
        <v>50</v>
      </c>
      <c r="S5" s="11"/>
      <c r="T5" s="11"/>
      <c r="U5" s="12"/>
      <c r="V5" s="11" t="s">
        <v>50</v>
      </c>
      <c r="W5" s="11"/>
      <c r="X5" s="11"/>
      <c r="Y5" s="12"/>
      <c r="Z5" s="11" t="s">
        <v>51</v>
      </c>
      <c r="AA5" s="11"/>
      <c r="AB5" s="11"/>
      <c r="AC5" s="12"/>
      <c r="AD5" s="11" t="s">
        <v>51</v>
      </c>
      <c r="AE5" s="11"/>
      <c r="AF5" s="11"/>
      <c r="AG5" s="12"/>
      <c r="AH5" s="11" t="s">
        <v>51</v>
      </c>
      <c r="AI5" s="11"/>
      <c r="AJ5" s="11"/>
      <c r="AK5" s="12"/>
      <c r="AL5" s="11" t="s">
        <v>51</v>
      </c>
      <c r="AM5" s="11"/>
      <c r="AN5" s="11"/>
      <c r="AO5" s="12"/>
      <c r="AP5" s="11" t="s">
        <v>51</v>
      </c>
      <c r="AQ5" s="11"/>
      <c r="AR5" s="11"/>
      <c r="AS5" s="12"/>
      <c r="AT5" s="11" t="s">
        <v>51</v>
      </c>
      <c r="AU5" s="11"/>
      <c r="AV5" s="11"/>
      <c r="AW5" s="12"/>
      <c r="AX5" s="11" t="s">
        <v>52</v>
      </c>
      <c r="AY5" s="11"/>
      <c r="AZ5" s="11"/>
      <c r="BA5" s="12"/>
      <c r="BB5" s="11" t="s">
        <v>52</v>
      </c>
      <c r="BC5" s="11"/>
      <c r="BD5" s="11"/>
      <c r="BE5" s="12"/>
      <c r="BF5" s="11" t="s">
        <v>52</v>
      </c>
      <c r="BG5" s="11"/>
      <c r="BH5" s="11"/>
      <c r="BI5" s="11"/>
      <c r="BJ5" s="205" t="s">
        <v>52</v>
      </c>
      <c r="BK5" s="11"/>
      <c r="BL5" s="11"/>
      <c r="BM5" s="12"/>
      <c r="BN5" s="11" t="s">
        <v>52</v>
      </c>
      <c r="BO5" s="11"/>
      <c r="BP5" s="11"/>
      <c r="BQ5" s="12"/>
      <c r="BR5" s="11" t="s">
        <v>53</v>
      </c>
      <c r="BS5" s="11"/>
      <c r="BT5" s="11"/>
      <c r="BU5" s="12"/>
      <c r="BV5" s="11" t="s">
        <v>118</v>
      </c>
      <c r="BW5" s="11"/>
      <c r="BX5" s="11"/>
      <c r="BY5" s="12"/>
      <c r="BZ5" s="11" t="s">
        <v>118</v>
      </c>
      <c r="CA5" s="11"/>
      <c r="CB5" s="11"/>
      <c r="CC5" s="12"/>
      <c r="CD5" s="11" t="s">
        <v>118</v>
      </c>
      <c r="CE5" s="11"/>
      <c r="CF5" s="11"/>
      <c r="CG5" s="12"/>
      <c r="CH5" s="11" t="s">
        <v>54</v>
      </c>
      <c r="CI5" s="11"/>
      <c r="CJ5" s="11"/>
      <c r="CK5" s="12"/>
      <c r="CL5" s="11" t="s">
        <v>54</v>
      </c>
      <c r="CM5" s="11"/>
      <c r="CN5" s="11"/>
      <c r="CO5" s="12"/>
      <c r="CP5" s="11" t="s">
        <v>54</v>
      </c>
      <c r="CQ5" s="11"/>
      <c r="CR5" s="11"/>
      <c r="CS5" s="12"/>
      <c r="CT5" s="11" t="s">
        <v>54</v>
      </c>
      <c r="CU5" s="11"/>
      <c r="CV5" s="11"/>
      <c r="CW5" s="12"/>
      <c r="CX5" s="11" t="s">
        <v>54</v>
      </c>
      <c r="CY5" s="11"/>
      <c r="CZ5" s="11"/>
      <c r="DA5" s="11"/>
      <c r="DB5" s="10" t="s">
        <v>55</v>
      </c>
      <c r="DC5" s="11"/>
      <c r="DD5" s="11"/>
      <c r="DE5" s="12"/>
      <c r="DF5" s="11" t="s">
        <v>55</v>
      </c>
      <c r="DG5" s="11"/>
      <c r="DH5" s="11"/>
      <c r="DI5" s="12"/>
      <c r="DJ5" s="11" t="s">
        <v>55</v>
      </c>
      <c r="DK5" s="11"/>
      <c r="DL5" s="11"/>
      <c r="DM5" s="12"/>
      <c r="DN5" s="11" t="s">
        <v>55</v>
      </c>
      <c r="DO5" s="11"/>
      <c r="DP5" s="11"/>
      <c r="DQ5" s="12"/>
      <c r="DR5" s="11" t="s">
        <v>56</v>
      </c>
      <c r="DS5" s="11"/>
      <c r="DT5" s="11"/>
      <c r="DU5" s="12"/>
      <c r="DV5" s="11" t="s">
        <v>56</v>
      </c>
      <c r="DW5" s="11"/>
      <c r="DX5" s="11"/>
      <c r="DY5" s="12"/>
      <c r="DZ5" s="11" t="s">
        <v>56</v>
      </c>
      <c r="EA5" s="11"/>
      <c r="EB5" s="11"/>
      <c r="EC5" s="12"/>
      <c r="ED5" s="11" t="s">
        <v>269</v>
      </c>
      <c r="EE5" s="11"/>
      <c r="EF5" s="11"/>
      <c r="EG5" s="12"/>
      <c r="EH5" s="11" t="s">
        <v>269</v>
      </c>
      <c r="EI5" s="11"/>
      <c r="EJ5" s="11"/>
      <c r="EK5" s="12"/>
      <c r="EL5" s="11" t="s">
        <v>269</v>
      </c>
      <c r="EM5" s="11"/>
      <c r="EN5" s="11"/>
      <c r="EO5" s="12"/>
      <c r="EP5" s="11" t="s">
        <v>269</v>
      </c>
      <c r="EQ5" s="11"/>
      <c r="ER5" s="11"/>
      <c r="ES5" s="12"/>
      <c r="ET5" s="11" t="s">
        <v>269</v>
      </c>
      <c r="EU5" s="11"/>
      <c r="EV5" s="11"/>
      <c r="EW5" s="12"/>
      <c r="EX5" s="11" t="s">
        <v>57</v>
      </c>
      <c r="EY5" s="11"/>
      <c r="EZ5" s="11"/>
      <c r="FA5" s="12"/>
      <c r="FB5" s="11" t="s">
        <v>57</v>
      </c>
      <c r="FC5" s="11"/>
      <c r="FD5" s="11"/>
      <c r="FE5" s="12"/>
      <c r="FF5" s="11" t="s">
        <v>42</v>
      </c>
      <c r="FG5" s="11"/>
      <c r="FH5" s="11"/>
      <c r="FI5" s="12"/>
      <c r="FJ5" s="11" t="s">
        <v>42</v>
      </c>
      <c r="FK5" s="11"/>
      <c r="FL5" s="11"/>
      <c r="FM5" s="12"/>
      <c r="FN5" s="11" t="s">
        <v>42</v>
      </c>
      <c r="FO5" s="11"/>
      <c r="FP5" s="11"/>
      <c r="FQ5" s="12"/>
      <c r="FR5" s="11" t="s">
        <v>42</v>
      </c>
      <c r="FS5" s="11"/>
      <c r="FT5" s="11"/>
      <c r="FU5" s="12"/>
      <c r="FV5" s="11" t="s">
        <v>42</v>
      </c>
      <c r="FW5" s="11"/>
      <c r="FX5" s="11"/>
      <c r="FY5" s="12"/>
      <c r="FZ5" s="11" t="s">
        <v>47</v>
      </c>
      <c r="GA5" s="11"/>
      <c r="GB5" s="11"/>
      <c r="GC5" s="12"/>
      <c r="GD5" s="11" t="s">
        <v>47</v>
      </c>
      <c r="GE5" s="11"/>
      <c r="GF5" s="11"/>
      <c r="GG5" s="12"/>
      <c r="GH5" s="11" t="s">
        <v>114</v>
      </c>
      <c r="GI5" s="11"/>
      <c r="GJ5" s="11"/>
      <c r="GK5" s="12"/>
      <c r="GL5" s="11" t="s">
        <v>114</v>
      </c>
      <c r="GM5" s="11"/>
      <c r="GN5" s="11"/>
      <c r="GO5" s="12"/>
    </row>
    <row r="6" spans="1:205" x14ac:dyDescent="0.25">
      <c r="B6" s="8"/>
      <c r="C6" s="2"/>
      <c r="D6" s="2"/>
      <c r="E6" s="2"/>
      <c r="F6" s="8"/>
      <c r="G6" s="2"/>
      <c r="H6" s="2"/>
      <c r="I6" s="7"/>
      <c r="J6" s="2"/>
      <c r="K6" s="2"/>
      <c r="L6" s="2"/>
      <c r="M6" s="2"/>
      <c r="N6" s="8"/>
      <c r="O6" s="2"/>
      <c r="P6" s="2"/>
      <c r="Q6" s="7"/>
      <c r="R6" s="2"/>
      <c r="S6" s="2"/>
      <c r="T6" s="2"/>
      <c r="U6" s="7"/>
      <c r="V6" s="2"/>
      <c r="W6" s="2"/>
      <c r="X6" s="2"/>
      <c r="Y6" s="7"/>
      <c r="Z6" s="2"/>
      <c r="AA6" s="2"/>
      <c r="AB6" s="2"/>
      <c r="AC6" s="7"/>
      <c r="AD6" s="2"/>
      <c r="AE6" s="2"/>
      <c r="AF6" s="2"/>
      <c r="AG6" s="7"/>
      <c r="AH6" s="2"/>
      <c r="AI6" s="2"/>
      <c r="AJ6" s="2"/>
      <c r="AK6" s="7"/>
      <c r="AL6" s="2"/>
      <c r="AM6" s="2"/>
      <c r="AN6" s="2"/>
      <c r="AO6" s="7"/>
      <c r="AP6" s="2"/>
      <c r="AQ6" s="2"/>
      <c r="AR6" s="2"/>
      <c r="AS6" s="7"/>
      <c r="AT6" s="2"/>
      <c r="AU6" s="2"/>
      <c r="AV6" s="2"/>
      <c r="AW6" s="7"/>
      <c r="AX6" s="2"/>
      <c r="AY6" s="2"/>
      <c r="AZ6" s="2"/>
      <c r="BA6" s="7"/>
      <c r="BB6" s="2"/>
      <c r="BC6" s="2"/>
      <c r="BD6" s="2"/>
      <c r="BE6" s="7"/>
      <c r="BF6" s="2"/>
      <c r="BG6" s="2"/>
      <c r="BH6" s="2"/>
      <c r="BI6" s="2"/>
      <c r="BJ6" s="8"/>
      <c r="BK6" s="2"/>
      <c r="BL6" s="2"/>
      <c r="BM6" s="7"/>
      <c r="BN6" s="2"/>
      <c r="BO6" s="2"/>
      <c r="BP6" s="2"/>
      <c r="BQ6" s="7"/>
      <c r="BR6" s="2"/>
      <c r="BS6" s="2"/>
      <c r="BT6" s="2"/>
      <c r="BU6" s="7"/>
      <c r="BV6" s="2"/>
      <c r="BW6" s="2"/>
      <c r="BX6" s="2"/>
      <c r="BY6" s="7"/>
      <c r="BZ6" s="2"/>
      <c r="CA6" s="2"/>
      <c r="CB6" s="2"/>
      <c r="CC6" s="7"/>
      <c r="CD6" s="2"/>
      <c r="CE6" s="2"/>
      <c r="CF6" s="2"/>
      <c r="CG6" s="7"/>
      <c r="CH6" s="2"/>
      <c r="CI6" s="2"/>
      <c r="CJ6" s="2"/>
      <c r="CK6" s="7"/>
      <c r="CL6" s="2"/>
      <c r="CM6" s="2"/>
      <c r="CN6" s="2"/>
      <c r="CO6" s="7"/>
      <c r="CP6" s="2"/>
      <c r="CQ6" s="2"/>
      <c r="CR6" s="2"/>
      <c r="CS6" s="7"/>
      <c r="CT6" s="2"/>
      <c r="CU6" s="2"/>
      <c r="CV6" s="2"/>
      <c r="CW6" s="7"/>
      <c r="CX6" s="2"/>
      <c r="CY6" s="2"/>
      <c r="CZ6" s="2"/>
      <c r="DA6" s="2"/>
      <c r="DB6" s="8"/>
      <c r="DC6" s="2"/>
      <c r="DD6" s="2"/>
      <c r="DE6" s="7"/>
      <c r="DF6" s="2"/>
      <c r="DG6" s="2"/>
      <c r="DH6" s="2"/>
      <c r="DI6" s="7"/>
      <c r="DJ6" s="2"/>
      <c r="DK6" s="2"/>
      <c r="DL6" s="2"/>
      <c r="DM6" s="7"/>
      <c r="DN6" s="2"/>
      <c r="DO6" s="2"/>
      <c r="DP6" s="2"/>
      <c r="DQ6" s="7"/>
      <c r="DR6" s="2"/>
      <c r="DS6" s="2"/>
      <c r="DT6" s="2"/>
      <c r="DU6" s="7"/>
      <c r="DV6" s="2"/>
      <c r="DW6" s="2"/>
      <c r="DX6" s="2"/>
      <c r="DY6" s="7"/>
      <c r="DZ6" s="2"/>
      <c r="EA6" s="2"/>
      <c r="EB6" s="2"/>
      <c r="EC6" s="7"/>
      <c r="ED6" s="2"/>
      <c r="EE6" s="2"/>
      <c r="EF6" s="2"/>
      <c r="EG6" s="7"/>
      <c r="EH6" s="2"/>
      <c r="EI6" s="2"/>
      <c r="EJ6" s="2"/>
      <c r="EK6" s="7"/>
      <c r="EL6" s="2"/>
      <c r="EM6" s="2"/>
      <c r="EN6" s="2"/>
      <c r="EO6" s="7"/>
      <c r="EP6" s="2"/>
      <c r="EQ6" s="2"/>
      <c r="ER6" s="2"/>
      <c r="ES6" s="7"/>
      <c r="ET6" s="2"/>
      <c r="EU6" s="2"/>
      <c r="EV6" s="2"/>
      <c r="EW6" s="7"/>
      <c r="EX6" s="2"/>
      <c r="EY6" s="2"/>
      <c r="EZ6" s="2"/>
      <c r="FA6" s="7"/>
      <c r="FB6" s="2"/>
      <c r="FC6" s="2"/>
      <c r="FD6" s="2"/>
      <c r="FE6" s="7"/>
      <c r="FF6" s="2"/>
      <c r="FG6" s="2"/>
      <c r="FH6" s="2"/>
      <c r="FI6" s="7"/>
      <c r="FJ6" s="2"/>
      <c r="FK6" s="2"/>
      <c r="FL6" s="2"/>
      <c r="FM6" s="7"/>
      <c r="FN6" s="2"/>
      <c r="FO6" s="2"/>
      <c r="FP6" s="2"/>
      <c r="FQ6" s="7"/>
      <c r="FR6" s="2"/>
      <c r="FS6" s="2"/>
      <c r="FT6" s="2"/>
      <c r="FU6" s="7"/>
      <c r="FV6" s="2"/>
      <c r="FW6" s="2"/>
      <c r="FX6" s="2"/>
      <c r="FY6" s="7"/>
      <c r="FZ6" s="2"/>
      <c r="GA6" s="2"/>
      <c r="GB6" s="2"/>
      <c r="GC6" s="7"/>
      <c r="GD6" s="2"/>
      <c r="GE6" s="2"/>
      <c r="GF6" s="2"/>
      <c r="GG6" s="7"/>
      <c r="GH6" s="2"/>
      <c r="GI6" s="2"/>
      <c r="GJ6" s="2"/>
      <c r="GK6" s="7"/>
      <c r="GL6" s="2"/>
      <c r="GM6" s="2"/>
      <c r="GN6" s="2"/>
      <c r="GO6" s="7"/>
    </row>
    <row r="7" spans="1:205" x14ac:dyDescent="0.25">
      <c r="B7" s="8" t="s">
        <v>85</v>
      </c>
      <c r="C7" s="2"/>
      <c r="D7" s="82"/>
      <c r="E7" s="2"/>
      <c r="F7" s="8" t="s">
        <v>86</v>
      </c>
      <c r="G7" s="2"/>
      <c r="H7" s="82"/>
      <c r="I7" s="7"/>
      <c r="J7" s="2" t="s">
        <v>9</v>
      </c>
      <c r="K7" s="2"/>
      <c r="L7" s="82"/>
      <c r="M7" s="2"/>
      <c r="N7" s="8" t="s">
        <v>107</v>
      </c>
      <c r="O7" s="2"/>
      <c r="P7" s="2"/>
      <c r="Q7" s="7"/>
      <c r="R7" s="2" t="s">
        <v>108</v>
      </c>
      <c r="S7" s="2"/>
      <c r="T7" s="2"/>
      <c r="U7" s="7"/>
      <c r="V7" s="2" t="s">
        <v>166</v>
      </c>
      <c r="W7" s="2"/>
      <c r="X7" s="2"/>
      <c r="Y7" s="7"/>
      <c r="Z7" s="2" t="s">
        <v>87</v>
      </c>
      <c r="AA7" s="2"/>
      <c r="AB7" s="2"/>
      <c r="AC7" s="7"/>
      <c r="AD7" s="2" t="s">
        <v>88</v>
      </c>
      <c r="AE7" s="2"/>
      <c r="AF7" s="2"/>
      <c r="AG7" s="7"/>
      <c r="AH7" s="2" t="s">
        <v>89</v>
      </c>
      <c r="AI7" s="2"/>
      <c r="AJ7" s="2"/>
      <c r="AK7" s="7"/>
      <c r="AL7" s="2" t="s">
        <v>109</v>
      </c>
      <c r="AM7" s="2"/>
      <c r="AN7" s="2"/>
      <c r="AO7" s="7"/>
      <c r="AP7" s="2" t="s">
        <v>90</v>
      </c>
      <c r="AQ7" s="2"/>
      <c r="AR7" s="2"/>
      <c r="AS7" s="7"/>
      <c r="AT7" s="2" t="s">
        <v>128</v>
      </c>
      <c r="AU7" s="2"/>
      <c r="AV7" s="2"/>
      <c r="AW7" s="7"/>
      <c r="AX7" s="2" t="s">
        <v>110</v>
      </c>
      <c r="AY7" s="2"/>
      <c r="AZ7" s="2"/>
      <c r="BA7" s="7"/>
      <c r="BB7" s="2" t="s">
        <v>12</v>
      </c>
      <c r="BC7" s="2"/>
      <c r="BD7" s="2"/>
      <c r="BE7" s="7"/>
      <c r="BF7" s="2" t="s">
        <v>122</v>
      </c>
      <c r="BG7" s="2"/>
      <c r="BH7" s="2"/>
      <c r="BI7" s="2"/>
      <c r="BJ7" s="8" t="s">
        <v>124</v>
      </c>
      <c r="BK7" s="2"/>
      <c r="BL7" s="2"/>
      <c r="BM7" s="7"/>
      <c r="BN7" s="2" t="s">
        <v>125</v>
      </c>
      <c r="BO7" s="2"/>
      <c r="BP7" s="2"/>
      <c r="BQ7" s="7"/>
      <c r="BR7" s="2" t="s">
        <v>137</v>
      </c>
      <c r="BS7" s="2"/>
      <c r="BT7" s="82"/>
      <c r="BU7" s="7"/>
      <c r="BV7" s="2" t="s">
        <v>91</v>
      </c>
      <c r="BW7" s="2"/>
      <c r="BX7" s="2"/>
      <c r="BY7" s="7"/>
      <c r="BZ7" s="2" t="s">
        <v>132</v>
      </c>
      <c r="CA7" s="2"/>
      <c r="CB7" s="2"/>
      <c r="CC7" s="7"/>
      <c r="CD7" s="2" t="s">
        <v>140</v>
      </c>
      <c r="CE7" s="2"/>
      <c r="CF7" s="2"/>
      <c r="CG7" s="7"/>
      <c r="CH7" s="2" t="s">
        <v>92</v>
      </c>
      <c r="CI7" s="2"/>
      <c r="CJ7" s="2"/>
      <c r="CK7" s="7"/>
      <c r="CL7" s="2" t="s">
        <v>15</v>
      </c>
      <c r="CM7" s="2"/>
      <c r="CN7" s="2"/>
      <c r="CO7" s="7"/>
      <c r="CP7" s="2" t="s">
        <v>133</v>
      </c>
      <c r="CQ7" s="2"/>
      <c r="CR7" s="2"/>
      <c r="CS7" s="7"/>
      <c r="CT7" s="2" t="s">
        <v>144</v>
      </c>
      <c r="CU7" s="2"/>
      <c r="CV7" s="2"/>
      <c r="CW7" s="7"/>
      <c r="CX7" s="2" t="s">
        <v>135</v>
      </c>
      <c r="CY7" s="2"/>
      <c r="CZ7" s="2"/>
      <c r="DA7" s="2"/>
      <c r="DB7" s="8" t="s">
        <v>112</v>
      </c>
      <c r="DC7" s="2"/>
      <c r="DD7" s="82"/>
      <c r="DE7" s="7"/>
      <c r="DF7" s="2" t="s">
        <v>17</v>
      </c>
      <c r="DG7" s="2"/>
      <c r="DH7" s="2"/>
      <c r="DI7" s="7"/>
      <c r="DJ7" s="2" t="s">
        <v>113</v>
      </c>
      <c r="DK7" s="2"/>
      <c r="DL7" s="2"/>
      <c r="DM7" s="7"/>
      <c r="DN7" s="2" t="s">
        <v>37</v>
      </c>
      <c r="DO7" s="2"/>
      <c r="DP7" s="2"/>
      <c r="DQ7" s="7"/>
      <c r="DR7" s="2" t="s">
        <v>40</v>
      </c>
      <c r="DS7" s="2"/>
      <c r="DT7" s="2"/>
      <c r="DU7" s="7"/>
      <c r="DV7" s="2" t="s">
        <v>20</v>
      </c>
      <c r="DW7" s="2"/>
      <c r="DX7" s="2"/>
      <c r="DY7" s="7"/>
      <c r="DZ7" s="2" t="s">
        <v>21</v>
      </c>
      <c r="EA7" s="2"/>
      <c r="EB7" s="2"/>
      <c r="EC7" s="7"/>
      <c r="ED7" s="2" t="s">
        <v>270</v>
      </c>
      <c r="EE7" s="2"/>
      <c r="EF7" s="2"/>
      <c r="EG7" s="7"/>
      <c r="EH7" s="2" t="s">
        <v>271</v>
      </c>
      <c r="EI7" s="2"/>
      <c r="EJ7" s="2"/>
      <c r="EK7" s="7"/>
      <c r="EL7" s="2" t="s">
        <v>272</v>
      </c>
      <c r="EM7" s="2"/>
      <c r="EN7" s="2"/>
      <c r="EO7" s="7"/>
      <c r="EP7" s="2" t="s">
        <v>273</v>
      </c>
      <c r="EQ7" s="2"/>
      <c r="ER7" s="2"/>
      <c r="ES7" s="7"/>
      <c r="ET7" s="2" t="s">
        <v>274</v>
      </c>
      <c r="EU7" s="2"/>
      <c r="EV7" s="2"/>
      <c r="EW7" s="7"/>
      <c r="EX7" s="2" t="s">
        <v>99</v>
      </c>
      <c r="EY7" s="2"/>
      <c r="EZ7" s="2"/>
      <c r="FA7" s="7"/>
      <c r="FB7" s="2" t="s">
        <v>19</v>
      </c>
      <c r="FC7" s="2"/>
      <c r="FD7" s="2"/>
      <c r="FE7" s="7"/>
      <c r="FF7" s="2" t="s">
        <v>43</v>
      </c>
      <c r="FG7" s="2"/>
      <c r="FH7" s="2"/>
      <c r="FI7" s="7"/>
      <c r="FJ7" s="2" t="s">
        <v>45</v>
      </c>
      <c r="FK7" s="2"/>
      <c r="FL7" s="2"/>
      <c r="FM7" s="7"/>
      <c r="FN7" s="2" t="s">
        <v>46</v>
      </c>
      <c r="FO7" s="2"/>
      <c r="FP7" s="2"/>
      <c r="FQ7" s="7"/>
      <c r="FR7" s="2" t="s">
        <v>145</v>
      </c>
      <c r="FS7" s="2"/>
      <c r="FT7" s="2"/>
      <c r="FU7" s="7"/>
      <c r="FV7" s="2" t="s">
        <v>148</v>
      </c>
      <c r="FW7" s="2"/>
      <c r="FX7" s="2"/>
      <c r="FY7" s="7"/>
      <c r="FZ7" s="2" t="s">
        <v>48</v>
      </c>
      <c r="GA7" s="2"/>
      <c r="GB7" s="2"/>
      <c r="GC7" s="7"/>
      <c r="GD7" s="2" t="s">
        <v>49</v>
      </c>
      <c r="GE7" s="2"/>
      <c r="GF7" s="2"/>
      <c r="GG7" s="7"/>
      <c r="GH7" s="2" t="s">
        <v>115</v>
      </c>
      <c r="GI7" s="2"/>
      <c r="GJ7" s="2"/>
      <c r="GK7" s="7"/>
      <c r="GL7" s="2" t="s">
        <v>139</v>
      </c>
      <c r="GM7" s="2"/>
      <c r="GN7" s="2"/>
      <c r="GO7" s="7"/>
    </row>
    <row r="8" spans="1:205" x14ac:dyDescent="0.25">
      <c r="B8" s="8" t="s">
        <v>6</v>
      </c>
      <c r="C8" s="2"/>
      <c r="D8" s="2"/>
      <c r="E8" s="2"/>
      <c r="F8" s="8" t="s">
        <v>8</v>
      </c>
      <c r="G8" s="2"/>
      <c r="H8" s="2"/>
      <c r="I8" s="7"/>
      <c r="J8" s="2" t="s">
        <v>10</v>
      </c>
      <c r="K8" s="2"/>
      <c r="L8" s="2"/>
      <c r="M8" s="2"/>
      <c r="N8" s="8" t="s">
        <v>6</v>
      </c>
      <c r="O8" s="2"/>
      <c r="P8" s="2"/>
      <c r="Q8" s="7"/>
      <c r="R8" s="2" t="s">
        <v>6</v>
      </c>
      <c r="S8" s="2"/>
      <c r="T8" s="2"/>
      <c r="U8" s="7"/>
      <c r="V8" s="2" t="s">
        <v>6</v>
      </c>
      <c r="W8" s="2"/>
      <c r="X8" s="2"/>
      <c r="Y8" s="7"/>
      <c r="Z8" s="2" t="s">
        <v>36</v>
      </c>
      <c r="AA8" s="2"/>
      <c r="AB8" s="2"/>
      <c r="AC8" s="7"/>
      <c r="AD8" s="2" t="s">
        <v>1</v>
      </c>
      <c r="AE8" s="2"/>
      <c r="AF8" s="2"/>
      <c r="AG8" s="7"/>
      <c r="AH8" s="2" t="s">
        <v>4</v>
      </c>
      <c r="AI8" s="2"/>
      <c r="AJ8" s="2"/>
      <c r="AK8" s="7"/>
      <c r="AL8" s="2" t="s">
        <v>16</v>
      </c>
      <c r="AM8" s="2"/>
      <c r="AN8" s="2"/>
      <c r="AO8" s="7"/>
      <c r="AP8" s="2" t="s">
        <v>5</v>
      </c>
      <c r="AQ8" s="2"/>
      <c r="AR8" s="2"/>
      <c r="AS8" s="7"/>
      <c r="AT8" s="2" t="s">
        <v>5</v>
      </c>
      <c r="AU8" s="2"/>
      <c r="AV8" s="2"/>
      <c r="AW8" s="7"/>
      <c r="AX8" s="2" t="s">
        <v>11</v>
      </c>
      <c r="AY8" s="2"/>
      <c r="AZ8" s="2"/>
      <c r="BA8" s="7"/>
      <c r="BB8" s="2" t="s">
        <v>5</v>
      </c>
      <c r="BC8" s="2"/>
      <c r="BD8" s="2"/>
      <c r="BE8" s="7"/>
      <c r="BF8" s="2" t="s">
        <v>4</v>
      </c>
      <c r="BG8" s="2"/>
      <c r="BH8" s="2"/>
      <c r="BI8" s="2"/>
      <c r="BJ8" s="8" t="s">
        <v>13</v>
      </c>
      <c r="BK8" s="2"/>
      <c r="BL8" s="2"/>
      <c r="BM8" s="7"/>
      <c r="BN8" s="2" t="s">
        <v>8</v>
      </c>
      <c r="BO8" s="2"/>
      <c r="BP8" s="2"/>
      <c r="BQ8" s="7"/>
      <c r="BR8" s="2" t="s">
        <v>3</v>
      </c>
      <c r="BS8" s="2"/>
      <c r="BT8" s="2"/>
      <c r="BU8" s="7"/>
      <c r="BV8" s="2" t="s">
        <v>6</v>
      </c>
      <c r="BW8" s="2"/>
      <c r="BX8" s="2"/>
      <c r="BY8" s="7"/>
      <c r="BZ8" s="2" t="s">
        <v>8</v>
      </c>
      <c r="CA8" s="2"/>
      <c r="CB8" s="2"/>
      <c r="CC8" s="7"/>
      <c r="CD8" s="2" t="s">
        <v>4</v>
      </c>
      <c r="CE8" s="2"/>
      <c r="CF8" s="2"/>
      <c r="CG8" s="7"/>
      <c r="CH8" s="2" t="s">
        <v>111</v>
      </c>
      <c r="CI8" s="2"/>
      <c r="CJ8" s="2"/>
      <c r="CK8" s="7"/>
      <c r="CL8" s="2" t="s">
        <v>6</v>
      </c>
      <c r="CM8" s="2"/>
      <c r="CN8" s="2"/>
      <c r="CO8" s="7"/>
      <c r="CP8" s="2" t="s">
        <v>16</v>
      </c>
      <c r="CQ8" s="2"/>
      <c r="CR8" s="2"/>
      <c r="CS8" s="7"/>
      <c r="CT8" s="2" t="s">
        <v>16</v>
      </c>
      <c r="CU8" s="2"/>
      <c r="CV8" s="2"/>
      <c r="CW8" s="7"/>
      <c r="CX8" s="2" t="s">
        <v>16</v>
      </c>
      <c r="CY8" s="2"/>
      <c r="CZ8" s="2"/>
      <c r="DA8" s="2"/>
      <c r="DB8" s="8" t="s">
        <v>6</v>
      </c>
      <c r="DC8" s="2"/>
      <c r="DD8" s="2"/>
      <c r="DE8" s="7"/>
      <c r="DF8" s="2" t="s">
        <v>16</v>
      </c>
      <c r="DG8" s="2"/>
      <c r="DH8" s="2"/>
      <c r="DI8" s="7"/>
      <c r="DJ8" s="2" t="s">
        <v>16</v>
      </c>
      <c r="DK8" s="2"/>
      <c r="DL8" s="2"/>
      <c r="DM8" s="7"/>
      <c r="DN8" s="2" t="s">
        <v>39</v>
      </c>
      <c r="DO8" s="2"/>
      <c r="DP8" s="2"/>
      <c r="DQ8" s="7"/>
      <c r="DR8" s="2" t="s">
        <v>16</v>
      </c>
      <c r="DS8" s="2"/>
      <c r="DT8" s="2"/>
      <c r="DU8" s="7"/>
      <c r="DV8" s="2" t="s">
        <v>16</v>
      </c>
      <c r="DW8" s="2"/>
      <c r="DX8" s="2"/>
      <c r="DY8" s="7"/>
      <c r="DZ8" s="2" t="s">
        <v>3</v>
      </c>
      <c r="EA8" s="2"/>
      <c r="EB8" s="2"/>
      <c r="EC8" s="7"/>
      <c r="ED8" s="2" t="s">
        <v>95</v>
      </c>
      <c r="EE8" s="2"/>
      <c r="EF8" s="2"/>
      <c r="EG8" s="7"/>
      <c r="EH8" s="2" t="s">
        <v>102</v>
      </c>
      <c r="EI8" s="2"/>
      <c r="EJ8" s="2"/>
      <c r="EK8" s="7"/>
      <c r="EL8" s="2" t="s">
        <v>104</v>
      </c>
      <c r="EM8" s="2"/>
      <c r="EN8" s="2"/>
      <c r="EO8" s="7"/>
      <c r="EP8" s="2" t="s">
        <v>3</v>
      </c>
      <c r="EQ8" s="2"/>
      <c r="ER8" s="2"/>
      <c r="ES8" s="7"/>
      <c r="ET8" s="2" t="s">
        <v>11</v>
      </c>
      <c r="EU8" s="2"/>
      <c r="EV8" s="2"/>
      <c r="EW8" s="7"/>
      <c r="EX8" s="2" t="s">
        <v>100</v>
      </c>
      <c r="EY8" s="2"/>
      <c r="EZ8" s="2"/>
      <c r="FA8" s="7"/>
      <c r="FB8" s="2" t="s">
        <v>6</v>
      </c>
      <c r="FC8" s="2"/>
      <c r="FD8" s="2"/>
      <c r="FE8" s="7"/>
      <c r="FF8" s="2" t="s">
        <v>96</v>
      </c>
      <c r="FG8" s="2"/>
      <c r="FH8" s="2"/>
      <c r="FI8" s="7"/>
      <c r="FJ8" s="2" t="s">
        <v>97</v>
      </c>
      <c r="FK8" s="2"/>
      <c r="FL8" s="2"/>
      <c r="FM8" s="7"/>
      <c r="FN8" s="2" t="s">
        <v>3</v>
      </c>
      <c r="FO8" s="2"/>
      <c r="FP8" s="2"/>
      <c r="FQ8" s="7"/>
      <c r="FR8" s="2" t="s">
        <v>3</v>
      </c>
      <c r="FS8" s="2"/>
      <c r="FT8" s="2"/>
      <c r="FU8" s="7"/>
      <c r="FV8" s="2" t="s">
        <v>6</v>
      </c>
      <c r="FW8" s="2"/>
      <c r="FX8" s="2"/>
      <c r="FY8" s="7"/>
      <c r="FZ8" s="2" t="s">
        <v>98</v>
      </c>
      <c r="GA8" s="2"/>
      <c r="GB8" s="2"/>
      <c r="GC8" s="7"/>
      <c r="GD8" s="2" t="s">
        <v>4</v>
      </c>
      <c r="GE8" s="2"/>
      <c r="GF8" s="2"/>
      <c r="GG8" s="7"/>
      <c r="GH8" s="2" t="s">
        <v>4</v>
      </c>
      <c r="GI8" s="2"/>
      <c r="GJ8" s="2"/>
      <c r="GK8" s="7"/>
      <c r="GL8" s="2" t="s">
        <v>16</v>
      </c>
      <c r="GM8" s="2"/>
      <c r="GN8" s="2"/>
      <c r="GO8" s="7"/>
    </row>
    <row r="9" spans="1:205" x14ac:dyDescent="0.25">
      <c r="B9" s="8" t="s">
        <v>7</v>
      </c>
      <c r="C9" s="2"/>
      <c r="D9" s="2"/>
      <c r="E9" s="2"/>
      <c r="F9" s="8" t="s">
        <v>7</v>
      </c>
      <c r="G9" s="2"/>
      <c r="H9" s="2"/>
      <c r="I9" s="7"/>
      <c r="J9" s="2" t="s">
        <v>7</v>
      </c>
      <c r="K9" s="2"/>
      <c r="L9" s="2"/>
      <c r="M9" s="2"/>
      <c r="N9" s="8" t="s">
        <v>7</v>
      </c>
      <c r="O9" s="2"/>
      <c r="P9" s="2"/>
      <c r="Q9" s="7"/>
      <c r="R9" s="2" t="s">
        <v>7</v>
      </c>
      <c r="S9" s="2"/>
      <c r="T9" s="2"/>
      <c r="U9" s="7"/>
      <c r="V9" s="2" t="s">
        <v>7</v>
      </c>
      <c r="W9" s="2"/>
      <c r="X9" s="2"/>
      <c r="Y9" s="7"/>
      <c r="Z9" s="2" t="s">
        <v>2</v>
      </c>
      <c r="AA9" s="2"/>
      <c r="AB9" s="2"/>
      <c r="AC9" s="7"/>
      <c r="AD9" s="2" t="s">
        <v>2</v>
      </c>
      <c r="AE9" s="2"/>
      <c r="AF9" s="2"/>
      <c r="AG9" s="7"/>
      <c r="AH9" s="2" t="s">
        <v>2</v>
      </c>
      <c r="AI9" s="2"/>
      <c r="AJ9" s="2"/>
      <c r="AK9" s="7"/>
      <c r="AL9" s="2" t="s">
        <v>2</v>
      </c>
      <c r="AM9" s="2"/>
      <c r="AN9" s="2"/>
      <c r="AO9" s="7"/>
      <c r="AP9" s="2" t="s">
        <v>2</v>
      </c>
      <c r="AQ9" s="2"/>
      <c r="AR9" s="2"/>
      <c r="AS9" s="7"/>
      <c r="AT9" s="2" t="s">
        <v>2</v>
      </c>
      <c r="AU9" s="2"/>
      <c r="AV9" s="2"/>
      <c r="AW9" s="7"/>
      <c r="AX9" s="2" t="s">
        <v>2</v>
      </c>
      <c r="AY9" s="2"/>
      <c r="AZ9" s="2"/>
      <c r="BA9" s="7"/>
      <c r="BB9" s="2" t="s">
        <v>2</v>
      </c>
      <c r="BC9" s="2"/>
      <c r="BD9" s="2"/>
      <c r="BE9" s="7"/>
      <c r="BF9" s="2" t="s">
        <v>2</v>
      </c>
      <c r="BG9" s="2"/>
      <c r="BH9" s="2"/>
      <c r="BI9" s="2"/>
      <c r="BJ9" s="8" t="s">
        <v>2</v>
      </c>
      <c r="BK9" s="2"/>
      <c r="BL9" s="2"/>
      <c r="BM9" s="7"/>
      <c r="BN9" s="2" t="s">
        <v>2</v>
      </c>
      <c r="BO9" s="2"/>
      <c r="BP9" s="2"/>
      <c r="BQ9" s="7"/>
      <c r="BR9" s="2" t="s">
        <v>2</v>
      </c>
      <c r="BS9" s="2"/>
      <c r="BT9" s="2"/>
      <c r="BU9" s="7"/>
      <c r="BV9" s="2" t="s">
        <v>2</v>
      </c>
      <c r="BW9" s="2"/>
      <c r="BX9" s="2"/>
      <c r="BY9" s="7"/>
      <c r="BZ9" s="2" t="s">
        <v>2</v>
      </c>
      <c r="CA9" s="2"/>
      <c r="CB9" s="2"/>
      <c r="CC9" s="7"/>
      <c r="CD9" s="2" t="s">
        <v>141</v>
      </c>
      <c r="CE9" s="2"/>
      <c r="CF9" s="2"/>
      <c r="CG9" s="7"/>
      <c r="CH9" s="2" t="s">
        <v>14</v>
      </c>
      <c r="CI9" s="2"/>
      <c r="CJ9" s="2"/>
      <c r="CK9" s="7"/>
      <c r="CL9" s="2" t="s">
        <v>14</v>
      </c>
      <c r="CM9" s="2"/>
      <c r="CN9" s="2"/>
      <c r="CO9" s="7"/>
      <c r="CP9" s="2" t="s">
        <v>14</v>
      </c>
      <c r="CQ9" s="2"/>
      <c r="CR9" s="2"/>
      <c r="CS9" s="7"/>
      <c r="CT9" s="2" t="s">
        <v>14</v>
      </c>
      <c r="CU9" s="2"/>
      <c r="CV9" s="2"/>
      <c r="CW9" s="7"/>
      <c r="CX9" s="2" t="s">
        <v>14</v>
      </c>
      <c r="CY9" s="2"/>
      <c r="CZ9" s="2"/>
      <c r="DA9" s="2"/>
      <c r="DB9" s="8" t="s">
        <v>14</v>
      </c>
      <c r="DC9" s="2"/>
      <c r="DD9" s="2"/>
      <c r="DE9" s="7"/>
      <c r="DF9" s="2" t="s">
        <v>14</v>
      </c>
      <c r="DG9" s="2"/>
      <c r="DH9" s="2"/>
      <c r="DI9" s="7"/>
      <c r="DJ9" s="2" t="s">
        <v>14</v>
      </c>
      <c r="DK9" s="2"/>
      <c r="DL9" s="2"/>
      <c r="DM9" s="7"/>
      <c r="DN9" s="2" t="s">
        <v>38</v>
      </c>
      <c r="DO9" s="2"/>
      <c r="DP9" s="2"/>
      <c r="DQ9" s="7"/>
      <c r="DR9" s="2" t="s">
        <v>41</v>
      </c>
      <c r="DS9" s="2"/>
      <c r="DT9" s="2"/>
      <c r="DU9" s="7"/>
      <c r="DV9" s="2" t="s">
        <v>41</v>
      </c>
      <c r="DW9" s="2"/>
      <c r="DX9" s="2"/>
      <c r="DY9" s="7"/>
      <c r="DZ9" s="2" t="s">
        <v>41</v>
      </c>
      <c r="EA9" s="2"/>
      <c r="EB9" s="2"/>
      <c r="EC9" s="7"/>
      <c r="ED9" s="2" t="s">
        <v>7</v>
      </c>
      <c r="EE9" s="2"/>
      <c r="EF9" s="2"/>
      <c r="EG9" s="7"/>
      <c r="EH9" s="2" t="s">
        <v>7</v>
      </c>
      <c r="EI9" s="2"/>
      <c r="EJ9" s="2"/>
      <c r="EK9" s="7"/>
      <c r="EL9" s="2" t="s">
        <v>7</v>
      </c>
      <c r="EM9" s="2"/>
      <c r="EN9" s="2"/>
      <c r="EO9" s="7"/>
      <c r="EP9" s="2" t="s">
        <v>7</v>
      </c>
      <c r="EQ9" s="2"/>
      <c r="ER9" s="2"/>
      <c r="ES9" s="7"/>
      <c r="ET9" s="2" t="s">
        <v>7</v>
      </c>
      <c r="EU9" s="2"/>
      <c r="EV9" s="2"/>
      <c r="EW9" s="7"/>
      <c r="EX9" s="2" t="s">
        <v>18</v>
      </c>
      <c r="EY9" s="2"/>
      <c r="EZ9" s="2"/>
      <c r="FA9" s="7"/>
      <c r="FB9" s="2" t="s">
        <v>18</v>
      </c>
      <c r="FC9" s="2"/>
      <c r="FD9" s="2"/>
      <c r="FE9" s="7"/>
      <c r="FF9" s="2" t="s">
        <v>44</v>
      </c>
      <c r="FG9" s="2"/>
      <c r="FH9" s="2"/>
      <c r="FI9" s="7"/>
      <c r="FJ9" s="2" t="s">
        <v>44</v>
      </c>
      <c r="FK9" s="2"/>
      <c r="FL9" s="2"/>
      <c r="FM9" s="7"/>
      <c r="FN9" s="2" t="s">
        <v>44</v>
      </c>
      <c r="FO9" s="2"/>
      <c r="FP9" s="2"/>
      <c r="FQ9" s="7"/>
      <c r="FR9" s="2" t="s">
        <v>44</v>
      </c>
      <c r="FS9" s="2"/>
      <c r="FT9" s="2"/>
      <c r="FU9" s="7"/>
      <c r="FV9" s="2" t="s">
        <v>44</v>
      </c>
      <c r="FW9" s="2"/>
      <c r="FX9" s="2"/>
      <c r="FY9" s="7"/>
      <c r="FZ9" s="2" t="s">
        <v>2</v>
      </c>
      <c r="GA9" s="2"/>
      <c r="GB9" s="2"/>
      <c r="GC9" s="7"/>
      <c r="GD9" s="2" t="s">
        <v>2</v>
      </c>
      <c r="GE9" s="2"/>
      <c r="GF9" s="2"/>
      <c r="GG9" s="7"/>
      <c r="GH9" s="2" t="s">
        <v>2</v>
      </c>
      <c r="GI9" s="2"/>
      <c r="GJ9" s="2"/>
      <c r="GK9" s="7"/>
      <c r="GL9" s="2" t="s">
        <v>2</v>
      </c>
      <c r="GM9" s="2"/>
      <c r="GN9" s="2"/>
      <c r="GO9" s="7"/>
    </row>
    <row r="10" spans="1:205" x14ac:dyDescent="0.25">
      <c r="B10" s="14"/>
      <c r="C10" s="16"/>
      <c r="D10" s="16"/>
      <c r="E10" s="16"/>
      <c r="F10" s="14"/>
      <c r="G10" s="16"/>
      <c r="H10" s="16"/>
      <c r="I10" s="20"/>
      <c r="J10" s="16"/>
      <c r="K10" s="16"/>
      <c r="L10" s="16"/>
      <c r="M10" s="16"/>
      <c r="N10" s="14"/>
      <c r="O10" s="16"/>
      <c r="P10" s="16"/>
      <c r="Q10" s="20"/>
      <c r="R10" s="16"/>
      <c r="S10" s="16"/>
      <c r="T10" s="16"/>
      <c r="U10" s="16"/>
      <c r="V10" s="14"/>
      <c r="W10" s="16"/>
      <c r="X10" s="16"/>
      <c r="Y10" s="20"/>
      <c r="Z10" s="16"/>
      <c r="AA10" s="16"/>
      <c r="AB10" s="16"/>
      <c r="AC10" s="16"/>
      <c r="AD10" s="14"/>
      <c r="AE10" s="16"/>
      <c r="AF10" s="16"/>
      <c r="AG10" s="20"/>
      <c r="AH10" s="16"/>
      <c r="AI10" s="16"/>
      <c r="AJ10" s="16"/>
      <c r="AK10" s="20"/>
      <c r="AL10" s="16"/>
      <c r="AM10" s="16"/>
      <c r="AN10" s="16"/>
      <c r="AO10" s="20"/>
      <c r="AP10" s="16"/>
      <c r="AQ10" s="16"/>
      <c r="AR10" s="16"/>
      <c r="AS10" s="20"/>
      <c r="AT10" s="16"/>
      <c r="AU10" s="16"/>
      <c r="AV10" s="16"/>
      <c r="AW10" s="20"/>
      <c r="AX10" s="16"/>
      <c r="AY10" s="16"/>
      <c r="AZ10" s="16"/>
      <c r="BA10" s="16"/>
      <c r="BB10" s="14"/>
      <c r="BC10" s="16"/>
      <c r="BD10" s="16"/>
      <c r="BE10" s="20"/>
      <c r="BF10" s="16"/>
      <c r="BG10" s="16"/>
      <c r="BH10" s="16"/>
      <c r="BI10" s="16"/>
      <c r="BJ10" s="14"/>
      <c r="BK10" s="16"/>
      <c r="BL10" s="16"/>
      <c r="BM10" s="20"/>
      <c r="BN10" s="16"/>
      <c r="BO10" s="16"/>
      <c r="BP10" s="16"/>
      <c r="BQ10" s="16"/>
      <c r="BR10" s="14"/>
      <c r="BS10" s="16"/>
      <c r="BT10" s="16"/>
      <c r="BU10" s="20"/>
      <c r="BV10" s="16"/>
      <c r="BW10" s="16"/>
      <c r="BX10" s="16"/>
      <c r="BY10" s="16"/>
      <c r="BZ10" s="14"/>
      <c r="CA10" s="16"/>
      <c r="CB10" s="16"/>
      <c r="CC10" s="20"/>
      <c r="CD10" s="16"/>
      <c r="CE10" s="16"/>
      <c r="CF10" s="16"/>
      <c r="CG10" s="20"/>
      <c r="CH10" s="16"/>
      <c r="CI10" s="16"/>
      <c r="CJ10" s="16"/>
      <c r="CK10" s="20"/>
      <c r="CL10" s="16"/>
      <c r="CM10" s="16"/>
      <c r="CN10" s="16"/>
      <c r="CO10" s="16"/>
      <c r="CP10" s="14"/>
      <c r="CQ10" s="16"/>
      <c r="CR10" s="16"/>
      <c r="CS10" s="20"/>
      <c r="CT10" s="14"/>
      <c r="CU10" s="16"/>
      <c r="CV10" s="16"/>
      <c r="CW10" s="20"/>
      <c r="CX10" s="16"/>
      <c r="CY10" s="16"/>
      <c r="CZ10" s="16"/>
      <c r="DA10" s="16"/>
      <c r="DB10" s="14"/>
      <c r="DC10" s="16"/>
      <c r="DD10" s="16"/>
      <c r="DE10" s="20"/>
      <c r="DF10" s="16"/>
      <c r="DG10" s="16"/>
      <c r="DH10" s="16"/>
      <c r="DI10" s="16"/>
      <c r="DJ10" s="14"/>
      <c r="DK10" s="16"/>
      <c r="DL10" s="16"/>
      <c r="DM10" s="20"/>
      <c r="DN10" s="16"/>
      <c r="DO10" s="16"/>
      <c r="DP10" s="16"/>
      <c r="DQ10" s="20"/>
      <c r="DR10" s="16"/>
      <c r="DS10" s="16"/>
      <c r="DT10" s="16"/>
      <c r="DU10" s="20"/>
      <c r="DV10" s="16"/>
      <c r="DW10" s="16"/>
      <c r="DX10" s="16"/>
      <c r="DY10" s="16"/>
      <c r="DZ10" s="14"/>
      <c r="EA10" s="16"/>
      <c r="EB10" s="16"/>
      <c r="EC10" s="20"/>
      <c r="ED10" s="16"/>
      <c r="EE10" s="16"/>
      <c r="EF10" s="16"/>
      <c r="EG10" s="16"/>
      <c r="EH10" s="14"/>
      <c r="EI10" s="16"/>
      <c r="EJ10" s="16"/>
      <c r="EK10" s="20"/>
      <c r="EL10" s="16"/>
      <c r="EM10" s="16"/>
      <c r="EN10" s="16"/>
      <c r="EO10" s="20"/>
      <c r="EP10" s="16"/>
      <c r="EQ10" s="16"/>
      <c r="ER10" s="16"/>
      <c r="ES10" s="20"/>
      <c r="ET10" s="16"/>
      <c r="EU10" s="16"/>
      <c r="EV10" s="16"/>
      <c r="EW10" s="16"/>
      <c r="EX10" s="14"/>
      <c r="EY10" s="16"/>
      <c r="EZ10" s="16"/>
      <c r="FA10" s="20"/>
      <c r="FB10" s="16"/>
      <c r="FC10" s="16"/>
      <c r="FD10" s="16"/>
      <c r="FE10" s="16"/>
      <c r="FF10" s="14"/>
      <c r="FG10" s="16"/>
      <c r="FH10" s="16"/>
      <c r="FI10" s="20"/>
      <c r="FJ10" s="16"/>
      <c r="FK10" s="16"/>
      <c r="FL10" s="16"/>
      <c r="FM10" s="16"/>
      <c r="FN10" s="14"/>
      <c r="FO10" s="16"/>
      <c r="FP10" s="16"/>
      <c r="FQ10" s="20"/>
      <c r="FR10" s="16"/>
      <c r="FS10" s="16"/>
      <c r="FT10" s="16"/>
      <c r="FU10" s="16"/>
      <c r="FV10" s="14"/>
      <c r="FW10" s="16"/>
      <c r="FX10" s="16"/>
      <c r="FY10" s="20"/>
      <c r="FZ10" s="16"/>
      <c r="GA10" s="16"/>
      <c r="GB10" s="16"/>
      <c r="GC10" s="16"/>
      <c r="GD10" s="14"/>
      <c r="GE10" s="16"/>
      <c r="GF10" s="16"/>
      <c r="GG10" s="20"/>
      <c r="GH10" s="16"/>
      <c r="GI10" s="16"/>
      <c r="GJ10" s="16"/>
      <c r="GK10" s="20"/>
      <c r="GL10" s="16"/>
      <c r="GM10" s="16"/>
      <c r="GN10" s="16"/>
      <c r="GO10" s="20"/>
    </row>
    <row r="11" spans="1:205" x14ac:dyDescent="0.25">
      <c r="B11" s="8"/>
      <c r="C11" s="2"/>
      <c r="D11" s="2"/>
      <c r="E11" s="2"/>
      <c r="F11" s="8"/>
      <c r="G11" s="2"/>
      <c r="H11" s="2"/>
      <c r="I11" s="7"/>
      <c r="J11" s="2"/>
      <c r="K11" s="2"/>
      <c r="L11" s="2"/>
      <c r="M11" s="2"/>
      <c r="N11" s="8"/>
      <c r="O11" s="2"/>
      <c r="P11" s="2"/>
      <c r="Q11" s="7"/>
      <c r="R11" s="2"/>
      <c r="S11" s="2"/>
      <c r="T11" s="2"/>
      <c r="U11" s="2"/>
      <c r="V11" s="8"/>
      <c r="W11" s="2"/>
      <c r="X11" s="2"/>
      <c r="Y11" s="7"/>
      <c r="Z11" s="2"/>
      <c r="AA11" s="2"/>
      <c r="AB11" s="2"/>
      <c r="AC11" s="2"/>
      <c r="AD11" s="8"/>
      <c r="AE11" s="2"/>
      <c r="AF11" s="2"/>
      <c r="AG11" s="7"/>
      <c r="AH11" s="2"/>
      <c r="AI11" s="2"/>
      <c r="AJ11" s="2"/>
      <c r="AK11" s="7"/>
      <c r="AL11" s="2"/>
      <c r="AM11" s="2"/>
      <c r="AN11" s="2"/>
      <c r="AO11" s="7"/>
      <c r="AP11" s="2"/>
      <c r="AQ11" s="2"/>
      <c r="AR11" s="2"/>
      <c r="AS11" s="2"/>
      <c r="AT11" s="8"/>
      <c r="AU11" s="2"/>
      <c r="AV11" s="2"/>
      <c r="AW11" s="7"/>
      <c r="AX11" s="2"/>
      <c r="AY11" s="2"/>
      <c r="AZ11" s="2"/>
      <c r="BA11" s="2"/>
      <c r="BB11" s="8"/>
      <c r="BC11" s="2"/>
      <c r="BD11" s="2"/>
      <c r="BE11" s="7"/>
      <c r="BF11" s="2"/>
      <c r="BG11" s="2"/>
      <c r="BH11" s="2"/>
      <c r="BI11" s="2"/>
      <c r="BJ11" s="8"/>
      <c r="BK11" s="2"/>
      <c r="BL11" s="2"/>
      <c r="BM11" s="7"/>
      <c r="BN11" s="2"/>
      <c r="BO11" s="2"/>
      <c r="BP11" s="2"/>
      <c r="BQ11" s="2"/>
      <c r="BR11" s="8"/>
      <c r="BS11" s="2"/>
      <c r="BT11" s="2"/>
      <c r="BU11" s="7"/>
      <c r="BV11" s="2"/>
      <c r="BW11" s="2"/>
      <c r="BX11" s="2"/>
      <c r="BY11" s="2"/>
      <c r="BZ11" s="8"/>
      <c r="CA11" s="2"/>
      <c r="CB11" s="2"/>
      <c r="CC11" s="7"/>
      <c r="CD11" s="2"/>
      <c r="CE11" s="2"/>
      <c r="CF11" s="2"/>
      <c r="CG11" s="7"/>
      <c r="CH11" s="2"/>
      <c r="CI11" s="2"/>
      <c r="CJ11" s="2"/>
      <c r="CK11" s="7"/>
      <c r="CL11" s="2"/>
      <c r="CM11" s="2"/>
      <c r="CN11" s="2"/>
      <c r="CO11" s="2"/>
      <c r="CP11" s="8"/>
      <c r="CQ11" s="2"/>
      <c r="CR11" s="2"/>
      <c r="CS11" s="7"/>
      <c r="CT11" s="8"/>
      <c r="CU11" s="2"/>
      <c r="CV11" s="2"/>
      <c r="CW11" s="7"/>
      <c r="CX11" s="2"/>
      <c r="CY11" s="2"/>
      <c r="CZ11" s="2"/>
      <c r="DA11" s="2"/>
      <c r="DB11" s="8"/>
      <c r="DC11" s="2"/>
      <c r="DD11" s="2"/>
      <c r="DE11" s="7"/>
      <c r="DF11" s="2"/>
      <c r="DG11" s="2"/>
      <c r="DH11" s="2"/>
      <c r="DI11" s="2"/>
      <c r="DJ11" s="8"/>
      <c r="DK11" s="2"/>
      <c r="DL11" s="2"/>
      <c r="DM11" s="7"/>
      <c r="DN11" s="2"/>
      <c r="DO11" s="2"/>
      <c r="DP11" s="2"/>
      <c r="DQ11" s="2"/>
      <c r="DR11" s="8"/>
      <c r="DS11" s="2"/>
      <c r="DT11" s="2"/>
      <c r="DU11" s="7"/>
      <c r="DV11" s="2"/>
      <c r="DW11" s="2"/>
      <c r="DX11" s="2"/>
      <c r="DY11" s="2"/>
      <c r="DZ11" s="8"/>
      <c r="EA11" s="2"/>
      <c r="EB11" s="2"/>
      <c r="EC11" s="7"/>
      <c r="ED11" s="2"/>
      <c r="EE11" s="2"/>
      <c r="EF11" s="2"/>
      <c r="EG11" s="2"/>
      <c r="EH11" s="8"/>
      <c r="EI11" s="2"/>
      <c r="EJ11" s="2"/>
      <c r="EK11" s="7"/>
      <c r="EL11" s="2"/>
      <c r="EM11" s="2"/>
      <c r="EN11" s="2"/>
      <c r="EO11" s="2"/>
      <c r="EP11" s="8"/>
      <c r="EQ11" s="2"/>
      <c r="ER11" s="2"/>
      <c r="ES11" s="7"/>
      <c r="ET11" s="2"/>
      <c r="EU11" s="2"/>
      <c r="EV11" s="2"/>
      <c r="EW11" s="2"/>
      <c r="EX11" s="8"/>
      <c r="EY11" s="2"/>
      <c r="EZ11" s="2"/>
      <c r="FA11" s="7"/>
      <c r="FB11" s="2"/>
      <c r="FC11" s="2"/>
      <c r="FD11" s="2"/>
      <c r="FE11" s="2"/>
      <c r="FF11" s="8"/>
      <c r="FG11" s="2"/>
      <c r="FH11" s="2"/>
      <c r="FI11" s="7"/>
      <c r="FJ11" s="2"/>
      <c r="FK11" s="2"/>
      <c r="FL11" s="2"/>
      <c r="FM11" s="2"/>
      <c r="FN11" s="8"/>
      <c r="FO11" s="2"/>
      <c r="FP11" s="2"/>
      <c r="FQ11" s="7"/>
      <c r="FR11" s="2"/>
      <c r="FS11" s="2"/>
      <c r="FT11" s="2"/>
      <c r="FU11" s="2"/>
      <c r="FV11" s="8"/>
      <c r="FW11" s="2"/>
      <c r="FX11" s="2"/>
      <c r="FY11" s="7"/>
      <c r="FZ11" s="2"/>
      <c r="GA11" s="2"/>
      <c r="GB11" s="2"/>
      <c r="GC11" s="2"/>
      <c r="GD11" s="8"/>
      <c r="GE11" s="2"/>
      <c r="GF11" s="2"/>
      <c r="GG11" s="7"/>
      <c r="GH11" s="2"/>
      <c r="GI11" s="2"/>
      <c r="GJ11" s="2"/>
      <c r="GK11" s="2"/>
      <c r="GL11" s="8"/>
      <c r="GM11" s="2"/>
      <c r="GN11" s="2"/>
      <c r="GO11" s="7"/>
    </row>
    <row r="12" spans="1:205" x14ac:dyDescent="0.25">
      <c r="B12" s="8"/>
      <c r="C12" s="82" t="s">
        <v>0</v>
      </c>
      <c r="D12" s="202">
        <v>41821</v>
      </c>
      <c r="E12" s="203">
        <v>41851</v>
      </c>
      <c r="F12" s="8"/>
      <c r="G12" s="82" t="s">
        <v>0</v>
      </c>
      <c r="H12" s="82">
        <f>$D$12</f>
        <v>41821</v>
      </c>
      <c r="I12" s="74">
        <f>$E$12</f>
        <v>41851</v>
      </c>
      <c r="J12" s="2"/>
      <c r="K12" s="82" t="s">
        <v>0</v>
      </c>
      <c r="L12" s="82">
        <f>$D$12</f>
        <v>41821</v>
      </c>
      <c r="M12" s="82">
        <f>$E$12</f>
        <v>41851</v>
      </c>
      <c r="N12" s="204"/>
      <c r="O12" s="82" t="s">
        <v>0</v>
      </c>
      <c r="P12" s="82">
        <f>$D$12</f>
        <v>41821</v>
      </c>
      <c r="Q12" s="74">
        <f>$E$12</f>
        <v>41851</v>
      </c>
      <c r="R12" s="82"/>
      <c r="S12" s="82" t="s">
        <v>0</v>
      </c>
      <c r="T12" s="82">
        <f>$D$12</f>
        <v>41821</v>
      </c>
      <c r="U12" s="82">
        <f>$E$12</f>
        <v>41851</v>
      </c>
      <c r="V12" s="204"/>
      <c r="W12" s="82" t="s">
        <v>0</v>
      </c>
      <c r="X12" s="82">
        <f>$D$12</f>
        <v>41821</v>
      </c>
      <c r="Y12" s="74">
        <f>$E$12</f>
        <v>41851</v>
      </c>
      <c r="Z12" s="2"/>
      <c r="AA12" s="82" t="s">
        <v>0</v>
      </c>
      <c r="AB12" s="82">
        <f>$D$12</f>
        <v>41821</v>
      </c>
      <c r="AC12" s="82">
        <f>$E$12</f>
        <v>41851</v>
      </c>
      <c r="AD12" s="8"/>
      <c r="AE12" s="82" t="s">
        <v>0</v>
      </c>
      <c r="AF12" s="82">
        <f>$D$12</f>
        <v>41821</v>
      </c>
      <c r="AG12" s="74">
        <f>$E$12</f>
        <v>41851</v>
      </c>
      <c r="AH12" s="2"/>
      <c r="AI12" s="82" t="s">
        <v>0</v>
      </c>
      <c r="AJ12" s="82">
        <f>$D$12</f>
        <v>41821</v>
      </c>
      <c r="AK12" s="74">
        <f>$E$12</f>
        <v>41851</v>
      </c>
      <c r="AL12" s="2"/>
      <c r="AM12" s="82" t="s">
        <v>0</v>
      </c>
      <c r="AN12" s="82">
        <f>$D$12</f>
        <v>41821</v>
      </c>
      <c r="AO12" s="74">
        <f>$E$12</f>
        <v>41851</v>
      </c>
      <c r="AP12" s="2"/>
      <c r="AQ12" s="82" t="s">
        <v>0</v>
      </c>
      <c r="AR12" s="82">
        <f>$D$12</f>
        <v>41821</v>
      </c>
      <c r="AS12" s="82">
        <f>$E$12</f>
        <v>41851</v>
      </c>
      <c r="AT12" s="8"/>
      <c r="AU12" s="82" t="s">
        <v>0</v>
      </c>
      <c r="AV12" s="82">
        <f>$D$12</f>
        <v>41821</v>
      </c>
      <c r="AW12" s="74">
        <f>$E$12</f>
        <v>41851</v>
      </c>
      <c r="AX12" s="2"/>
      <c r="AY12" s="82" t="s">
        <v>0</v>
      </c>
      <c r="AZ12" s="82">
        <f>$D$12</f>
        <v>41821</v>
      </c>
      <c r="BA12" s="82">
        <f>$E$12</f>
        <v>41851</v>
      </c>
      <c r="BB12" s="8"/>
      <c r="BC12" s="82" t="s">
        <v>0</v>
      </c>
      <c r="BD12" s="82">
        <f>$D$12</f>
        <v>41821</v>
      </c>
      <c r="BE12" s="74">
        <f>$E$12</f>
        <v>41851</v>
      </c>
      <c r="BF12" s="2"/>
      <c r="BG12" s="82" t="s">
        <v>0</v>
      </c>
      <c r="BH12" s="82">
        <f>$D$12</f>
        <v>41821</v>
      </c>
      <c r="BI12" s="82">
        <f>$E$12</f>
        <v>41851</v>
      </c>
      <c r="BJ12" s="8"/>
      <c r="BK12" s="82" t="s">
        <v>0</v>
      </c>
      <c r="BL12" s="82">
        <f>$D$12</f>
        <v>41821</v>
      </c>
      <c r="BM12" s="74">
        <f>$E$12</f>
        <v>41851</v>
      </c>
      <c r="BN12" s="2"/>
      <c r="BO12" s="82" t="s">
        <v>0</v>
      </c>
      <c r="BP12" s="82">
        <f>$D$12</f>
        <v>41821</v>
      </c>
      <c r="BQ12" s="82">
        <f>$E$12</f>
        <v>41851</v>
      </c>
      <c r="BR12" s="8"/>
      <c r="BS12" s="82" t="s">
        <v>0</v>
      </c>
      <c r="BT12" s="82">
        <f>$D$12</f>
        <v>41821</v>
      </c>
      <c r="BU12" s="74">
        <f>$E$12</f>
        <v>41851</v>
      </c>
      <c r="BV12" s="2"/>
      <c r="BW12" s="82" t="s">
        <v>0</v>
      </c>
      <c r="BX12" s="82">
        <f>$D$12</f>
        <v>41821</v>
      </c>
      <c r="BY12" s="82">
        <f>$E$12</f>
        <v>41851</v>
      </c>
      <c r="BZ12" s="8"/>
      <c r="CA12" s="82" t="s">
        <v>0</v>
      </c>
      <c r="CB12" s="82">
        <f>$D$12</f>
        <v>41821</v>
      </c>
      <c r="CC12" s="74">
        <f>$E$12</f>
        <v>41851</v>
      </c>
      <c r="CD12" s="82"/>
      <c r="CE12" s="82" t="s">
        <v>0</v>
      </c>
      <c r="CF12" s="82">
        <f>$D$12</f>
        <v>41821</v>
      </c>
      <c r="CG12" s="82">
        <f>$E$12</f>
        <v>41851</v>
      </c>
      <c r="CH12" s="8"/>
      <c r="CI12" s="82" t="s">
        <v>0</v>
      </c>
      <c r="CJ12" s="82">
        <f>$D$12</f>
        <v>41821</v>
      </c>
      <c r="CK12" s="74">
        <f>$E$12</f>
        <v>41851</v>
      </c>
      <c r="CL12" s="2"/>
      <c r="CM12" s="82" t="s">
        <v>0</v>
      </c>
      <c r="CN12" s="82">
        <f>$D$12</f>
        <v>41821</v>
      </c>
      <c r="CO12" s="82">
        <f>$E$12</f>
        <v>41851</v>
      </c>
      <c r="CP12" s="8"/>
      <c r="CQ12" s="82" t="s">
        <v>0</v>
      </c>
      <c r="CR12" s="82">
        <f>$D$12</f>
        <v>41821</v>
      </c>
      <c r="CS12" s="74">
        <f>$E$12</f>
        <v>41851</v>
      </c>
      <c r="CT12" s="8"/>
      <c r="CU12" s="82" t="s">
        <v>0</v>
      </c>
      <c r="CV12" s="82">
        <f>$D$12</f>
        <v>41821</v>
      </c>
      <c r="CW12" s="74">
        <f>$E$12</f>
        <v>41851</v>
      </c>
      <c r="CX12" s="2"/>
      <c r="CY12" s="82" t="s">
        <v>0</v>
      </c>
      <c r="CZ12" s="82">
        <f>$D$12</f>
        <v>41821</v>
      </c>
      <c r="DA12" s="82">
        <f>$E$12</f>
        <v>41851</v>
      </c>
      <c r="DB12" s="8"/>
      <c r="DC12" s="82" t="s">
        <v>0</v>
      </c>
      <c r="DD12" s="82">
        <f>$D$12</f>
        <v>41821</v>
      </c>
      <c r="DE12" s="74">
        <f>$E$12</f>
        <v>41851</v>
      </c>
      <c r="DF12" s="2"/>
      <c r="DG12" s="82" t="s">
        <v>0</v>
      </c>
      <c r="DH12" s="82">
        <f>$D$12</f>
        <v>41821</v>
      </c>
      <c r="DI12" s="82">
        <f>$E$12</f>
        <v>41851</v>
      </c>
      <c r="DJ12" s="8"/>
      <c r="DK12" s="82" t="s">
        <v>0</v>
      </c>
      <c r="DL12" s="82">
        <f>$D$12</f>
        <v>41821</v>
      </c>
      <c r="DM12" s="74">
        <f>$E$12</f>
        <v>41851</v>
      </c>
      <c r="DN12" s="2"/>
      <c r="DO12" s="82" t="s">
        <v>0</v>
      </c>
      <c r="DP12" s="82">
        <f>$D$12</f>
        <v>41821</v>
      </c>
      <c r="DQ12" s="82">
        <f>$E$12</f>
        <v>41851</v>
      </c>
      <c r="DR12" s="8"/>
      <c r="DS12" s="82" t="s">
        <v>0</v>
      </c>
      <c r="DT12" s="82">
        <f>$D$12</f>
        <v>41821</v>
      </c>
      <c r="DU12" s="74">
        <f>$E$12</f>
        <v>41851</v>
      </c>
      <c r="DV12" s="2"/>
      <c r="DW12" s="82" t="s">
        <v>0</v>
      </c>
      <c r="DX12" s="82">
        <f>$D$12</f>
        <v>41821</v>
      </c>
      <c r="DY12" s="82">
        <f>$E$12</f>
        <v>41851</v>
      </c>
      <c r="DZ12" s="8"/>
      <c r="EA12" s="82" t="s">
        <v>0</v>
      </c>
      <c r="EB12" s="82">
        <f>$D$12</f>
        <v>41821</v>
      </c>
      <c r="EC12" s="74">
        <f>$E$12</f>
        <v>41851</v>
      </c>
      <c r="ED12" s="2"/>
      <c r="EE12" s="82" t="s">
        <v>0</v>
      </c>
      <c r="EF12" s="82">
        <f>$D$12</f>
        <v>41821</v>
      </c>
      <c r="EG12" s="82">
        <f>$E$12</f>
        <v>41851</v>
      </c>
      <c r="EH12" s="8"/>
      <c r="EI12" s="82" t="s">
        <v>0</v>
      </c>
      <c r="EJ12" s="82">
        <f>$D$12</f>
        <v>41821</v>
      </c>
      <c r="EK12" s="74">
        <f>$E$12</f>
        <v>41851</v>
      </c>
      <c r="EL12" s="2"/>
      <c r="EM12" s="82" t="s">
        <v>0</v>
      </c>
      <c r="EN12" s="82">
        <f>$D$12</f>
        <v>41821</v>
      </c>
      <c r="EO12" s="82">
        <f>$E$12</f>
        <v>41851</v>
      </c>
      <c r="EP12" s="8"/>
      <c r="EQ12" s="82" t="s">
        <v>0</v>
      </c>
      <c r="ER12" s="82">
        <f>$D$12</f>
        <v>41821</v>
      </c>
      <c r="ES12" s="74">
        <f>$E$12</f>
        <v>41851</v>
      </c>
      <c r="ET12" s="2"/>
      <c r="EU12" s="82" t="s">
        <v>0</v>
      </c>
      <c r="EV12" s="82">
        <f>$D$12</f>
        <v>41821</v>
      </c>
      <c r="EW12" s="82">
        <f>$E$12</f>
        <v>41851</v>
      </c>
      <c r="EX12" s="8"/>
      <c r="EY12" s="82" t="s">
        <v>0</v>
      </c>
      <c r="EZ12" s="82">
        <f>$D$12</f>
        <v>41821</v>
      </c>
      <c r="FA12" s="74">
        <f>$E$12</f>
        <v>41851</v>
      </c>
      <c r="FB12" s="2"/>
      <c r="FC12" s="82" t="s">
        <v>0</v>
      </c>
      <c r="FD12" s="82">
        <f>$D$12</f>
        <v>41821</v>
      </c>
      <c r="FE12" s="82">
        <f>$E$12</f>
        <v>41851</v>
      </c>
      <c r="FF12" s="8"/>
      <c r="FG12" s="82" t="s">
        <v>0</v>
      </c>
      <c r="FH12" s="82">
        <f>$D$12</f>
        <v>41821</v>
      </c>
      <c r="FI12" s="74">
        <f>$E$12</f>
        <v>41851</v>
      </c>
      <c r="FJ12" s="2"/>
      <c r="FK12" s="82" t="s">
        <v>0</v>
      </c>
      <c r="FL12" s="82">
        <f>$D$12</f>
        <v>41821</v>
      </c>
      <c r="FM12" s="82">
        <f>$E$12</f>
        <v>41851</v>
      </c>
      <c r="FN12" s="8"/>
      <c r="FO12" s="82" t="s">
        <v>0</v>
      </c>
      <c r="FP12" s="82">
        <f>$D$12</f>
        <v>41821</v>
      </c>
      <c r="FQ12" s="74">
        <f>$E$12</f>
        <v>41851</v>
      </c>
      <c r="FR12" s="2"/>
      <c r="FS12" s="82" t="s">
        <v>0</v>
      </c>
      <c r="FT12" s="82">
        <f>$D$12</f>
        <v>41821</v>
      </c>
      <c r="FU12" s="82">
        <f>$E$12</f>
        <v>41851</v>
      </c>
      <c r="FV12" s="8"/>
      <c r="FW12" s="82" t="s">
        <v>0</v>
      </c>
      <c r="FX12" s="82">
        <f>$D$12</f>
        <v>41821</v>
      </c>
      <c r="FY12" s="74">
        <f>$E$12</f>
        <v>41851</v>
      </c>
      <c r="FZ12" s="2"/>
      <c r="GA12" s="82" t="s">
        <v>0</v>
      </c>
      <c r="GB12" s="82">
        <f>$D$12</f>
        <v>41821</v>
      </c>
      <c r="GC12" s="82">
        <f>$E$12</f>
        <v>41851</v>
      </c>
      <c r="GD12" s="8"/>
      <c r="GE12" s="82" t="s">
        <v>0</v>
      </c>
      <c r="GF12" s="82">
        <f>$D$12</f>
        <v>41821</v>
      </c>
      <c r="GG12" s="74">
        <f>$E$12</f>
        <v>41851</v>
      </c>
      <c r="GH12" s="2"/>
      <c r="GI12" s="82" t="s">
        <v>0</v>
      </c>
      <c r="GJ12" s="82">
        <f>$D$12</f>
        <v>41821</v>
      </c>
      <c r="GK12" s="82">
        <f>$E$12</f>
        <v>41851</v>
      </c>
      <c r="GL12" s="8"/>
      <c r="GM12" s="82" t="s">
        <v>0</v>
      </c>
      <c r="GN12" s="82">
        <f>$D$12</f>
        <v>41821</v>
      </c>
      <c r="GO12" s="74">
        <f>$E$12</f>
        <v>41851</v>
      </c>
    </row>
    <row r="13" spans="1:205" x14ac:dyDescent="0.25">
      <c r="B13" s="8"/>
      <c r="C13" s="82" t="e">
        <f ca="1">_xll.BDH(B14,C12,D12,E12,"cols=2;rows=23")</f>
        <v>#NAME?</v>
      </c>
      <c r="D13" s="2">
        <v>4.4930000000000003</v>
      </c>
      <c r="E13" s="2"/>
      <c r="F13" s="8" t="s">
        <v>61</v>
      </c>
      <c r="G13" s="82" t="e">
        <f ca="1">_xll.BDH(F13,G12,H12,I12,"cols=2;rows=23")</f>
        <v>#NAME?</v>
      </c>
      <c r="H13" s="2">
        <v>4.8040000000000003</v>
      </c>
      <c r="I13" s="7"/>
      <c r="J13" s="2" t="s">
        <v>62</v>
      </c>
      <c r="K13" s="82" t="e">
        <f ca="1">_xll.BDH(J13,K12,L12,M12,"cols=2;rows=23")</f>
        <v>#NAME?</v>
      </c>
      <c r="L13" s="81">
        <v>5.0410000000000004</v>
      </c>
      <c r="M13" s="2"/>
      <c r="N13" s="8" t="s">
        <v>63</v>
      </c>
      <c r="O13" s="82" t="e">
        <f ca="1">_xll.BDH(N13,O12,P12,Q12,"cols=2;rows=23")</f>
        <v>#NAME?</v>
      </c>
      <c r="P13" s="81">
        <v>5.0330000000000004</v>
      </c>
      <c r="Q13" s="7"/>
      <c r="R13" s="2" t="s">
        <v>106</v>
      </c>
      <c r="S13" s="82" t="e">
        <f ca="1">_xll.BDH(R13,S12,T12,U12,"cols=2;rows=23")</f>
        <v>#NAME?</v>
      </c>
      <c r="T13" s="81">
        <v>5.4470000000000001</v>
      </c>
      <c r="U13" s="2"/>
      <c r="V13" s="8" t="s">
        <v>167</v>
      </c>
      <c r="W13" s="82" t="e">
        <f ca="1">_xll.BDH(V13,W12,X12,Y12,"cols=2;rows=23")</f>
        <v>#NAME?</v>
      </c>
      <c r="X13" s="81">
        <v>5.6129999999999995</v>
      </c>
      <c r="Y13" s="7"/>
      <c r="Z13" s="2" t="s">
        <v>64</v>
      </c>
      <c r="AA13" s="82" t="e">
        <f ca="1">_xll.BDH(Z13,AA12,AB12,AC12)</f>
        <v>#NAME?</v>
      </c>
      <c r="AB13" s="2"/>
      <c r="AC13" s="2"/>
      <c r="AD13" s="8" t="s">
        <v>65</v>
      </c>
      <c r="AE13" s="82" t="e">
        <f ca="1">_xll.BDH(AD13,AE12,AF12,AG12,"cols=2;rows=23")</f>
        <v>#NAME?</v>
      </c>
      <c r="AF13" s="2">
        <v>5.03</v>
      </c>
      <c r="AG13" s="7"/>
      <c r="AH13" s="2" t="s">
        <v>66</v>
      </c>
      <c r="AI13" s="82" t="e">
        <f ca="1">_xll.BDH(AH13,AI12,AJ12,AK12,"cols=2;rows=23")</f>
        <v>#NAME?</v>
      </c>
      <c r="AJ13" s="2">
        <v>5.2229999999999999</v>
      </c>
      <c r="AK13" s="7"/>
      <c r="AL13" s="2" t="s">
        <v>93</v>
      </c>
      <c r="AM13" s="82" t="e">
        <f ca="1">_xll.BDH(AL13,AM12,AN12,AO12,"cols=2;rows=23")</f>
        <v>#NAME?</v>
      </c>
      <c r="AN13" s="81">
        <v>6.0979999999999999</v>
      </c>
      <c r="AO13" s="7"/>
      <c r="AP13" s="2" t="s">
        <v>67</v>
      </c>
      <c r="AQ13" s="82" t="e">
        <f ca="1">_xll.BDH(AP13,AQ12,AR12,AS12,"cols=2;rows=23")</f>
        <v>#NAME?</v>
      </c>
      <c r="AR13" s="2">
        <v>6.1180000000000003</v>
      </c>
      <c r="AS13" s="2"/>
      <c r="AT13" s="8" t="s">
        <v>129</v>
      </c>
      <c r="AU13" s="82" t="e">
        <f ca="1">_xll.BDH(AT13,AU12,AV12,AW12,"cols=2;rows=23")</f>
        <v>#NAME?</v>
      </c>
      <c r="AV13" s="2">
        <v>6.5890000000000004</v>
      </c>
      <c r="AW13" s="7"/>
      <c r="AX13" s="2" t="s">
        <v>68</v>
      </c>
      <c r="AY13" s="82" t="e">
        <f ca="1">_xll.BDH(AX13,AY12,AZ12,BA12)</f>
        <v>#NAME?</v>
      </c>
      <c r="AZ13" s="2"/>
      <c r="BA13" s="2"/>
      <c r="BB13" s="8" t="s">
        <v>69</v>
      </c>
      <c r="BC13" s="82" t="e">
        <f ca="1">_xll.BDH(BB13,BC12,BD12,BE12,"cols=2;rows=23")</f>
        <v>#NAME?</v>
      </c>
      <c r="BD13" s="2">
        <v>5.258</v>
      </c>
      <c r="BE13" s="7"/>
      <c r="BF13" s="2" t="s">
        <v>123</v>
      </c>
      <c r="BG13" s="82" t="e">
        <f ca="1">_xll.BDH(BF13,BG12,BH12,BI12,"cols=2;rows=23")</f>
        <v>#NAME?</v>
      </c>
      <c r="BH13" s="2">
        <v>5.9139999999999997</v>
      </c>
      <c r="BI13" s="2"/>
      <c r="BJ13" s="8" t="s">
        <v>70</v>
      </c>
      <c r="BK13" s="82" t="e">
        <f ca="1">_xll.BDH(BJ13,BK12,BL12,BM12,"cols=2;rows=23")</f>
        <v>#NAME?</v>
      </c>
      <c r="BL13" s="2">
        <v>6.1079999999999997</v>
      </c>
      <c r="BM13" s="7"/>
      <c r="BN13" s="2" t="s">
        <v>126</v>
      </c>
      <c r="BO13" s="82" t="e">
        <f ca="1">_xll.BDH(BN13,BO12,BP12,BQ12,"cols=2;rows=23")</f>
        <v>#NAME?</v>
      </c>
      <c r="BP13" s="2">
        <v>6.5670000000000002</v>
      </c>
      <c r="BQ13" s="2"/>
      <c r="BR13" s="8" t="s">
        <v>71</v>
      </c>
      <c r="BS13" s="82" t="e">
        <f ca="1">_xll.BDH(BR13,BS12,BT12,BU12,"cols=2;rows=23")</f>
        <v>#NAME?</v>
      </c>
      <c r="BT13" s="2">
        <v>4.4470000000000001</v>
      </c>
      <c r="BU13" s="7"/>
      <c r="BV13" s="2" t="s">
        <v>130</v>
      </c>
      <c r="BW13" s="82" t="e">
        <f ca="1">_xll.BDH(BV13,BW12,BX12,BY12)</f>
        <v>#NAME?</v>
      </c>
      <c r="BX13" s="2"/>
      <c r="BY13" s="2"/>
      <c r="BZ13" s="8" t="s">
        <v>131</v>
      </c>
      <c r="CA13" s="82" t="e">
        <f ca="1">_xll.BDH(BZ13,CA12,CB12,CC12,"cols=2;rows=23")</f>
        <v>#NAME?</v>
      </c>
      <c r="CB13" s="2">
        <v>6.0960000000000001</v>
      </c>
      <c r="CC13" s="7"/>
      <c r="CD13" s="2" t="s">
        <v>142</v>
      </c>
      <c r="CE13" s="82" t="e">
        <f ca="1">_xll.BDH(CD13,CE12,CF12,CG12,"cols=2;rows=23")</f>
        <v>#NAME?</v>
      </c>
      <c r="CF13" s="81">
        <v>6.016</v>
      </c>
      <c r="CG13" s="2"/>
      <c r="CH13" s="8" t="s">
        <v>72</v>
      </c>
      <c r="CI13" s="82" t="e">
        <f ca="1">_xll.BDH(CH13,CI12,CJ12,CK12)</f>
        <v>#NAME?</v>
      </c>
      <c r="CJ13" s="81"/>
      <c r="CK13" s="7"/>
      <c r="CL13" s="2" t="s">
        <v>117</v>
      </c>
      <c r="CM13" s="82" t="e">
        <f ca="1">_xll.BDH(CL13,CM12,CN12,CO12,"cols=2;rows=23")</f>
        <v>#NAME?</v>
      </c>
      <c r="CN13" s="81">
        <v>5.6239999999999997</v>
      </c>
      <c r="CO13" s="2"/>
      <c r="CP13" s="8" t="s">
        <v>134</v>
      </c>
      <c r="CQ13" s="82" t="e">
        <f ca="1">_xll.BDH(CP13,CQ12,CR12,CS12,"cols=2;rows=23")</f>
        <v>#NAME?</v>
      </c>
      <c r="CR13" s="81">
        <v>5.9119999999999999</v>
      </c>
      <c r="CS13" s="7"/>
      <c r="CT13" s="8" t="s">
        <v>143</v>
      </c>
      <c r="CU13" s="82" t="e">
        <f ca="1">_xll.BDH(CT13,CU12,CV12,CW12,"cols=2;rows=23")</f>
        <v>#NAME?</v>
      </c>
      <c r="CV13" s="81">
        <v>5.6509999999999998</v>
      </c>
      <c r="CW13" s="7"/>
      <c r="CX13" s="2" t="s">
        <v>136</v>
      </c>
      <c r="CY13" s="82" t="e">
        <f ca="1">_xll.BDH(CX13,CY12,CZ12,DA12,"cols=2;rows=23")</f>
        <v>#NAME?</v>
      </c>
      <c r="CZ13" s="81">
        <v>6.0250000000000004</v>
      </c>
      <c r="DA13" s="2"/>
      <c r="DB13" s="8" t="s">
        <v>73</v>
      </c>
      <c r="DC13" s="82" t="e">
        <f ca="1">_xll.BDH(DB13,DC12,DD12,DE12)</f>
        <v>#NAME?</v>
      </c>
      <c r="DD13" s="2"/>
      <c r="DE13" s="7"/>
      <c r="DF13" s="2" t="s">
        <v>59</v>
      </c>
      <c r="DG13" s="82" t="e">
        <f ca="1">_xll.BDH(DF13,DG12,DH12,DI12,"cols=2;rows=23")</f>
        <v>#NAME?</v>
      </c>
      <c r="DH13" s="81">
        <v>4.8339999999999996</v>
      </c>
      <c r="DI13" s="2"/>
      <c r="DJ13" s="8" t="s">
        <v>58</v>
      </c>
      <c r="DK13" s="82" t="e">
        <f ca="1">_xll.BDH(DJ13,DK12,DL12,DM12,"cols=2;rows=23")</f>
        <v>#NAME?</v>
      </c>
      <c r="DL13" s="81">
        <v>5.65</v>
      </c>
      <c r="DM13" s="7"/>
      <c r="DN13" s="2" t="s">
        <v>127</v>
      </c>
      <c r="DO13" s="82" t="e">
        <f ca="1">_xll.BDH(DN13,DO12,DP12,DQ12,"cols=2;rows=23")</f>
        <v>#NAME?</v>
      </c>
      <c r="DP13" s="81">
        <v>6.0129999999999999</v>
      </c>
      <c r="DQ13" s="2"/>
      <c r="DR13" s="8" t="s">
        <v>74</v>
      </c>
      <c r="DS13" s="82" t="e">
        <f ca="1">_xll.BDH(DR13,DS12,DT12,DU12,"cols=2;rows=23")</f>
        <v>#NAME?</v>
      </c>
      <c r="DT13" s="81">
        <v>4.8970000000000002</v>
      </c>
      <c r="DU13" s="7"/>
      <c r="DV13" s="2" t="s">
        <v>75</v>
      </c>
      <c r="DW13" s="82" t="e">
        <f ca="1">_xll.BDH(DV13,DW12,DX12,DY12,"cols=2;rows=23")</f>
        <v>#NAME?</v>
      </c>
      <c r="DX13" s="81">
        <v>5.4050000000000002</v>
      </c>
      <c r="DY13" s="2"/>
      <c r="DZ13" s="8" t="s">
        <v>76</v>
      </c>
      <c r="EA13" s="82" t="e">
        <f ca="1">_xll.BDH(DZ13,EA12,EB12,EC12,"cols=2;rows=23")</f>
        <v>#NAME?</v>
      </c>
      <c r="EB13" s="81">
        <v>5.4539999999999997</v>
      </c>
      <c r="EC13" s="7"/>
      <c r="ED13" s="2" t="s">
        <v>77</v>
      </c>
      <c r="EE13" s="82" t="e">
        <f ca="1">_xll.BDH(ED13,EE12,EF12,EG12)</f>
        <v>#NAME?</v>
      </c>
      <c r="EF13" s="81"/>
      <c r="EG13" s="2"/>
      <c r="EH13" s="8" t="s">
        <v>103</v>
      </c>
      <c r="EI13" s="82" t="e">
        <f ca="1">_xll.BDH(EH13,EI12,EJ12,EK12,"cols=2;rows=23")</f>
        <v>#NAME?</v>
      </c>
      <c r="EJ13" s="81">
        <v>4.5649999999999995</v>
      </c>
      <c r="EK13" s="7"/>
      <c r="EL13" s="2" t="s">
        <v>105</v>
      </c>
      <c r="EM13" s="82" t="e">
        <f ca="1">_xll.BDH(EL13,EM12,EN12,EO12,"cols=2;rows=23")</f>
        <v>#NAME?</v>
      </c>
      <c r="EN13" s="81">
        <v>4.5490000000000004</v>
      </c>
      <c r="EO13" s="2"/>
      <c r="EP13" s="8" t="s">
        <v>78</v>
      </c>
      <c r="EQ13" s="82" t="e">
        <f ca="1">_xll.BDH(EP13,EQ12,ER12,ES12,"cols=2;rows=23")</f>
        <v>#NAME?</v>
      </c>
      <c r="ER13" s="81">
        <v>4.8120000000000003</v>
      </c>
      <c r="ES13" s="7"/>
      <c r="ET13" s="2" t="s">
        <v>94</v>
      </c>
      <c r="EU13" s="82" t="e">
        <f ca="1">_xll.BDH(ET13,EU12,EV12,EW12,"cols=2;rows=23")</f>
        <v>#NAME?</v>
      </c>
      <c r="EV13" s="81">
        <v>5.8390000000000004</v>
      </c>
      <c r="EW13" s="2"/>
      <c r="EX13" s="8" t="s">
        <v>101</v>
      </c>
      <c r="EY13" s="82" t="e">
        <f ca="1">_xll.BDH(EX13,EY12,EZ12,FA12,"cols=2;rows=23")</f>
        <v>#NAME?</v>
      </c>
      <c r="EZ13" s="81">
        <v>4.08</v>
      </c>
      <c r="FA13" s="7"/>
      <c r="FB13" s="2" t="s">
        <v>79</v>
      </c>
      <c r="FC13" s="82" t="e">
        <f ca="1">_xll.BDH(FB13,FC12,FD12,FE12,"cols=2;rows=23")</f>
        <v>#NAME?</v>
      </c>
      <c r="FD13" s="81">
        <v>5.2960000000000003</v>
      </c>
      <c r="FE13" s="2"/>
      <c r="FF13" s="8" t="s">
        <v>80</v>
      </c>
      <c r="FG13" s="82" t="e">
        <f ca="1">_xll.BDH(FF13,FG12,FH12,FI12)</f>
        <v>#NAME?</v>
      </c>
      <c r="FH13" s="81"/>
      <c r="FI13" s="7"/>
      <c r="FJ13" s="2" t="s">
        <v>81</v>
      </c>
      <c r="FK13" s="82" t="e">
        <f ca="1">_xll.BDH(FJ13,FK12,FL12,FM12,"cols=2;rows=23")</f>
        <v>#NAME?</v>
      </c>
      <c r="FL13" s="81">
        <v>4.1449999999999996</v>
      </c>
      <c r="FM13" s="2"/>
      <c r="FN13" s="8" t="s">
        <v>82</v>
      </c>
      <c r="FO13" s="82" t="e">
        <f ca="1">_xll.BDH(FN13,FO12,FP12,FQ12,"cols=2;rows=23")</f>
        <v>#NAME?</v>
      </c>
      <c r="FP13" s="81">
        <v>4.5960000000000001</v>
      </c>
      <c r="FQ13" s="7"/>
      <c r="FR13" s="2" t="s">
        <v>146</v>
      </c>
      <c r="FS13" s="82" t="e">
        <f ca="1">_xll.BDH(FR13,FS12,FT12,FU12,"cols=2;rows=23")</f>
        <v>#NAME?</v>
      </c>
      <c r="FT13" s="81">
        <v>5.4379999999999997</v>
      </c>
      <c r="FU13" s="2"/>
      <c r="FV13" s="8" t="s">
        <v>147</v>
      </c>
      <c r="FW13" s="82" t="e">
        <f ca="1">_xll.BDH(FV13,FW12,FX12,FY12,"cols=2;rows=23")</f>
        <v>#NAME?</v>
      </c>
      <c r="FX13" s="81">
        <v>5.7610000000000001</v>
      </c>
      <c r="FY13" s="7"/>
      <c r="FZ13" s="2" t="s">
        <v>83</v>
      </c>
      <c r="GA13" s="82" t="e">
        <f ca="1">_xll.BDH(FZ13,GA12,GB12,GC12,"cols=2;rows=23")</f>
        <v>#NAME?</v>
      </c>
      <c r="GB13" s="81">
        <v>4.6479999999999997</v>
      </c>
      <c r="GC13" s="2"/>
      <c r="GD13" s="8" t="s">
        <v>84</v>
      </c>
      <c r="GE13" s="82" t="e">
        <f ca="1">_xll.BDH(GD13,GE12,GF12,GG12,"cols=2;rows=23")</f>
        <v>#NAME?</v>
      </c>
      <c r="GF13" s="81">
        <v>5.3949999999999996</v>
      </c>
      <c r="GG13" s="7"/>
      <c r="GH13" s="2" t="s">
        <v>116</v>
      </c>
      <c r="GI13" s="82" t="e">
        <f ca="1">_xll.BDH(GH13,GI12,GJ12,GK12,"cols=2;rows=23")</f>
        <v>#NAME?</v>
      </c>
      <c r="GJ13" s="81">
        <v>5.8029999999999999</v>
      </c>
      <c r="GK13" s="2"/>
      <c r="GL13" s="8" t="s">
        <v>138</v>
      </c>
      <c r="GM13" s="82" t="e">
        <f ca="1">_xll.BDH(GL13,GM12,GN12,GO12,"cols=2;rows=23")</f>
        <v>#NAME?</v>
      </c>
      <c r="GN13" s="81">
        <v>6.0359999999999996</v>
      </c>
      <c r="GO13" s="7"/>
    </row>
    <row r="14" spans="1:205" x14ac:dyDescent="0.25">
      <c r="B14" s="8" t="s">
        <v>60</v>
      </c>
      <c r="C14" s="82">
        <v>41822</v>
      </c>
      <c r="D14" s="2">
        <v>4.4870000000000001</v>
      </c>
      <c r="E14" s="2"/>
      <c r="F14" s="8"/>
      <c r="G14" s="82">
        <v>41822</v>
      </c>
      <c r="H14" s="2">
        <v>4.7960000000000003</v>
      </c>
      <c r="I14" s="7"/>
      <c r="J14" s="2"/>
      <c r="K14" s="82">
        <v>41822</v>
      </c>
      <c r="L14" s="81">
        <v>5.0309999999999997</v>
      </c>
      <c r="M14" s="2"/>
      <c r="N14" s="8"/>
      <c r="O14" s="82">
        <v>41822</v>
      </c>
      <c r="P14" s="2">
        <v>5.0229999999999997</v>
      </c>
      <c r="Q14" s="7"/>
      <c r="R14" s="2"/>
      <c r="S14" s="82">
        <v>41822</v>
      </c>
      <c r="T14" s="2">
        <v>5.4340000000000002</v>
      </c>
      <c r="U14" s="2"/>
      <c r="V14" s="8"/>
      <c r="W14" s="82">
        <v>41822</v>
      </c>
      <c r="X14" s="2">
        <v>5.5890000000000004</v>
      </c>
      <c r="Y14" s="7"/>
      <c r="Z14" s="2"/>
      <c r="AA14" s="82"/>
      <c r="AB14" s="2"/>
      <c r="AC14" s="2"/>
      <c r="AD14" s="8"/>
      <c r="AE14" s="82">
        <v>41822</v>
      </c>
      <c r="AF14" s="2">
        <v>5.0220000000000002</v>
      </c>
      <c r="AG14" s="7"/>
      <c r="AH14" s="2"/>
      <c r="AI14" s="82">
        <v>41822</v>
      </c>
      <c r="AJ14" s="2">
        <v>5.21</v>
      </c>
      <c r="AK14" s="7"/>
      <c r="AL14" s="2"/>
      <c r="AM14" s="82">
        <v>41822</v>
      </c>
      <c r="AN14" s="81">
        <v>6.085</v>
      </c>
      <c r="AO14" s="7"/>
      <c r="AP14" s="2"/>
      <c r="AQ14" s="82">
        <v>41822</v>
      </c>
      <c r="AR14" s="2">
        <v>6.1040000000000001</v>
      </c>
      <c r="AS14" s="2"/>
      <c r="AT14" s="8"/>
      <c r="AU14" s="82">
        <v>41822</v>
      </c>
      <c r="AV14" s="2">
        <v>6.5620000000000003</v>
      </c>
      <c r="AW14" s="7"/>
      <c r="AX14" s="2"/>
      <c r="AY14" s="82"/>
      <c r="AZ14" s="2"/>
      <c r="BA14" s="2"/>
      <c r="BB14" s="8"/>
      <c r="BC14" s="82">
        <v>41822</v>
      </c>
      <c r="BD14" s="2">
        <v>5.2469999999999999</v>
      </c>
      <c r="BE14" s="7"/>
      <c r="BF14" s="2"/>
      <c r="BG14" s="82">
        <v>41822</v>
      </c>
      <c r="BH14" s="2">
        <v>5.9020000000000001</v>
      </c>
      <c r="BI14" s="2"/>
      <c r="BJ14" s="8"/>
      <c r="BK14" s="82">
        <v>41822</v>
      </c>
      <c r="BL14" s="2">
        <v>6.0940000000000003</v>
      </c>
      <c r="BM14" s="7"/>
      <c r="BN14" s="2"/>
      <c r="BO14" s="82">
        <v>41822</v>
      </c>
      <c r="BP14" s="2">
        <v>6.5449999999999999</v>
      </c>
      <c r="BQ14" s="2"/>
      <c r="BR14" s="8"/>
      <c r="BS14" s="82">
        <v>41822</v>
      </c>
      <c r="BT14" s="2">
        <v>4.47</v>
      </c>
      <c r="BU14" s="7"/>
      <c r="BV14" s="2"/>
      <c r="BW14" s="82"/>
      <c r="BX14" s="2"/>
      <c r="BY14" s="2"/>
      <c r="BZ14" s="8"/>
      <c r="CA14" s="82">
        <v>41822</v>
      </c>
      <c r="CB14" s="2">
        <v>6.0839999999999996</v>
      </c>
      <c r="CC14" s="7"/>
      <c r="CD14" s="2"/>
      <c r="CE14" s="82">
        <v>41822</v>
      </c>
      <c r="CF14" s="81">
        <v>6.0010000000000003</v>
      </c>
      <c r="CG14" s="2"/>
      <c r="CH14" s="8"/>
      <c r="CI14" s="82"/>
      <c r="CJ14" s="81"/>
      <c r="CK14" s="7"/>
      <c r="CL14" s="82"/>
      <c r="CM14" s="82">
        <v>41822</v>
      </c>
      <c r="CN14" s="81">
        <v>5.6139999999999999</v>
      </c>
      <c r="CO14" s="2"/>
      <c r="CP14" s="204"/>
      <c r="CQ14" s="82">
        <v>41822</v>
      </c>
      <c r="CR14" s="81">
        <v>5.9</v>
      </c>
      <c r="CS14" s="7"/>
      <c r="CT14" s="204"/>
      <c r="CU14" s="82">
        <v>41822</v>
      </c>
      <c r="CV14" s="81">
        <v>5.633</v>
      </c>
      <c r="CW14" s="7"/>
      <c r="CX14" s="82"/>
      <c r="CY14" s="82">
        <v>41822</v>
      </c>
      <c r="CZ14" s="81">
        <v>6.0129999999999999</v>
      </c>
      <c r="DA14" s="2"/>
      <c r="DB14" s="8"/>
      <c r="DC14" s="82"/>
      <c r="DD14" s="2"/>
      <c r="DE14" s="7"/>
      <c r="DF14" s="2"/>
      <c r="DG14" s="82">
        <v>41822</v>
      </c>
      <c r="DH14" s="81">
        <v>4.8280000000000003</v>
      </c>
      <c r="DI14" s="2"/>
      <c r="DJ14" s="8"/>
      <c r="DK14" s="82">
        <v>41822</v>
      </c>
      <c r="DL14" s="81">
        <v>5.64</v>
      </c>
      <c r="DM14" s="7"/>
      <c r="DN14" s="2"/>
      <c r="DO14" s="82">
        <v>41822</v>
      </c>
      <c r="DP14" s="81">
        <v>5.9989999999999997</v>
      </c>
      <c r="DQ14" s="2"/>
      <c r="DR14" s="8"/>
      <c r="DS14" s="82">
        <v>41822</v>
      </c>
      <c r="DT14" s="81">
        <v>4.8870000000000005</v>
      </c>
      <c r="DU14" s="7"/>
      <c r="DV14" s="2"/>
      <c r="DW14" s="82">
        <v>41822</v>
      </c>
      <c r="DX14" s="81">
        <v>5.3929999999999998</v>
      </c>
      <c r="DY14" s="2"/>
      <c r="DZ14" s="8"/>
      <c r="EA14" s="82">
        <v>41822</v>
      </c>
      <c r="EB14" s="81">
        <v>5.4420000000000002</v>
      </c>
      <c r="EC14" s="7"/>
      <c r="ED14" s="2"/>
      <c r="EE14" s="82"/>
      <c r="EF14" s="81"/>
      <c r="EG14" s="2"/>
      <c r="EH14" s="8"/>
      <c r="EI14" s="82">
        <v>41822</v>
      </c>
      <c r="EJ14" s="81">
        <v>4.5579999999999998</v>
      </c>
      <c r="EK14" s="7"/>
      <c r="EL14" s="2"/>
      <c r="EM14" s="82">
        <v>41822</v>
      </c>
      <c r="EN14" s="81">
        <v>4.5419999999999998</v>
      </c>
      <c r="EO14" s="2"/>
      <c r="EP14" s="8"/>
      <c r="EQ14" s="82">
        <v>41822</v>
      </c>
      <c r="ER14" s="81">
        <v>4.8029999999999999</v>
      </c>
      <c r="ES14" s="7"/>
      <c r="ET14" s="2"/>
      <c r="EU14" s="82">
        <v>41822</v>
      </c>
      <c r="EV14" s="81">
        <v>5.8170000000000002</v>
      </c>
      <c r="EW14" s="2"/>
      <c r="EX14" s="8"/>
      <c r="EY14" s="82">
        <v>41822</v>
      </c>
      <c r="EZ14" s="81">
        <v>4.0750000000000002</v>
      </c>
      <c r="FA14" s="7"/>
      <c r="FB14" s="2"/>
      <c r="FC14" s="82">
        <v>41822</v>
      </c>
      <c r="FD14" s="81">
        <v>5.2869999999999999</v>
      </c>
      <c r="FE14" s="2"/>
      <c r="FF14" s="8"/>
      <c r="FG14" s="82"/>
      <c r="FH14" s="81"/>
      <c r="FI14" s="7"/>
      <c r="FJ14" s="2"/>
      <c r="FK14" s="82">
        <v>41822</v>
      </c>
      <c r="FL14" s="81">
        <v>4.1509999999999998</v>
      </c>
      <c r="FM14" s="2"/>
      <c r="FN14" s="8"/>
      <c r="FO14" s="82">
        <v>41822</v>
      </c>
      <c r="FP14" s="81">
        <v>4.5890000000000004</v>
      </c>
      <c r="FQ14" s="7"/>
      <c r="FR14" s="2"/>
      <c r="FS14" s="82">
        <v>41822</v>
      </c>
      <c r="FT14" s="81">
        <v>5.4260000000000002</v>
      </c>
      <c r="FU14" s="2"/>
      <c r="FV14" s="8"/>
      <c r="FW14" s="82">
        <v>41822</v>
      </c>
      <c r="FX14" s="81">
        <v>5.742</v>
      </c>
      <c r="FY14" s="7"/>
      <c r="FZ14" s="2"/>
      <c r="GA14" s="82">
        <v>41822</v>
      </c>
      <c r="GB14" s="81">
        <v>4.6470000000000002</v>
      </c>
      <c r="GC14" s="2"/>
      <c r="GD14" s="8"/>
      <c r="GE14" s="82">
        <v>41822</v>
      </c>
      <c r="GF14" s="81">
        <v>5.3860000000000001</v>
      </c>
      <c r="GG14" s="7"/>
      <c r="GH14" s="2"/>
      <c r="GI14" s="82">
        <v>41822</v>
      </c>
      <c r="GJ14" s="81">
        <v>5.7859999999999996</v>
      </c>
      <c r="GK14" s="2"/>
      <c r="GL14" s="8"/>
      <c r="GM14" s="82">
        <v>41822</v>
      </c>
      <c r="GN14" s="81">
        <v>6.0220000000000002</v>
      </c>
      <c r="GO14" s="7"/>
    </row>
    <row r="15" spans="1:205" x14ac:dyDescent="0.25">
      <c r="B15" s="8"/>
      <c r="C15" s="82">
        <v>41823</v>
      </c>
      <c r="D15" s="2">
        <v>4.4619999999999997</v>
      </c>
      <c r="E15" s="2"/>
      <c r="F15" s="8"/>
      <c r="G15" s="82">
        <v>41823</v>
      </c>
      <c r="H15" s="2">
        <v>4.7249999999999996</v>
      </c>
      <c r="I15" s="7"/>
      <c r="J15" s="2"/>
      <c r="K15" s="82">
        <v>41823</v>
      </c>
      <c r="L15" s="81">
        <v>4.766</v>
      </c>
      <c r="M15" s="2"/>
      <c r="N15" s="8"/>
      <c r="O15" s="82">
        <v>41823</v>
      </c>
      <c r="P15" s="2">
        <v>5.0140000000000002</v>
      </c>
      <c r="Q15" s="7"/>
      <c r="R15" s="2"/>
      <c r="S15" s="82">
        <v>41823</v>
      </c>
      <c r="T15" s="2">
        <v>5.444</v>
      </c>
      <c r="U15" s="2"/>
      <c r="V15" s="8"/>
      <c r="W15" s="82">
        <v>41823</v>
      </c>
      <c r="X15" s="2">
        <v>5.6029999999999998</v>
      </c>
      <c r="Y15" s="7"/>
      <c r="Z15" s="2"/>
      <c r="AA15" s="82"/>
      <c r="AB15" s="2"/>
      <c r="AC15" s="2"/>
      <c r="AD15" s="8"/>
      <c r="AE15" s="82">
        <v>41823</v>
      </c>
      <c r="AF15" s="2">
        <v>5.0129999999999999</v>
      </c>
      <c r="AG15" s="7"/>
      <c r="AH15" s="2"/>
      <c r="AI15" s="82">
        <v>41823</v>
      </c>
      <c r="AJ15" s="2">
        <v>5.2050000000000001</v>
      </c>
      <c r="AK15" s="7"/>
      <c r="AL15" s="2"/>
      <c r="AM15" s="82">
        <v>41823</v>
      </c>
      <c r="AN15" s="81">
        <v>6.0940000000000003</v>
      </c>
      <c r="AO15" s="7"/>
      <c r="AP15" s="2"/>
      <c r="AQ15" s="82">
        <v>41823</v>
      </c>
      <c r="AR15" s="2">
        <v>6.1189999999999998</v>
      </c>
      <c r="AS15" s="2"/>
      <c r="AT15" s="8"/>
      <c r="AU15" s="82">
        <v>41823</v>
      </c>
      <c r="AV15" s="2">
        <v>6.5789999999999997</v>
      </c>
      <c r="AW15" s="7"/>
      <c r="AX15" s="2"/>
      <c r="AY15" s="82"/>
      <c r="AZ15" s="2"/>
      <c r="BA15" s="2"/>
      <c r="BB15" s="8"/>
      <c r="BC15" s="82">
        <v>41823</v>
      </c>
      <c r="BD15" s="2">
        <v>5.2409999999999997</v>
      </c>
      <c r="BE15" s="7"/>
      <c r="BF15" s="2"/>
      <c r="BG15" s="82">
        <v>41823</v>
      </c>
      <c r="BH15" s="2">
        <v>5.8860000000000001</v>
      </c>
      <c r="BI15" s="2"/>
      <c r="BJ15" s="8"/>
      <c r="BK15" s="82">
        <v>41823</v>
      </c>
      <c r="BL15" s="2">
        <v>6.0759999999999996</v>
      </c>
      <c r="BM15" s="7"/>
      <c r="BN15" s="2"/>
      <c r="BO15" s="82">
        <v>41823</v>
      </c>
      <c r="BP15" s="2">
        <v>6.5510000000000002</v>
      </c>
      <c r="BQ15" s="2"/>
      <c r="BR15" s="8"/>
      <c r="BS15" s="82">
        <v>41823</v>
      </c>
      <c r="BT15" s="2">
        <v>4.4370000000000003</v>
      </c>
      <c r="BU15" s="7"/>
      <c r="BV15" s="2"/>
      <c r="BW15" s="82"/>
      <c r="BX15" s="2"/>
      <c r="BY15" s="2"/>
      <c r="BZ15" s="8"/>
      <c r="CA15" s="82">
        <v>41823</v>
      </c>
      <c r="CB15" s="2">
        <v>6.0940000000000003</v>
      </c>
      <c r="CC15" s="7"/>
      <c r="CD15" s="2"/>
      <c r="CE15" s="82">
        <v>41823</v>
      </c>
      <c r="CF15" s="81">
        <v>6.0149999999999997</v>
      </c>
      <c r="CG15" s="2"/>
      <c r="CH15" s="8"/>
      <c r="CI15" s="82"/>
      <c r="CJ15" s="81"/>
      <c r="CK15" s="7"/>
      <c r="CL15" s="82"/>
      <c r="CM15" s="82">
        <v>41823</v>
      </c>
      <c r="CN15" s="81">
        <v>5.601</v>
      </c>
      <c r="CO15" s="2"/>
      <c r="CP15" s="204"/>
      <c r="CQ15" s="82">
        <v>41823</v>
      </c>
      <c r="CR15" s="81">
        <v>5.8920000000000003</v>
      </c>
      <c r="CS15" s="7"/>
      <c r="CT15" s="204"/>
      <c r="CU15" s="82">
        <v>41823</v>
      </c>
      <c r="CV15" s="81">
        <v>5.63</v>
      </c>
      <c r="CW15" s="7"/>
      <c r="CX15" s="82"/>
      <c r="CY15" s="82">
        <v>41823</v>
      </c>
      <c r="CZ15" s="81">
        <v>6.0229999999999997</v>
      </c>
      <c r="DA15" s="2"/>
      <c r="DB15" s="8"/>
      <c r="DC15" s="82"/>
      <c r="DD15" s="2"/>
      <c r="DE15" s="7"/>
      <c r="DF15" s="2"/>
      <c r="DG15" s="82">
        <v>41823</v>
      </c>
      <c r="DH15" s="81">
        <v>4.8230000000000004</v>
      </c>
      <c r="DI15" s="2"/>
      <c r="DJ15" s="8"/>
      <c r="DK15" s="82">
        <v>41823</v>
      </c>
      <c r="DL15" s="81">
        <v>5.6360000000000001</v>
      </c>
      <c r="DM15" s="7"/>
      <c r="DN15" s="2"/>
      <c r="DO15" s="82">
        <v>41823</v>
      </c>
      <c r="DP15" s="81">
        <v>5.9960000000000004</v>
      </c>
      <c r="DQ15" s="2"/>
      <c r="DR15" s="8"/>
      <c r="DS15" s="82">
        <v>41823</v>
      </c>
      <c r="DT15" s="81">
        <v>4.875</v>
      </c>
      <c r="DU15" s="7"/>
      <c r="DV15" s="2"/>
      <c r="DW15" s="82">
        <v>41823</v>
      </c>
      <c r="DX15" s="81">
        <v>5.4030000000000005</v>
      </c>
      <c r="DY15" s="2"/>
      <c r="DZ15" s="8"/>
      <c r="EA15" s="82">
        <v>41823</v>
      </c>
      <c r="EB15" s="81">
        <v>5.4539999999999997</v>
      </c>
      <c r="EC15" s="7"/>
      <c r="ED15" s="2"/>
      <c r="EE15" s="82"/>
      <c r="EF15" s="81"/>
      <c r="EG15" s="2"/>
      <c r="EH15" s="8"/>
      <c r="EI15" s="82">
        <v>41823</v>
      </c>
      <c r="EJ15" s="81">
        <v>4.4859999999999998</v>
      </c>
      <c r="EK15" s="7"/>
      <c r="EL15" s="2"/>
      <c r="EM15" s="82">
        <v>41823</v>
      </c>
      <c r="EN15" s="81">
        <v>4.4850000000000003</v>
      </c>
      <c r="EO15" s="2"/>
      <c r="EP15" s="8"/>
      <c r="EQ15" s="82">
        <v>41823</v>
      </c>
      <c r="ER15" s="81">
        <v>4.79</v>
      </c>
      <c r="ES15" s="7"/>
      <c r="ET15" s="2"/>
      <c r="EU15" s="82">
        <v>41823</v>
      </c>
      <c r="EV15" s="81">
        <v>5.83</v>
      </c>
      <c r="EW15" s="2"/>
      <c r="EX15" s="8"/>
      <c r="EY15" s="82">
        <v>41823</v>
      </c>
      <c r="EZ15" s="81">
        <v>4.093</v>
      </c>
      <c r="FA15" s="7"/>
      <c r="FB15" s="2"/>
      <c r="FC15" s="82">
        <v>41823</v>
      </c>
      <c r="FD15" s="81">
        <v>5.2919999999999998</v>
      </c>
      <c r="FE15" s="2"/>
      <c r="FF15" s="8"/>
      <c r="FG15" s="82"/>
      <c r="FH15" s="81"/>
      <c r="FI15" s="7"/>
      <c r="FJ15" s="2"/>
      <c r="FK15" s="82">
        <v>41823</v>
      </c>
      <c r="FL15" s="81">
        <v>4.1370000000000005</v>
      </c>
      <c r="FM15" s="2"/>
      <c r="FN15" s="8"/>
      <c r="FO15" s="82">
        <v>41823</v>
      </c>
      <c r="FP15" s="81">
        <v>4.57</v>
      </c>
      <c r="FQ15" s="7"/>
      <c r="FR15" s="2"/>
      <c r="FS15" s="82">
        <v>41823</v>
      </c>
      <c r="FT15" s="81">
        <v>5.4370000000000003</v>
      </c>
      <c r="FU15" s="2"/>
      <c r="FV15" s="8"/>
      <c r="FW15" s="82">
        <v>41823</v>
      </c>
      <c r="FX15" s="81">
        <v>5.76</v>
      </c>
      <c r="FY15" s="7"/>
      <c r="FZ15" s="2"/>
      <c r="GA15" s="82">
        <v>41823</v>
      </c>
      <c r="GB15" s="81">
        <v>4.5890000000000004</v>
      </c>
      <c r="GC15" s="2"/>
      <c r="GD15" s="8"/>
      <c r="GE15" s="82">
        <v>41823</v>
      </c>
      <c r="GF15" s="81">
        <v>5.3529999999999998</v>
      </c>
      <c r="GG15" s="7"/>
      <c r="GH15" s="2"/>
      <c r="GI15" s="82">
        <v>41823</v>
      </c>
      <c r="GJ15" s="81">
        <v>5.7930000000000001</v>
      </c>
      <c r="GK15" s="2"/>
      <c r="GL15" s="8"/>
      <c r="GM15" s="82">
        <v>41823</v>
      </c>
      <c r="GN15" s="81">
        <v>6.032</v>
      </c>
      <c r="GO15" s="7"/>
    </row>
    <row r="16" spans="1:205" x14ac:dyDescent="0.25">
      <c r="B16" s="8"/>
      <c r="C16" s="82">
        <v>41824</v>
      </c>
      <c r="D16" s="2">
        <v>4.476</v>
      </c>
      <c r="E16" s="2"/>
      <c r="F16" s="8"/>
      <c r="G16" s="82">
        <v>41824</v>
      </c>
      <c r="H16" s="2">
        <v>4.742</v>
      </c>
      <c r="I16" s="7"/>
      <c r="J16" s="2"/>
      <c r="K16" s="82">
        <v>41824</v>
      </c>
      <c r="L16" s="81">
        <v>4.7679999999999998</v>
      </c>
      <c r="M16" s="2"/>
      <c r="N16" s="8"/>
      <c r="O16" s="82">
        <v>41824</v>
      </c>
      <c r="P16" s="2">
        <v>5.0330000000000004</v>
      </c>
      <c r="Q16" s="7"/>
      <c r="R16" s="2"/>
      <c r="S16" s="82">
        <v>41824</v>
      </c>
      <c r="T16" s="2">
        <v>5.4630000000000001</v>
      </c>
      <c r="U16" s="2"/>
      <c r="V16" s="8"/>
      <c r="W16" s="82">
        <v>41824</v>
      </c>
      <c r="X16" s="2">
        <v>5.625</v>
      </c>
      <c r="Y16" s="7"/>
      <c r="Z16" s="2"/>
      <c r="AA16" s="82"/>
      <c r="AB16" s="2"/>
      <c r="AC16" s="2"/>
      <c r="AD16" s="8"/>
      <c r="AE16" s="82">
        <v>41824</v>
      </c>
      <c r="AF16" s="2">
        <v>5.03</v>
      </c>
      <c r="AG16" s="7"/>
      <c r="AH16" s="2"/>
      <c r="AI16" s="82">
        <v>41824</v>
      </c>
      <c r="AJ16" s="2">
        <v>5.2240000000000002</v>
      </c>
      <c r="AK16" s="7"/>
      <c r="AL16" s="2"/>
      <c r="AM16" s="82">
        <v>41824</v>
      </c>
      <c r="AN16" s="81">
        <v>6.1109999999999998</v>
      </c>
      <c r="AO16" s="7"/>
      <c r="AP16" s="2"/>
      <c r="AQ16" s="82">
        <v>41824</v>
      </c>
      <c r="AR16" s="2">
        <v>6.1379999999999999</v>
      </c>
      <c r="AS16" s="2"/>
      <c r="AT16" s="8"/>
      <c r="AU16" s="82">
        <v>41824</v>
      </c>
      <c r="AV16" s="2">
        <v>6.601</v>
      </c>
      <c r="AW16" s="7"/>
      <c r="AX16" s="2"/>
      <c r="AY16" s="82"/>
      <c r="AZ16" s="2"/>
      <c r="BA16" s="2"/>
      <c r="BB16" s="8"/>
      <c r="BC16" s="82">
        <v>41824</v>
      </c>
      <c r="BD16" s="2">
        <v>5.2770000000000001</v>
      </c>
      <c r="BE16" s="7"/>
      <c r="BF16" s="2"/>
      <c r="BG16" s="82">
        <v>41824</v>
      </c>
      <c r="BH16" s="2">
        <v>5.9059999999999997</v>
      </c>
      <c r="BI16" s="2"/>
      <c r="BJ16" s="8"/>
      <c r="BK16" s="82">
        <v>41824</v>
      </c>
      <c r="BL16" s="2">
        <v>6.0960000000000001</v>
      </c>
      <c r="BM16" s="7"/>
      <c r="BN16" s="2"/>
      <c r="BO16" s="82">
        <v>41824</v>
      </c>
      <c r="BP16" s="2">
        <v>6.577</v>
      </c>
      <c r="BQ16" s="2"/>
      <c r="BR16" s="8"/>
      <c r="BS16" s="82">
        <v>41824</v>
      </c>
      <c r="BT16" s="2">
        <v>4.4169999999999998</v>
      </c>
      <c r="BU16" s="7"/>
      <c r="BV16" s="2"/>
      <c r="BW16" s="82"/>
      <c r="BX16" s="2"/>
      <c r="BY16" s="2"/>
      <c r="BZ16" s="8"/>
      <c r="CA16" s="82">
        <v>41824</v>
      </c>
      <c r="CB16" s="2">
        <v>6.1139999999999999</v>
      </c>
      <c r="CC16" s="7"/>
      <c r="CD16" s="2"/>
      <c r="CE16" s="82">
        <v>41824</v>
      </c>
      <c r="CF16" s="81">
        <v>6.0380000000000003</v>
      </c>
      <c r="CG16" s="2"/>
      <c r="CH16" s="8"/>
      <c r="CI16" s="82"/>
      <c r="CJ16" s="81"/>
      <c r="CK16" s="7"/>
      <c r="CL16" s="82"/>
      <c r="CM16" s="82">
        <v>41824</v>
      </c>
      <c r="CN16" s="81">
        <v>5.6189999999999998</v>
      </c>
      <c r="CO16" s="2"/>
      <c r="CP16" s="204"/>
      <c r="CQ16" s="82">
        <v>41824</v>
      </c>
      <c r="CR16" s="81">
        <v>5.9109999999999996</v>
      </c>
      <c r="CS16" s="7"/>
      <c r="CT16" s="204"/>
      <c r="CU16" s="82">
        <v>41824</v>
      </c>
      <c r="CV16" s="81">
        <v>5.6449999999999996</v>
      </c>
      <c r="CW16" s="7"/>
      <c r="CX16" s="82"/>
      <c r="CY16" s="82">
        <v>41824</v>
      </c>
      <c r="CZ16" s="81">
        <v>6.0430000000000001</v>
      </c>
      <c r="DA16" s="2"/>
      <c r="DB16" s="8"/>
      <c r="DC16" s="82"/>
      <c r="DD16" s="2"/>
      <c r="DE16" s="7"/>
      <c r="DF16" s="2"/>
      <c r="DG16" s="82">
        <v>41824</v>
      </c>
      <c r="DH16" s="81">
        <v>4.8319999999999999</v>
      </c>
      <c r="DI16" s="2"/>
      <c r="DJ16" s="8"/>
      <c r="DK16" s="82">
        <v>41824</v>
      </c>
      <c r="DL16" s="81">
        <v>5.6550000000000002</v>
      </c>
      <c r="DM16" s="7"/>
      <c r="DN16" s="2"/>
      <c r="DO16" s="82">
        <v>41824</v>
      </c>
      <c r="DP16" s="81">
        <v>6.016</v>
      </c>
      <c r="DQ16" s="2"/>
      <c r="DR16" s="8"/>
      <c r="DS16" s="82">
        <v>41824</v>
      </c>
      <c r="DT16" s="81">
        <v>4.8929999999999998</v>
      </c>
      <c r="DU16" s="7"/>
      <c r="DV16" s="2"/>
      <c r="DW16" s="82">
        <v>41824</v>
      </c>
      <c r="DX16" s="81">
        <v>5.4219999999999997</v>
      </c>
      <c r="DY16" s="2"/>
      <c r="DZ16" s="8"/>
      <c r="EA16" s="82">
        <v>41824</v>
      </c>
      <c r="EB16" s="81">
        <v>5.4749999999999996</v>
      </c>
      <c r="EC16" s="7"/>
      <c r="ED16" s="2"/>
      <c r="EE16" s="82"/>
      <c r="EF16" s="81"/>
      <c r="EG16" s="2"/>
      <c r="EH16" s="8"/>
      <c r="EI16" s="82">
        <v>41824</v>
      </c>
      <c r="EJ16" s="81">
        <v>4.4969999999999999</v>
      </c>
      <c r="EK16" s="7"/>
      <c r="EL16" s="2"/>
      <c r="EM16" s="82">
        <v>41824</v>
      </c>
      <c r="EN16" s="81">
        <v>4.4969999999999999</v>
      </c>
      <c r="EO16" s="2"/>
      <c r="EP16" s="8"/>
      <c r="EQ16" s="82">
        <v>41824</v>
      </c>
      <c r="ER16" s="81">
        <v>4.8079999999999998</v>
      </c>
      <c r="ES16" s="7"/>
      <c r="ET16" s="2"/>
      <c r="EU16" s="82">
        <v>41824</v>
      </c>
      <c r="EV16" s="81">
        <v>5.8440000000000003</v>
      </c>
      <c r="EW16" s="2"/>
      <c r="EX16" s="8"/>
      <c r="EY16" s="82">
        <v>41824</v>
      </c>
      <c r="EZ16" s="81">
        <v>4.0679999999999996</v>
      </c>
      <c r="FA16" s="7"/>
      <c r="FB16" s="2"/>
      <c r="FC16" s="82">
        <v>41824</v>
      </c>
      <c r="FD16" s="81">
        <v>5.2590000000000003</v>
      </c>
      <c r="FE16" s="2"/>
      <c r="FF16" s="8"/>
      <c r="FG16" s="82"/>
      <c r="FH16" s="81"/>
      <c r="FI16" s="7"/>
      <c r="FJ16" s="2"/>
      <c r="FK16" s="82">
        <v>41824</v>
      </c>
      <c r="FL16" s="81">
        <v>4.133</v>
      </c>
      <c r="FM16" s="2"/>
      <c r="FN16" s="8"/>
      <c r="FO16" s="82">
        <v>41824</v>
      </c>
      <c r="FP16" s="81">
        <v>4.5880000000000001</v>
      </c>
      <c r="FQ16" s="7"/>
      <c r="FR16" s="2"/>
      <c r="FS16" s="82">
        <v>41824</v>
      </c>
      <c r="FT16" s="81">
        <v>5.4569999999999999</v>
      </c>
      <c r="FU16" s="2"/>
      <c r="FV16" s="8"/>
      <c r="FW16" s="82">
        <v>41824</v>
      </c>
      <c r="FX16" s="81">
        <v>5.7850000000000001</v>
      </c>
      <c r="FY16" s="7"/>
      <c r="FZ16" s="2"/>
      <c r="GA16" s="82">
        <v>41824</v>
      </c>
      <c r="GB16" s="81">
        <v>4.5910000000000002</v>
      </c>
      <c r="GC16" s="2"/>
      <c r="GD16" s="8"/>
      <c r="GE16" s="82">
        <v>41824</v>
      </c>
      <c r="GF16" s="81">
        <v>5.3719999999999999</v>
      </c>
      <c r="GG16" s="7"/>
      <c r="GH16" s="2"/>
      <c r="GI16" s="82">
        <v>41824</v>
      </c>
      <c r="GJ16" s="81">
        <v>5.8120000000000003</v>
      </c>
      <c r="GK16" s="2"/>
      <c r="GL16" s="8"/>
      <c r="GM16" s="82">
        <v>41824</v>
      </c>
      <c r="GN16" s="81">
        <v>6.0549999999999997</v>
      </c>
      <c r="GO16" s="7"/>
    </row>
    <row r="17" spans="2:228" x14ac:dyDescent="0.25">
      <c r="B17" s="8"/>
      <c r="C17" s="82">
        <v>41827</v>
      </c>
      <c r="D17" s="2">
        <v>4.4820000000000002</v>
      </c>
      <c r="E17" s="82"/>
      <c r="F17" s="8"/>
      <c r="G17" s="82">
        <v>41827</v>
      </c>
      <c r="H17" s="2">
        <v>4.75</v>
      </c>
      <c r="I17" s="74"/>
      <c r="J17" s="2"/>
      <c r="K17" s="82">
        <v>41827</v>
      </c>
      <c r="L17" s="81">
        <v>4.7910000000000004</v>
      </c>
      <c r="M17" s="82"/>
      <c r="N17" s="204"/>
      <c r="O17" s="82">
        <v>41827</v>
      </c>
      <c r="P17" s="2">
        <v>5.0460000000000003</v>
      </c>
      <c r="Q17" s="74"/>
      <c r="R17" s="82"/>
      <c r="S17" s="82">
        <v>41827</v>
      </c>
      <c r="T17" s="2">
        <v>5.4829999999999997</v>
      </c>
      <c r="U17" s="82"/>
      <c r="V17" s="204"/>
      <c r="W17" s="82">
        <v>41827</v>
      </c>
      <c r="X17" s="2">
        <v>5.6440000000000001</v>
      </c>
      <c r="Y17" s="74"/>
      <c r="Z17" s="2"/>
      <c r="AA17" s="82"/>
      <c r="AB17" s="2"/>
      <c r="AC17" s="82"/>
      <c r="AD17" s="8"/>
      <c r="AE17" s="82">
        <v>41827</v>
      </c>
      <c r="AF17" s="2">
        <v>5.0359999999999996</v>
      </c>
      <c r="AG17" s="74"/>
      <c r="AH17" s="2"/>
      <c r="AI17" s="82">
        <v>41827</v>
      </c>
      <c r="AJ17" s="2">
        <v>5.2290000000000001</v>
      </c>
      <c r="AK17" s="74"/>
      <c r="AL17" s="82"/>
      <c r="AM17" s="82">
        <v>41827</v>
      </c>
      <c r="AN17" s="81">
        <v>6.1280000000000001</v>
      </c>
      <c r="AO17" s="74"/>
      <c r="AP17" s="2"/>
      <c r="AQ17" s="82">
        <v>41827</v>
      </c>
      <c r="AR17" s="2">
        <v>6.1580000000000004</v>
      </c>
      <c r="AS17" s="82"/>
      <c r="AT17" s="8"/>
      <c r="AU17" s="82">
        <v>41827</v>
      </c>
      <c r="AV17" s="2">
        <v>6.6159999999999997</v>
      </c>
      <c r="AW17" s="74"/>
      <c r="AX17" s="2"/>
      <c r="AY17" s="82"/>
      <c r="AZ17" s="2"/>
      <c r="BA17" s="82"/>
      <c r="BB17" s="8"/>
      <c r="BC17" s="82">
        <v>41827</v>
      </c>
      <c r="BD17" s="2">
        <v>5.2640000000000002</v>
      </c>
      <c r="BE17" s="74"/>
      <c r="BF17" s="2"/>
      <c r="BG17" s="82">
        <v>41827</v>
      </c>
      <c r="BH17" s="2">
        <v>5.923</v>
      </c>
      <c r="BI17" s="82"/>
      <c r="BJ17" s="8"/>
      <c r="BK17" s="82">
        <v>41827</v>
      </c>
      <c r="BL17" s="2">
        <v>6.1150000000000002</v>
      </c>
      <c r="BM17" s="74"/>
      <c r="BN17" s="2"/>
      <c r="BO17" s="82">
        <v>41827</v>
      </c>
      <c r="BP17" s="2">
        <v>6.5960000000000001</v>
      </c>
      <c r="BQ17" s="82"/>
      <c r="BR17" s="8"/>
      <c r="BS17" s="82">
        <v>41827</v>
      </c>
      <c r="BT17" s="2">
        <v>4.3499999999999996</v>
      </c>
      <c r="BU17" s="74"/>
      <c r="BV17" s="2"/>
      <c r="BW17" s="82"/>
      <c r="BX17" s="2"/>
      <c r="BY17" s="82"/>
      <c r="BZ17" s="8"/>
      <c r="CA17" s="82">
        <v>41827</v>
      </c>
      <c r="CB17" s="2">
        <v>6.1289999999999996</v>
      </c>
      <c r="CC17" s="74"/>
      <c r="CD17" s="82"/>
      <c r="CE17" s="82">
        <v>41827</v>
      </c>
      <c r="CF17" s="81">
        <v>6.0549999999999997</v>
      </c>
      <c r="CG17" s="82"/>
      <c r="CH17" s="8"/>
      <c r="CI17" s="82"/>
      <c r="CJ17" s="81"/>
      <c r="CK17" s="74"/>
      <c r="CL17" s="82"/>
      <c r="CM17" s="82">
        <v>41827</v>
      </c>
      <c r="CN17" s="81">
        <v>5.6289999999999996</v>
      </c>
      <c r="CO17" s="82"/>
      <c r="CP17" s="204"/>
      <c r="CQ17" s="82">
        <v>41827</v>
      </c>
      <c r="CR17" s="81">
        <v>5.9249999999999998</v>
      </c>
      <c r="CS17" s="74"/>
      <c r="CT17" s="204"/>
      <c r="CU17" s="82">
        <v>41827</v>
      </c>
      <c r="CV17" s="81">
        <v>5.6589999999999998</v>
      </c>
      <c r="CW17" s="74"/>
      <c r="CX17" s="82"/>
      <c r="CY17" s="82">
        <v>41827</v>
      </c>
      <c r="CZ17" s="81">
        <v>6.0629999999999997</v>
      </c>
      <c r="DA17" s="82"/>
      <c r="DB17" s="8"/>
      <c r="DC17" s="82"/>
      <c r="DD17" s="2"/>
      <c r="DE17" s="74"/>
      <c r="DF17" s="2"/>
      <c r="DG17" s="82">
        <v>41827</v>
      </c>
      <c r="DH17" s="81">
        <v>4.8390000000000004</v>
      </c>
      <c r="DI17" s="82"/>
      <c r="DJ17" s="8"/>
      <c r="DK17" s="82">
        <v>41827</v>
      </c>
      <c r="DL17" s="81">
        <v>5.6680000000000001</v>
      </c>
      <c r="DM17" s="74"/>
      <c r="DN17" s="2"/>
      <c r="DO17" s="82">
        <v>41827</v>
      </c>
      <c r="DP17" s="81">
        <v>6.0339999999999998</v>
      </c>
      <c r="DQ17" s="82"/>
      <c r="DR17" s="8"/>
      <c r="DS17" s="82">
        <v>41827</v>
      </c>
      <c r="DT17" s="81">
        <v>4.9009999999999998</v>
      </c>
      <c r="DU17" s="74"/>
      <c r="DV17" s="2"/>
      <c r="DW17" s="82">
        <v>41827</v>
      </c>
      <c r="DX17" s="81">
        <v>5.44</v>
      </c>
      <c r="DY17" s="82"/>
      <c r="DZ17" s="8"/>
      <c r="EA17" s="82">
        <v>41827</v>
      </c>
      <c r="EB17" s="81">
        <v>5.4939999999999998</v>
      </c>
      <c r="EC17" s="74"/>
      <c r="ED17" s="2"/>
      <c r="EE17" s="82"/>
      <c r="EF17" s="81"/>
      <c r="EG17" s="82"/>
      <c r="EH17" s="204"/>
      <c r="EI17" s="82">
        <v>41827</v>
      </c>
      <c r="EJ17" s="81">
        <v>4.5010000000000003</v>
      </c>
      <c r="EK17" s="74"/>
      <c r="EL17" s="82"/>
      <c r="EM17" s="82">
        <v>41827</v>
      </c>
      <c r="EN17" s="81">
        <v>4.5010000000000003</v>
      </c>
      <c r="EO17" s="82"/>
      <c r="EP17" s="8"/>
      <c r="EQ17" s="82">
        <v>41827</v>
      </c>
      <c r="ER17" s="81">
        <v>4.8140000000000001</v>
      </c>
      <c r="ES17" s="74"/>
      <c r="ET17" s="82"/>
      <c r="EU17" s="82">
        <v>41827</v>
      </c>
      <c r="EV17" s="81">
        <v>5.8620000000000001</v>
      </c>
      <c r="EW17" s="82"/>
      <c r="EX17" s="204"/>
      <c r="EY17" s="82">
        <v>41827</v>
      </c>
      <c r="EZ17" s="81">
        <v>4.0750000000000002</v>
      </c>
      <c r="FA17" s="74"/>
      <c r="FB17" s="2"/>
      <c r="FC17" s="82">
        <v>41827</v>
      </c>
      <c r="FD17" s="81">
        <v>5.2720000000000002</v>
      </c>
      <c r="FE17" s="82"/>
      <c r="FF17" s="8"/>
      <c r="FG17" s="82"/>
      <c r="FH17" s="81"/>
      <c r="FI17" s="74"/>
      <c r="FJ17" s="2"/>
      <c r="FK17" s="82">
        <v>41827</v>
      </c>
      <c r="FL17" s="81">
        <v>4.1440000000000001</v>
      </c>
      <c r="FM17" s="82"/>
      <c r="FN17" s="8"/>
      <c r="FO17" s="82">
        <v>41827</v>
      </c>
      <c r="FP17" s="81">
        <v>4.5940000000000003</v>
      </c>
      <c r="FQ17" s="74"/>
      <c r="FR17" s="2"/>
      <c r="FS17" s="82">
        <v>41827</v>
      </c>
      <c r="FT17" s="81">
        <v>5.476</v>
      </c>
      <c r="FU17" s="82"/>
      <c r="FV17" s="8"/>
      <c r="FW17" s="82">
        <v>41827</v>
      </c>
      <c r="FX17" s="81">
        <v>5.8049999999999997</v>
      </c>
      <c r="FY17" s="74"/>
      <c r="FZ17" s="2"/>
      <c r="GA17" s="82">
        <v>41827</v>
      </c>
      <c r="GB17" s="81">
        <v>4.5910000000000002</v>
      </c>
      <c r="GC17" s="82"/>
      <c r="GD17" s="8"/>
      <c r="GE17" s="82">
        <v>41827</v>
      </c>
      <c r="GF17" s="81">
        <v>5.3810000000000002</v>
      </c>
      <c r="GG17" s="74"/>
      <c r="GH17" s="2"/>
      <c r="GI17" s="82">
        <v>41827</v>
      </c>
      <c r="GJ17" s="81">
        <v>5.8250000000000002</v>
      </c>
      <c r="GK17" s="82"/>
      <c r="GL17" s="8"/>
      <c r="GM17" s="82">
        <v>41827</v>
      </c>
      <c r="GN17" s="81">
        <v>6.0739999999999998</v>
      </c>
      <c r="GO17" s="74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</row>
    <row r="18" spans="2:228" x14ac:dyDescent="0.25">
      <c r="B18" s="8"/>
      <c r="C18" s="82">
        <v>41828</v>
      </c>
      <c r="D18" s="2">
        <v>4.4960000000000004</v>
      </c>
      <c r="E18" s="2"/>
      <c r="F18" s="8"/>
      <c r="G18" s="82">
        <v>41828</v>
      </c>
      <c r="H18" s="2">
        <v>4.8129999999999997</v>
      </c>
      <c r="I18" s="7"/>
      <c r="J18" s="2"/>
      <c r="K18" s="82">
        <v>41828</v>
      </c>
      <c r="L18" s="81">
        <v>5.08</v>
      </c>
      <c r="M18" s="2"/>
      <c r="N18" s="8"/>
      <c r="O18" s="82">
        <v>41828</v>
      </c>
      <c r="P18" s="2">
        <v>5.0650000000000004</v>
      </c>
      <c r="Q18" s="7"/>
      <c r="R18" s="2"/>
      <c r="S18" s="82">
        <v>41828</v>
      </c>
      <c r="T18" s="2">
        <v>5.5030000000000001</v>
      </c>
      <c r="U18" s="2"/>
      <c r="V18" s="8"/>
      <c r="W18" s="82">
        <v>41828</v>
      </c>
      <c r="X18" s="2">
        <v>5.6669999999999998</v>
      </c>
      <c r="Y18" s="7"/>
      <c r="Z18" s="2"/>
      <c r="AA18" s="82"/>
      <c r="AB18" s="2"/>
      <c r="AC18" s="2"/>
      <c r="AD18" s="8"/>
      <c r="AE18" s="82">
        <v>41828</v>
      </c>
      <c r="AF18" s="2">
        <v>5.05</v>
      </c>
      <c r="AG18" s="7"/>
      <c r="AH18" s="2"/>
      <c r="AI18" s="82">
        <v>41828</v>
      </c>
      <c r="AJ18" s="2">
        <v>5.2370000000000001</v>
      </c>
      <c r="AK18" s="7"/>
      <c r="AL18" s="2"/>
      <c r="AM18" s="82">
        <v>41828</v>
      </c>
      <c r="AN18" s="81">
        <v>6.1440000000000001</v>
      </c>
      <c r="AO18" s="7"/>
      <c r="AP18" s="2"/>
      <c r="AQ18" s="82">
        <v>41828</v>
      </c>
      <c r="AR18" s="2">
        <v>6.1790000000000003</v>
      </c>
      <c r="AS18" s="2"/>
      <c r="AT18" s="8"/>
      <c r="AU18" s="82">
        <v>41828</v>
      </c>
      <c r="AV18" s="2">
        <v>6.6340000000000003</v>
      </c>
      <c r="AW18" s="7"/>
      <c r="AX18" s="2"/>
      <c r="AY18" s="82"/>
      <c r="AZ18" s="2"/>
      <c r="BA18" s="2"/>
      <c r="BB18" s="8"/>
      <c r="BC18" s="82">
        <v>41828</v>
      </c>
      <c r="BD18" s="2">
        <v>5.2690000000000001</v>
      </c>
      <c r="BE18" s="7"/>
      <c r="BF18" s="2"/>
      <c r="BG18" s="82">
        <v>41828</v>
      </c>
      <c r="BH18" s="2">
        <v>5.9180000000000001</v>
      </c>
      <c r="BI18" s="2"/>
      <c r="BJ18" s="8"/>
      <c r="BK18" s="82">
        <v>41828</v>
      </c>
      <c r="BL18" s="2">
        <v>6.125</v>
      </c>
      <c r="BM18" s="7"/>
      <c r="BN18" s="2"/>
      <c r="BO18" s="82">
        <v>41828</v>
      </c>
      <c r="BP18" s="2">
        <v>6.6210000000000004</v>
      </c>
      <c r="BQ18" s="2"/>
      <c r="BR18" s="8"/>
      <c r="BS18" s="82">
        <v>41828</v>
      </c>
      <c r="BT18" s="2">
        <v>4.3899999999999997</v>
      </c>
      <c r="BU18" s="7"/>
      <c r="BV18" s="2"/>
      <c r="BW18" s="82"/>
      <c r="BX18" s="2"/>
      <c r="BY18" s="2"/>
      <c r="BZ18" s="8"/>
      <c r="CA18" s="82">
        <v>41828</v>
      </c>
      <c r="CB18" s="2">
        <v>6.149</v>
      </c>
      <c r="CC18" s="7"/>
      <c r="CD18" s="2"/>
      <c r="CE18" s="82">
        <v>41828</v>
      </c>
      <c r="CF18" s="81">
        <v>6.0789999999999997</v>
      </c>
      <c r="CG18" s="2"/>
      <c r="CH18" s="8"/>
      <c r="CI18" s="82"/>
      <c r="CJ18" s="81"/>
      <c r="CK18" s="7"/>
      <c r="CL18" s="82"/>
      <c r="CM18" s="82">
        <v>41828</v>
      </c>
      <c r="CN18" s="81">
        <v>5.6479999999999997</v>
      </c>
      <c r="CO18" s="2"/>
      <c r="CP18" s="204"/>
      <c r="CQ18" s="82">
        <v>41828</v>
      </c>
      <c r="CR18" s="81">
        <v>5.9210000000000003</v>
      </c>
      <c r="CS18" s="7"/>
      <c r="CT18" s="204"/>
      <c r="CU18" s="82">
        <v>41828</v>
      </c>
      <c r="CV18" s="81">
        <v>5.6740000000000004</v>
      </c>
      <c r="CW18" s="7"/>
      <c r="CX18" s="82"/>
      <c r="CY18" s="82">
        <v>41828</v>
      </c>
      <c r="CZ18" s="81">
        <v>6.0789999999999997</v>
      </c>
      <c r="DA18" s="2"/>
      <c r="DB18" s="8"/>
      <c r="DC18" s="82"/>
      <c r="DD18" s="2"/>
      <c r="DE18" s="7"/>
      <c r="DF18" s="2"/>
      <c r="DG18" s="82">
        <v>41828</v>
      </c>
      <c r="DH18" s="81">
        <v>4.8520000000000003</v>
      </c>
      <c r="DI18" s="2"/>
      <c r="DJ18" s="8"/>
      <c r="DK18" s="82">
        <v>41828</v>
      </c>
      <c r="DL18" s="81">
        <v>5.6859999999999999</v>
      </c>
      <c r="DM18" s="7"/>
      <c r="DN18" s="2"/>
      <c r="DO18" s="82">
        <v>41828</v>
      </c>
      <c r="DP18" s="81">
        <v>6.0519999999999996</v>
      </c>
      <c r="DQ18" s="2"/>
      <c r="DR18" s="8"/>
      <c r="DS18" s="82">
        <v>41828</v>
      </c>
      <c r="DT18" s="81">
        <v>4.9190000000000005</v>
      </c>
      <c r="DU18" s="7"/>
      <c r="DV18" s="2"/>
      <c r="DW18" s="82">
        <v>41828</v>
      </c>
      <c r="DX18" s="81">
        <v>5.46</v>
      </c>
      <c r="DY18" s="2"/>
      <c r="DZ18" s="8"/>
      <c r="EA18" s="82">
        <v>41828</v>
      </c>
      <c r="EB18" s="81">
        <v>5.5149999999999997</v>
      </c>
      <c r="EC18" s="7"/>
      <c r="ED18" s="2"/>
      <c r="EE18" s="82"/>
      <c r="EF18" s="81"/>
      <c r="EG18" s="2"/>
      <c r="EH18" s="8"/>
      <c r="EI18" s="82">
        <v>41828</v>
      </c>
      <c r="EJ18" s="81">
        <v>4.5129999999999999</v>
      </c>
      <c r="EK18" s="7"/>
      <c r="EL18" s="2"/>
      <c r="EM18" s="82">
        <v>41828</v>
      </c>
      <c r="EN18" s="81">
        <v>4.5140000000000002</v>
      </c>
      <c r="EO18" s="2"/>
      <c r="EP18" s="8"/>
      <c r="EQ18" s="82">
        <v>41828</v>
      </c>
      <c r="ER18" s="81">
        <v>4.8280000000000003</v>
      </c>
      <c r="ES18" s="7"/>
      <c r="ET18" s="2"/>
      <c r="EU18" s="82">
        <v>41828</v>
      </c>
      <c r="EV18" s="81">
        <v>5.8710000000000004</v>
      </c>
      <c r="EW18" s="2"/>
      <c r="EX18" s="8"/>
      <c r="EY18" s="82">
        <v>41828</v>
      </c>
      <c r="EZ18" s="81">
        <v>4.0739999999999998</v>
      </c>
      <c r="FA18" s="7"/>
      <c r="FB18" s="2"/>
      <c r="FC18" s="82">
        <v>41828</v>
      </c>
      <c r="FD18" s="81">
        <v>5.2869999999999999</v>
      </c>
      <c r="FE18" s="2"/>
      <c r="FF18" s="8"/>
      <c r="FG18" s="82"/>
      <c r="FH18" s="81"/>
      <c r="FI18" s="7"/>
      <c r="FJ18" s="2"/>
      <c r="FK18" s="82">
        <v>41828</v>
      </c>
      <c r="FL18" s="81">
        <v>4.1470000000000002</v>
      </c>
      <c r="FM18" s="2"/>
      <c r="FN18" s="8"/>
      <c r="FO18" s="82">
        <v>41828</v>
      </c>
      <c r="FP18" s="81">
        <v>4.609</v>
      </c>
      <c r="FQ18" s="7"/>
      <c r="FR18" s="2"/>
      <c r="FS18" s="82">
        <v>41828</v>
      </c>
      <c r="FT18" s="81">
        <v>5.4939999999999998</v>
      </c>
      <c r="FU18" s="2"/>
      <c r="FV18" s="8"/>
      <c r="FW18" s="82">
        <v>41828</v>
      </c>
      <c r="FX18" s="81">
        <v>5.827</v>
      </c>
      <c r="FY18" s="7"/>
      <c r="FZ18" s="2"/>
      <c r="GA18" s="82">
        <v>41828</v>
      </c>
      <c r="GB18" s="81">
        <v>4.5890000000000004</v>
      </c>
      <c r="GC18" s="2"/>
      <c r="GD18" s="8"/>
      <c r="GE18" s="82">
        <v>41828</v>
      </c>
      <c r="GF18" s="81">
        <v>5.399</v>
      </c>
      <c r="GG18" s="7"/>
      <c r="GH18" s="2"/>
      <c r="GI18" s="82">
        <v>41828</v>
      </c>
      <c r="GJ18" s="81">
        <v>5.8419999999999996</v>
      </c>
      <c r="GK18" s="2"/>
      <c r="GL18" s="8"/>
      <c r="GM18" s="82">
        <v>41828</v>
      </c>
      <c r="GN18" s="81">
        <v>6.0890000000000004</v>
      </c>
      <c r="GO18" s="7"/>
    </row>
    <row r="19" spans="2:228" x14ac:dyDescent="0.25">
      <c r="B19" s="8"/>
      <c r="C19" s="82">
        <v>41829</v>
      </c>
      <c r="D19" s="2">
        <v>4.484</v>
      </c>
      <c r="E19" s="2"/>
      <c r="F19" s="8"/>
      <c r="G19" s="82">
        <v>41829</v>
      </c>
      <c r="H19" s="2">
        <v>4.7389999999999999</v>
      </c>
      <c r="I19" s="7"/>
      <c r="J19" s="2"/>
      <c r="K19" s="82">
        <v>41829</v>
      </c>
      <c r="L19" s="81">
        <v>4.7670000000000003</v>
      </c>
      <c r="M19" s="2"/>
      <c r="N19" s="8"/>
      <c r="O19" s="82">
        <v>41829</v>
      </c>
      <c r="P19" s="2">
        <v>5.0350000000000001</v>
      </c>
      <c r="Q19" s="7"/>
      <c r="R19" s="2"/>
      <c r="S19" s="82">
        <v>41829</v>
      </c>
      <c r="T19" s="2">
        <v>5.4690000000000003</v>
      </c>
      <c r="U19" s="2"/>
      <c r="V19" s="8"/>
      <c r="W19" s="82">
        <v>41829</v>
      </c>
      <c r="X19" s="2">
        <v>5.6280000000000001</v>
      </c>
      <c r="Y19" s="7"/>
      <c r="Z19" s="2"/>
      <c r="AA19" s="82"/>
      <c r="AB19" s="2"/>
      <c r="AC19" s="2"/>
      <c r="AD19" s="8"/>
      <c r="AE19" s="82">
        <v>41829</v>
      </c>
      <c r="AF19" s="2">
        <v>5.0309999999999997</v>
      </c>
      <c r="AG19" s="7"/>
      <c r="AH19" s="2"/>
      <c r="AI19" s="82">
        <v>41829</v>
      </c>
      <c r="AJ19" s="2">
        <v>5.21</v>
      </c>
      <c r="AK19" s="7"/>
      <c r="AL19" s="2"/>
      <c r="AM19" s="82">
        <v>41829</v>
      </c>
      <c r="AN19" s="81">
        <v>6.11</v>
      </c>
      <c r="AO19" s="7"/>
      <c r="AP19" s="2"/>
      <c r="AQ19" s="82">
        <v>41829</v>
      </c>
      <c r="AR19" s="2">
        <v>6.1440000000000001</v>
      </c>
      <c r="AS19" s="2"/>
      <c r="AT19" s="8"/>
      <c r="AU19" s="82">
        <v>41829</v>
      </c>
      <c r="AV19" s="2">
        <v>6.5830000000000002</v>
      </c>
      <c r="AW19" s="7"/>
      <c r="AX19" s="2"/>
      <c r="AY19" s="82"/>
      <c r="AZ19" s="2"/>
      <c r="BA19" s="2"/>
      <c r="BB19" s="8"/>
      <c r="BC19" s="82">
        <v>41829</v>
      </c>
      <c r="BD19" s="2">
        <v>5.2439999999999998</v>
      </c>
      <c r="BE19" s="7"/>
      <c r="BF19" s="2"/>
      <c r="BG19" s="82">
        <v>41829</v>
      </c>
      <c r="BH19" s="2">
        <v>5.8849999999999998</v>
      </c>
      <c r="BI19" s="2"/>
      <c r="BJ19" s="8"/>
      <c r="BK19" s="82">
        <v>41829</v>
      </c>
      <c r="BL19" s="2">
        <v>6.0910000000000002</v>
      </c>
      <c r="BM19" s="7"/>
      <c r="BN19" s="2"/>
      <c r="BO19" s="82">
        <v>41829</v>
      </c>
      <c r="BP19" s="2">
        <v>6.5709999999999997</v>
      </c>
      <c r="BQ19" s="2"/>
      <c r="BR19" s="8"/>
      <c r="BS19" s="82">
        <v>41829</v>
      </c>
      <c r="BT19" s="2">
        <v>4.391</v>
      </c>
      <c r="BU19" s="7"/>
      <c r="BV19" s="2"/>
      <c r="BW19" s="82"/>
      <c r="BX19" s="2"/>
      <c r="BY19" s="2"/>
      <c r="BZ19" s="8"/>
      <c r="CA19" s="82">
        <v>41829</v>
      </c>
      <c r="CB19" s="2">
        <v>6.1189999999999998</v>
      </c>
      <c r="CC19" s="7"/>
      <c r="CD19" s="2"/>
      <c r="CE19" s="82">
        <v>41829</v>
      </c>
      <c r="CF19" s="81">
        <v>6.0389999999999997</v>
      </c>
      <c r="CG19" s="2"/>
      <c r="CH19" s="8"/>
      <c r="CI19" s="82"/>
      <c r="CJ19" s="81"/>
      <c r="CK19" s="7"/>
      <c r="CL19" s="82"/>
      <c r="CM19" s="82">
        <v>41829</v>
      </c>
      <c r="CN19" s="81">
        <v>5.6210000000000004</v>
      </c>
      <c r="CO19" s="2"/>
      <c r="CP19" s="204"/>
      <c r="CQ19" s="82">
        <v>41829</v>
      </c>
      <c r="CR19" s="81">
        <v>5.8870000000000005</v>
      </c>
      <c r="CS19" s="7"/>
      <c r="CT19" s="204"/>
      <c r="CU19" s="82">
        <v>41829</v>
      </c>
      <c r="CV19" s="81">
        <v>5.6390000000000002</v>
      </c>
      <c r="CW19" s="7"/>
      <c r="CX19" s="82"/>
      <c r="CY19" s="82">
        <v>41829</v>
      </c>
      <c r="CZ19" s="81">
        <v>6.0460000000000003</v>
      </c>
      <c r="DA19" s="2"/>
      <c r="DB19" s="8"/>
      <c r="DC19" s="82"/>
      <c r="DD19" s="2"/>
      <c r="DE19" s="7"/>
      <c r="DF19" s="2"/>
      <c r="DG19" s="82">
        <v>41829</v>
      </c>
      <c r="DH19" s="81">
        <v>4.8449999999999998</v>
      </c>
      <c r="DI19" s="2"/>
      <c r="DJ19" s="8"/>
      <c r="DK19" s="82">
        <v>41829</v>
      </c>
      <c r="DL19" s="81">
        <v>5.6580000000000004</v>
      </c>
      <c r="DM19" s="7"/>
      <c r="DN19" s="2"/>
      <c r="DO19" s="82">
        <v>41829</v>
      </c>
      <c r="DP19" s="81">
        <v>6.02</v>
      </c>
      <c r="DQ19" s="2"/>
      <c r="DR19" s="8"/>
      <c r="DS19" s="82">
        <v>41829</v>
      </c>
      <c r="DT19" s="81">
        <v>4.8940000000000001</v>
      </c>
      <c r="DU19" s="7"/>
      <c r="DV19" s="2"/>
      <c r="DW19" s="82">
        <v>41829</v>
      </c>
      <c r="DX19" s="81">
        <v>5.41</v>
      </c>
      <c r="DY19" s="2"/>
      <c r="DZ19" s="8"/>
      <c r="EA19" s="82">
        <v>41829</v>
      </c>
      <c r="EB19" s="81">
        <v>5.48</v>
      </c>
      <c r="EC19" s="7"/>
      <c r="ED19" s="2"/>
      <c r="EE19" s="82"/>
      <c r="EF19" s="81"/>
      <c r="EG19" s="2"/>
      <c r="EH19" s="8"/>
      <c r="EI19" s="82">
        <v>41829</v>
      </c>
      <c r="EJ19" s="81">
        <v>4.5030000000000001</v>
      </c>
      <c r="EK19" s="7"/>
      <c r="EL19" s="2"/>
      <c r="EM19" s="82">
        <v>41829</v>
      </c>
      <c r="EN19" s="81">
        <v>4.5019999999999998</v>
      </c>
      <c r="EO19" s="2"/>
      <c r="EP19" s="8"/>
      <c r="EQ19" s="82">
        <v>41829</v>
      </c>
      <c r="ER19" s="81">
        <v>4.8040000000000003</v>
      </c>
      <c r="ES19" s="7"/>
      <c r="ET19" s="2"/>
      <c r="EU19" s="82">
        <v>41829</v>
      </c>
      <c r="EV19" s="81">
        <v>5.8280000000000003</v>
      </c>
      <c r="EW19" s="2"/>
      <c r="EX19" s="8"/>
      <c r="EY19" s="82">
        <v>41829</v>
      </c>
      <c r="EZ19" s="81">
        <v>4.1120000000000001</v>
      </c>
      <c r="FA19" s="7"/>
      <c r="FB19" s="2"/>
      <c r="FC19" s="82">
        <v>41829</v>
      </c>
      <c r="FD19" s="81">
        <v>5.3029999999999999</v>
      </c>
      <c r="FE19" s="2"/>
      <c r="FF19" s="8"/>
      <c r="FG19" s="82"/>
      <c r="FH19" s="81"/>
      <c r="FI19" s="7"/>
      <c r="FJ19" s="2"/>
      <c r="FK19" s="82">
        <v>41829</v>
      </c>
      <c r="FL19" s="81">
        <v>4.1559999999999997</v>
      </c>
      <c r="FM19" s="2"/>
      <c r="FN19" s="8"/>
      <c r="FO19" s="82">
        <v>41829</v>
      </c>
      <c r="FP19" s="81">
        <v>4.5839999999999996</v>
      </c>
      <c r="FQ19" s="7"/>
      <c r="FR19" s="2"/>
      <c r="FS19" s="82">
        <v>41829</v>
      </c>
      <c r="FT19" s="81">
        <v>5.4589999999999996</v>
      </c>
      <c r="FU19" s="2"/>
      <c r="FV19" s="8"/>
      <c r="FW19" s="82">
        <v>41829</v>
      </c>
      <c r="FX19" s="81">
        <v>5.7839999999999998</v>
      </c>
      <c r="FY19" s="7"/>
      <c r="FZ19" s="2"/>
      <c r="GA19" s="82">
        <v>41829</v>
      </c>
      <c r="GB19" s="81">
        <v>4.5960000000000001</v>
      </c>
      <c r="GC19" s="2"/>
      <c r="GD19" s="8"/>
      <c r="GE19" s="82">
        <v>41829</v>
      </c>
      <c r="GF19" s="81">
        <v>5.3730000000000002</v>
      </c>
      <c r="GG19" s="7"/>
      <c r="GH19" s="2"/>
      <c r="GI19" s="82">
        <v>41829</v>
      </c>
      <c r="GJ19" s="81">
        <v>5.8079999999999998</v>
      </c>
      <c r="GK19" s="2"/>
      <c r="GL19" s="8"/>
      <c r="GM19" s="82">
        <v>41829</v>
      </c>
      <c r="GN19" s="81">
        <v>6.0529999999999999</v>
      </c>
      <c r="GO19" s="7"/>
    </row>
    <row r="20" spans="2:228" x14ac:dyDescent="0.25">
      <c r="B20" s="8"/>
      <c r="C20" s="82">
        <v>41830</v>
      </c>
      <c r="D20" s="2">
        <v>4.4710000000000001</v>
      </c>
      <c r="E20" s="2"/>
      <c r="F20" s="8"/>
      <c r="G20" s="82">
        <v>41830</v>
      </c>
      <c r="H20" s="2">
        <v>4.7750000000000004</v>
      </c>
      <c r="I20" s="7"/>
      <c r="J20" s="2"/>
      <c r="K20" s="82">
        <v>41830</v>
      </c>
      <c r="L20" s="81">
        <v>5.0380000000000003</v>
      </c>
      <c r="M20" s="2"/>
      <c r="N20" s="8"/>
      <c r="O20" s="82">
        <v>41830</v>
      </c>
      <c r="P20" s="2">
        <v>5.024</v>
      </c>
      <c r="Q20" s="7"/>
      <c r="R20" s="2"/>
      <c r="S20" s="82">
        <v>41830</v>
      </c>
      <c r="T20" s="2">
        <v>5.4569999999999999</v>
      </c>
      <c r="U20" s="2"/>
      <c r="V20" s="8"/>
      <c r="W20" s="82">
        <v>41830</v>
      </c>
      <c r="X20" s="2">
        <v>5.6159999999999997</v>
      </c>
      <c r="Y20" s="7"/>
      <c r="Z20" s="2"/>
      <c r="AA20" s="82"/>
      <c r="AB20" s="2"/>
      <c r="AC20" s="2"/>
      <c r="AD20" s="8"/>
      <c r="AE20" s="82">
        <v>41830</v>
      </c>
      <c r="AF20" s="2">
        <v>5.0149999999999997</v>
      </c>
      <c r="AG20" s="7"/>
      <c r="AH20" s="2"/>
      <c r="AI20" s="82">
        <v>41830</v>
      </c>
      <c r="AJ20" s="2">
        <v>5.1989999999999998</v>
      </c>
      <c r="AK20" s="7"/>
      <c r="AL20" s="2"/>
      <c r="AM20" s="82">
        <v>41830</v>
      </c>
      <c r="AN20" s="81">
        <v>6.0949999999999998</v>
      </c>
      <c r="AO20" s="7"/>
      <c r="AP20" s="2"/>
      <c r="AQ20" s="82">
        <v>41830</v>
      </c>
      <c r="AR20" s="2">
        <v>6.1319999999999997</v>
      </c>
      <c r="AS20" s="2"/>
      <c r="AT20" s="8"/>
      <c r="AU20" s="82">
        <v>41830</v>
      </c>
      <c r="AV20" s="2">
        <v>6.5649999999999995</v>
      </c>
      <c r="AW20" s="7"/>
      <c r="AX20" s="2"/>
      <c r="AY20" s="82"/>
      <c r="AZ20" s="2"/>
      <c r="BA20" s="2"/>
      <c r="BB20" s="8"/>
      <c r="BC20" s="82">
        <v>41830</v>
      </c>
      <c r="BD20" s="2">
        <v>5.2320000000000002</v>
      </c>
      <c r="BE20" s="7"/>
      <c r="BF20" s="2"/>
      <c r="BG20" s="82">
        <v>41830</v>
      </c>
      <c r="BH20" s="2">
        <v>5.8730000000000002</v>
      </c>
      <c r="BI20" s="2"/>
      <c r="BJ20" s="8"/>
      <c r="BK20" s="82">
        <v>41830</v>
      </c>
      <c r="BL20" s="2">
        <v>6.0789999999999997</v>
      </c>
      <c r="BM20" s="7"/>
      <c r="BN20" s="2"/>
      <c r="BO20" s="82">
        <v>41830</v>
      </c>
      <c r="BP20" s="2">
        <v>6.5590000000000002</v>
      </c>
      <c r="BQ20" s="2"/>
      <c r="BR20" s="8"/>
      <c r="BS20" s="82">
        <v>41830</v>
      </c>
      <c r="BT20" s="2">
        <v>4.3639999999999999</v>
      </c>
      <c r="BU20" s="7"/>
      <c r="BV20" s="2"/>
      <c r="BW20" s="82"/>
      <c r="BX20" s="2"/>
      <c r="BY20" s="2"/>
      <c r="BZ20" s="8"/>
      <c r="CA20" s="82">
        <v>41830</v>
      </c>
      <c r="CB20" s="2">
        <v>6.1040000000000001</v>
      </c>
      <c r="CC20" s="7"/>
      <c r="CD20" s="2"/>
      <c r="CE20" s="82">
        <v>41830</v>
      </c>
      <c r="CF20" s="81">
        <v>6.0279999999999996</v>
      </c>
      <c r="CG20" s="2"/>
      <c r="CH20" s="8"/>
      <c r="CI20" s="82"/>
      <c r="CJ20" s="81"/>
      <c r="CK20" s="7"/>
      <c r="CL20" s="82"/>
      <c r="CM20" s="82">
        <v>41830</v>
      </c>
      <c r="CN20" s="81">
        <v>5.61</v>
      </c>
      <c r="CO20" s="2"/>
      <c r="CP20" s="204"/>
      <c r="CQ20" s="82">
        <v>41830</v>
      </c>
      <c r="CR20" s="81">
        <v>5.8760000000000003</v>
      </c>
      <c r="CS20" s="7"/>
      <c r="CT20" s="204"/>
      <c r="CU20" s="82">
        <v>41830</v>
      </c>
      <c r="CV20" s="81">
        <v>5.6139999999999999</v>
      </c>
      <c r="CW20" s="7"/>
      <c r="CX20" s="82"/>
      <c r="CY20" s="82">
        <v>41830</v>
      </c>
      <c r="CZ20" s="81">
        <v>6.032</v>
      </c>
      <c r="DA20" s="2"/>
      <c r="DB20" s="8"/>
      <c r="DC20" s="82"/>
      <c r="DD20" s="2"/>
      <c r="DE20" s="7"/>
      <c r="DF20" s="2"/>
      <c r="DG20" s="82">
        <v>41830</v>
      </c>
      <c r="DH20" s="81">
        <v>4.8120000000000003</v>
      </c>
      <c r="DI20" s="2"/>
      <c r="DJ20" s="8"/>
      <c r="DK20" s="82">
        <v>41830</v>
      </c>
      <c r="DL20" s="81">
        <v>5.6459999999999999</v>
      </c>
      <c r="DM20" s="7"/>
      <c r="DN20" s="2"/>
      <c r="DO20" s="82">
        <v>41830</v>
      </c>
      <c r="DP20" s="81">
        <v>6.0069999999999997</v>
      </c>
      <c r="DQ20" s="2"/>
      <c r="DR20" s="8"/>
      <c r="DS20" s="82">
        <v>41830</v>
      </c>
      <c r="DT20" s="81">
        <v>4.8819999999999997</v>
      </c>
      <c r="DU20" s="7"/>
      <c r="DV20" s="2"/>
      <c r="DW20" s="82">
        <v>41830</v>
      </c>
      <c r="DX20" s="81">
        <v>5.3959999999999999</v>
      </c>
      <c r="DY20" s="2"/>
      <c r="DZ20" s="8"/>
      <c r="EA20" s="82">
        <v>41830</v>
      </c>
      <c r="EB20" s="81">
        <v>5.468</v>
      </c>
      <c r="EC20" s="7"/>
      <c r="ED20" s="2"/>
      <c r="EE20" s="82"/>
      <c r="EF20" s="81"/>
      <c r="EG20" s="2"/>
      <c r="EH20" s="8"/>
      <c r="EI20" s="82">
        <v>41830</v>
      </c>
      <c r="EJ20" s="81">
        <v>4.4969999999999999</v>
      </c>
      <c r="EK20" s="7"/>
      <c r="EL20" s="2"/>
      <c r="EM20" s="82">
        <v>41830</v>
      </c>
      <c r="EN20" s="81">
        <v>4.4969999999999999</v>
      </c>
      <c r="EO20" s="2"/>
      <c r="EP20" s="8"/>
      <c r="EQ20" s="82">
        <v>41830</v>
      </c>
      <c r="ER20" s="81">
        <v>4.7880000000000003</v>
      </c>
      <c r="ES20" s="7"/>
      <c r="ET20" s="2"/>
      <c r="EU20" s="82">
        <v>41830</v>
      </c>
      <c r="EV20" s="81">
        <v>5.8140000000000001</v>
      </c>
      <c r="EW20" s="2"/>
      <c r="EX20" s="8"/>
      <c r="EY20" s="82">
        <v>41830</v>
      </c>
      <c r="EZ20" s="81">
        <v>4.0970000000000004</v>
      </c>
      <c r="FA20" s="7"/>
      <c r="FB20" s="2"/>
      <c r="FC20" s="82">
        <v>41830</v>
      </c>
      <c r="FD20" s="81">
        <v>5.2510000000000003</v>
      </c>
      <c r="FE20" s="2"/>
      <c r="FF20" s="8"/>
      <c r="FG20" s="82"/>
      <c r="FH20" s="81"/>
      <c r="FI20" s="7"/>
      <c r="FJ20" s="2"/>
      <c r="FK20" s="82">
        <v>41830</v>
      </c>
      <c r="FL20" s="81">
        <v>4.1459999999999999</v>
      </c>
      <c r="FM20" s="2"/>
      <c r="FN20" s="8"/>
      <c r="FO20" s="82">
        <v>41830</v>
      </c>
      <c r="FP20" s="81">
        <v>4.5659999999999998</v>
      </c>
      <c r="FQ20" s="7"/>
      <c r="FR20" s="2"/>
      <c r="FS20" s="82">
        <v>41830</v>
      </c>
      <c r="FT20" s="81">
        <v>5.4470000000000001</v>
      </c>
      <c r="FU20" s="2"/>
      <c r="FV20" s="8"/>
      <c r="FW20" s="82">
        <v>41830</v>
      </c>
      <c r="FX20" s="81">
        <v>5.7720000000000002</v>
      </c>
      <c r="FY20" s="7"/>
      <c r="FZ20" s="2"/>
      <c r="GA20" s="82">
        <v>41830</v>
      </c>
      <c r="GB20" s="81">
        <v>4.5890000000000004</v>
      </c>
      <c r="GC20" s="2"/>
      <c r="GD20" s="8"/>
      <c r="GE20" s="82">
        <v>41830</v>
      </c>
      <c r="GF20" s="81">
        <v>5.3609999999999998</v>
      </c>
      <c r="GG20" s="7"/>
      <c r="GH20" s="2"/>
      <c r="GI20" s="82">
        <v>41830</v>
      </c>
      <c r="GJ20" s="81">
        <v>5.7960000000000003</v>
      </c>
      <c r="GK20" s="2"/>
      <c r="GL20" s="8"/>
      <c r="GM20" s="82">
        <v>41830</v>
      </c>
      <c r="GN20" s="81">
        <v>6.04</v>
      </c>
      <c r="GO20" s="7"/>
    </row>
    <row r="21" spans="2:228" x14ac:dyDescent="0.25">
      <c r="B21" s="8"/>
      <c r="C21" s="82">
        <v>41831</v>
      </c>
      <c r="D21" s="2">
        <v>4.4450000000000003</v>
      </c>
      <c r="E21" s="82"/>
      <c r="F21" s="8"/>
      <c r="G21" s="82">
        <v>41831</v>
      </c>
      <c r="H21" s="2">
        <v>4.7450000000000001</v>
      </c>
      <c r="I21" s="74"/>
      <c r="J21" s="2"/>
      <c r="K21" s="82">
        <v>41831</v>
      </c>
      <c r="L21" s="81">
        <v>5</v>
      </c>
      <c r="M21" s="82"/>
      <c r="N21" s="204"/>
      <c r="O21" s="82">
        <v>41831</v>
      </c>
      <c r="P21" s="2">
        <v>4.9829999999999997</v>
      </c>
      <c r="Q21" s="74"/>
      <c r="R21" s="82"/>
      <c r="S21" s="82">
        <v>41831</v>
      </c>
      <c r="T21" s="2">
        <v>5.4109999999999996</v>
      </c>
      <c r="U21" s="82"/>
      <c r="V21" s="204"/>
      <c r="W21" s="82">
        <v>41831</v>
      </c>
      <c r="X21" s="2">
        <v>5.5679999999999996</v>
      </c>
      <c r="Y21" s="74"/>
      <c r="Z21" s="2"/>
      <c r="AA21" s="82"/>
      <c r="AB21" s="2"/>
      <c r="AC21" s="82"/>
      <c r="AD21" s="8"/>
      <c r="AE21" s="82">
        <v>41831</v>
      </c>
      <c r="AF21" s="2">
        <v>4.984</v>
      </c>
      <c r="AG21" s="74"/>
      <c r="AH21" s="2"/>
      <c r="AI21" s="82">
        <v>41831</v>
      </c>
      <c r="AJ21" s="2">
        <v>5.1619999999999999</v>
      </c>
      <c r="AK21" s="74"/>
      <c r="AL21" s="82"/>
      <c r="AM21" s="82">
        <v>41831</v>
      </c>
      <c r="AN21" s="81">
        <v>6.0510000000000002</v>
      </c>
      <c r="AO21" s="74"/>
      <c r="AP21" s="2"/>
      <c r="AQ21" s="82">
        <v>41831</v>
      </c>
      <c r="AR21" s="2">
        <v>6.0860000000000003</v>
      </c>
      <c r="AS21" s="82"/>
      <c r="AT21" s="8"/>
      <c r="AU21" s="82">
        <v>41831</v>
      </c>
      <c r="AV21" s="2">
        <v>6.51</v>
      </c>
      <c r="AW21" s="74"/>
      <c r="AX21" s="2"/>
      <c r="AY21" s="82"/>
      <c r="AZ21" s="2"/>
      <c r="BA21" s="82"/>
      <c r="BB21" s="8"/>
      <c r="BC21" s="82">
        <v>41831</v>
      </c>
      <c r="BD21" s="2">
        <v>5.194</v>
      </c>
      <c r="BE21" s="74"/>
      <c r="BF21" s="2"/>
      <c r="BG21" s="82">
        <v>41831</v>
      </c>
      <c r="BH21" s="2">
        <v>5.827</v>
      </c>
      <c r="BI21" s="82"/>
      <c r="BJ21" s="8"/>
      <c r="BK21" s="82">
        <v>41831</v>
      </c>
      <c r="BL21" s="2">
        <v>6.0350000000000001</v>
      </c>
      <c r="BM21" s="74"/>
      <c r="BN21" s="2"/>
      <c r="BO21" s="82">
        <v>41831</v>
      </c>
      <c r="BP21" s="2">
        <v>6.5060000000000002</v>
      </c>
      <c r="BQ21" s="82"/>
      <c r="BR21" s="8"/>
      <c r="BS21" s="82">
        <v>41831</v>
      </c>
      <c r="BT21" s="2">
        <v>4.3440000000000003</v>
      </c>
      <c r="BU21" s="74"/>
      <c r="BV21" s="2"/>
      <c r="BW21" s="82"/>
      <c r="BX21" s="2"/>
      <c r="BY21" s="82"/>
      <c r="BZ21" s="8"/>
      <c r="CA21" s="82">
        <v>41831</v>
      </c>
      <c r="CB21" s="2">
        <v>6.0629999999999997</v>
      </c>
      <c r="CC21" s="74"/>
      <c r="CD21" s="82"/>
      <c r="CE21" s="82">
        <v>41831</v>
      </c>
      <c r="CF21" s="81">
        <v>5.98</v>
      </c>
      <c r="CG21" s="82"/>
      <c r="CH21" s="8"/>
      <c r="CI21" s="82"/>
      <c r="CJ21" s="81"/>
      <c r="CK21" s="74"/>
      <c r="CL21" s="82"/>
      <c r="CM21" s="82">
        <v>41831</v>
      </c>
      <c r="CN21" s="81">
        <v>5.5720000000000001</v>
      </c>
      <c r="CO21" s="82"/>
      <c r="CP21" s="204"/>
      <c r="CQ21" s="82">
        <v>41831</v>
      </c>
      <c r="CR21" s="81">
        <v>5.8369999999999997</v>
      </c>
      <c r="CS21" s="74"/>
      <c r="CT21" s="204"/>
      <c r="CU21" s="82">
        <v>41831</v>
      </c>
      <c r="CV21" s="81">
        <v>5.569</v>
      </c>
      <c r="CW21" s="74"/>
      <c r="CX21" s="82"/>
      <c r="CY21" s="82">
        <v>41831</v>
      </c>
      <c r="CZ21" s="81">
        <v>5.9879999999999995</v>
      </c>
      <c r="DA21" s="82"/>
      <c r="DB21" s="8"/>
      <c r="DC21" s="82"/>
      <c r="DD21" s="2"/>
      <c r="DE21" s="7"/>
      <c r="DF21" s="2"/>
      <c r="DG21" s="82">
        <v>41831</v>
      </c>
      <c r="DH21" s="81">
        <v>4.7869999999999999</v>
      </c>
      <c r="DI21" s="82"/>
      <c r="DJ21" s="8"/>
      <c r="DK21" s="82">
        <v>41831</v>
      </c>
      <c r="DL21" s="81">
        <v>5.609</v>
      </c>
      <c r="DM21" s="74"/>
      <c r="DN21" s="2"/>
      <c r="DO21" s="82">
        <v>41831</v>
      </c>
      <c r="DP21" s="81">
        <v>5.9669999999999996</v>
      </c>
      <c r="DQ21" s="82"/>
      <c r="DR21" s="8"/>
      <c r="DS21" s="82">
        <v>41831</v>
      </c>
      <c r="DT21" s="81">
        <v>4.8440000000000003</v>
      </c>
      <c r="DU21" s="74"/>
      <c r="DV21" s="2"/>
      <c r="DW21" s="82">
        <v>41831</v>
      </c>
      <c r="DX21" s="81">
        <v>5.3570000000000002</v>
      </c>
      <c r="DY21" s="82"/>
      <c r="DZ21" s="8"/>
      <c r="EA21" s="82">
        <v>41831</v>
      </c>
      <c r="EB21" s="81">
        <v>5.4210000000000003</v>
      </c>
      <c r="EC21" s="74"/>
      <c r="ED21" s="2"/>
      <c r="EE21" s="82"/>
      <c r="EF21" s="81"/>
      <c r="EG21" s="82"/>
      <c r="EH21" s="204"/>
      <c r="EI21" s="82">
        <v>41831</v>
      </c>
      <c r="EJ21" s="81">
        <v>4.476</v>
      </c>
      <c r="EK21" s="74"/>
      <c r="EL21" s="82"/>
      <c r="EM21" s="82">
        <v>41831</v>
      </c>
      <c r="EN21" s="81">
        <v>4.4770000000000003</v>
      </c>
      <c r="EO21" s="82"/>
      <c r="EP21" s="8"/>
      <c r="EQ21" s="82">
        <v>41831</v>
      </c>
      <c r="ER21" s="81">
        <v>4.7629999999999999</v>
      </c>
      <c r="ES21" s="74"/>
      <c r="ET21" s="82"/>
      <c r="EU21" s="82">
        <v>41831</v>
      </c>
      <c r="EV21" s="81">
        <v>5.77</v>
      </c>
      <c r="EW21" s="82"/>
      <c r="EX21" s="204"/>
      <c r="EY21" s="82">
        <v>41831</v>
      </c>
      <c r="EZ21" s="81">
        <v>4.0730000000000004</v>
      </c>
      <c r="FA21" s="74"/>
      <c r="FB21" s="2"/>
      <c r="FC21" s="82">
        <v>41831</v>
      </c>
      <c r="FD21" s="81">
        <v>5.2149999999999999</v>
      </c>
      <c r="FE21" s="82"/>
      <c r="FF21" s="8"/>
      <c r="FG21" s="82"/>
      <c r="FH21" s="81"/>
      <c r="FI21" s="74"/>
      <c r="FJ21" s="2"/>
      <c r="FK21" s="82">
        <v>41831</v>
      </c>
      <c r="FL21" s="81">
        <v>4.125</v>
      </c>
      <c r="FM21" s="82"/>
      <c r="FN21" s="8"/>
      <c r="FO21" s="82">
        <v>41831</v>
      </c>
      <c r="FP21" s="81">
        <v>4.5289999999999999</v>
      </c>
      <c r="FQ21" s="74"/>
      <c r="FR21" s="2"/>
      <c r="FS21" s="82">
        <v>41831</v>
      </c>
      <c r="FT21" s="81">
        <v>5.3979999999999997</v>
      </c>
      <c r="FU21" s="82"/>
      <c r="FV21" s="8"/>
      <c r="FW21" s="82">
        <v>41831</v>
      </c>
      <c r="FX21" s="81">
        <v>5.718</v>
      </c>
      <c r="FY21" s="74"/>
      <c r="FZ21" s="2"/>
      <c r="GA21" s="82">
        <v>41831</v>
      </c>
      <c r="GB21" s="81">
        <v>4.57</v>
      </c>
      <c r="GC21" s="82"/>
      <c r="GD21" s="8"/>
      <c r="GE21" s="82">
        <v>41831</v>
      </c>
      <c r="GF21" s="81">
        <v>5.3230000000000004</v>
      </c>
      <c r="GG21" s="74"/>
      <c r="GH21" s="2"/>
      <c r="GI21" s="82">
        <v>41831</v>
      </c>
      <c r="GJ21" s="81">
        <v>5.75</v>
      </c>
      <c r="GK21" s="82"/>
      <c r="GL21" s="8"/>
      <c r="GM21" s="82">
        <v>41831</v>
      </c>
      <c r="GN21" s="81">
        <v>5.9960000000000004</v>
      </c>
      <c r="GO21" s="74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</row>
    <row r="22" spans="2:228" x14ac:dyDescent="0.25">
      <c r="B22" s="8"/>
      <c r="C22" s="82">
        <v>41834</v>
      </c>
      <c r="D22" s="2">
        <v>4.4589999999999996</v>
      </c>
      <c r="E22" s="2"/>
      <c r="F22" s="8"/>
      <c r="G22" s="82">
        <v>41834</v>
      </c>
      <c r="H22" s="2">
        <v>4.7460000000000004</v>
      </c>
      <c r="I22" s="7"/>
      <c r="J22" s="2"/>
      <c r="K22" s="82">
        <v>41834</v>
      </c>
      <c r="L22" s="81">
        <v>5.0039999999999996</v>
      </c>
      <c r="M22" s="2"/>
      <c r="N22" s="8"/>
      <c r="O22" s="82">
        <v>41834</v>
      </c>
      <c r="P22" s="2">
        <v>4.99</v>
      </c>
      <c r="Q22" s="7"/>
      <c r="R22" s="2"/>
      <c r="S22" s="82">
        <v>41834</v>
      </c>
      <c r="T22" s="2">
        <v>5.415</v>
      </c>
      <c r="U22" s="2"/>
      <c r="V22" s="8"/>
      <c r="W22" s="82">
        <v>41834</v>
      </c>
      <c r="X22" s="2">
        <v>5.5679999999999996</v>
      </c>
      <c r="Y22" s="7"/>
      <c r="Z22" s="2"/>
      <c r="AA22" s="82"/>
      <c r="AB22" s="2"/>
      <c r="AC22" s="2"/>
      <c r="AD22" s="8"/>
      <c r="AE22" s="82">
        <v>41834</v>
      </c>
      <c r="AF22" s="2">
        <v>4.9960000000000004</v>
      </c>
      <c r="AG22" s="7"/>
      <c r="AH22" s="2"/>
      <c r="AI22" s="82">
        <v>41834</v>
      </c>
      <c r="AJ22" s="2">
        <v>5.1639999999999997</v>
      </c>
      <c r="AK22" s="7"/>
      <c r="AL22" s="2"/>
      <c r="AM22" s="82">
        <v>41834</v>
      </c>
      <c r="AN22" s="81">
        <v>6.048</v>
      </c>
      <c r="AO22" s="7"/>
      <c r="AP22" s="2"/>
      <c r="AQ22" s="82">
        <v>41834</v>
      </c>
      <c r="AR22" s="2">
        <v>6.0860000000000003</v>
      </c>
      <c r="AS22" s="2"/>
      <c r="AT22" s="8"/>
      <c r="AU22" s="82">
        <v>41834</v>
      </c>
      <c r="AV22" s="2">
        <v>6.508</v>
      </c>
      <c r="AW22" s="7"/>
      <c r="AX22" s="2"/>
      <c r="AY22" s="82"/>
      <c r="AZ22" s="2"/>
      <c r="BA22" s="2"/>
      <c r="BB22" s="8"/>
      <c r="BC22" s="82">
        <v>41834</v>
      </c>
      <c r="BD22" s="2">
        <v>5.1959999999999997</v>
      </c>
      <c r="BE22" s="7"/>
      <c r="BF22" s="2"/>
      <c r="BG22" s="82">
        <v>41834</v>
      </c>
      <c r="BH22" s="2">
        <v>5.8309999999999995</v>
      </c>
      <c r="BI22" s="2"/>
      <c r="BJ22" s="8"/>
      <c r="BK22" s="82">
        <v>41834</v>
      </c>
      <c r="BL22" s="2">
        <v>6.0359999999999996</v>
      </c>
      <c r="BM22" s="7"/>
      <c r="BN22" s="2"/>
      <c r="BO22" s="82">
        <v>41834</v>
      </c>
      <c r="BP22" s="2">
        <v>6.5110000000000001</v>
      </c>
      <c r="BQ22" s="2"/>
      <c r="BR22" s="8"/>
      <c r="BS22" s="82">
        <v>41834</v>
      </c>
      <c r="BT22" s="2">
        <v>4.3840000000000003</v>
      </c>
      <c r="BU22" s="7"/>
      <c r="BV22" s="2"/>
      <c r="BW22" s="82"/>
      <c r="BX22" s="2"/>
      <c r="BY22" s="2"/>
      <c r="BZ22" s="8"/>
      <c r="CA22" s="82">
        <v>41834</v>
      </c>
      <c r="CB22" s="2">
        <v>6.0590000000000002</v>
      </c>
      <c r="CC22" s="7"/>
      <c r="CD22" s="2"/>
      <c r="CE22" s="82">
        <v>41834</v>
      </c>
      <c r="CF22" s="81">
        <v>5.9820000000000002</v>
      </c>
      <c r="CG22" s="2"/>
      <c r="CH22" s="8"/>
      <c r="CI22" s="82"/>
      <c r="CJ22" s="81"/>
      <c r="CK22" s="7"/>
      <c r="CL22" s="82"/>
      <c r="CM22" s="82">
        <v>41834</v>
      </c>
      <c r="CN22" s="81">
        <v>5.5739999999999998</v>
      </c>
      <c r="CO22" s="2"/>
      <c r="CP22" s="204"/>
      <c r="CQ22" s="82">
        <v>41834</v>
      </c>
      <c r="CR22" s="81">
        <v>5.8390000000000004</v>
      </c>
      <c r="CS22" s="7"/>
      <c r="CT22" s="204"/>
      <c r="CU22" s="82">
        <v>41834</v>
      </c>
      <c r="CV22" s="81">
        <v>5.5670000000000002</v>
      </c>
      <c r="CW22" s="7"/>
      <c r="CX22" s="82"/>
      <c r="CY22" s="82">
        <v>41834</v>
      </c>
      <c r="CZ22" s="81">
        <v>5.9879999999999995</v>
      </c>
      <c r="DA22" s="2"/>
      <c r="DB22" s="8"/>
      <c r="DC22" s="82"/>
      <c r="DD22" s="2"/>
      <c r="DE22" s="7"/>
      <c r="DF22" s="2"/>
      <c r="DG22" s="82">
        <v>41834</v>
      </c>
      <c r="DH22" s="81">
        <v>4.8109999999999999</v>
      </c>
      <c r="DI22" s="2"/>
      <c r="DJ22" s="8"/>
      <c r="DK22" s="82">
        <v>41834</v>
      </c>
      <c r="DL22" s="81">
        <v>5.6109999999999998</v>
      </c>
      <c r="DM22" s="7"/>
      <c r="DN22" s="2"/>
      <c r="DO22" s="82">
        <v>41834</v>
      </c>
      <c r="DP22" s="81">
        <v>5.9669999999999996</v>
      </c>
      <c r="DQ22" s="2"/>
      <c r="DR22" s="8"/>
      <c r="DS22" s="82">
        <v>41834</v>
      </c>
      <c r="DT22" s="81">
        <v>4.8460000000000001</v>
      </c>
      <c r="DU22" s="7"/>
      <c r="DV22" s="2"/>
      <c r="DW22" s="82">
        <v>41834</v>
      </c>
      <c r="DX22" s="81">
        <v>5.3609999999999998</v>
      </c>
      <c r="DY22" s="2"/>
      <c r="DZ22" s="8"/>
      <c r="EA22" s="82">
        <v>41834</v>
      </c>
      <c r="EB22" s="81">
        <v>5.4240000000000004</v>
      </c>
      <c r="EC22" s="7"/>
      <c r="ED22" s="2"/>
      <c r="EE22" s="82"/>
      <c r="EF22" s="81"/>
      <c r="EG22" s="2"/>
      <c r="EH22" s="8"/>
      <c r="EI22" s="82">
        <v>41834</v>
      </c>
      <c r="EJ22" s="81">
        <v>4.4960000000000004</v>
      </c>
      <c r="EK22" s="7"/>
      <c r="EL22" s="2"/>
      <c r="EM22" s="82">
        <v>41834</v>
      </c>
      <c r="EN22" s="81">
        <v>4.4960000000000004</v>
      </c>
      <c r="EO22" s="2"/>
      <c r="EP22" s="8"/>
      <c r="EQ22" s="82">
        <v>41834</v>
      </c>
      <c r="ER22" s="81">
        <v>4.774</v>
      </c>
      <c r="ES22" s="7"/>
      <c r="ET22" s="2"/>
      <c r="EU22" s="82">
        <v>41834</v>
      </c>
      <c r="EV22" s="81">
        <v>5.774</v>
      </c>
      <c r="EW22" s="2"/>
      <c r="EX22" s="8"/>
      <c r="EY22" s="82">
        <v>41834</v>
      </c>
      <c r="EZ22" s="81">
        <v>4.0910000000000002</v>
      </c>
      <c r="FA22" s="7"/>
      <c r="FB22" s="2"/>
      <c r="FC22" s="82">
        <v>41834</v>
      </c>
      <c r="FD22" s="81">
        <v>5.22</v>
      </c>
      <c r="FE22" s="2"/>
      <c r="FF22" s="8"/>
      <c r="FG22" s="82"/>
      <c r="FH22" s="81"/>
      <c r="FI22" s="7"/>
      <c r="FJ22" s="2"/>
      <c r="FK22" s="82">
        <v>41834</v>
      </c>
      <c r="FL22" s="81">
        <v>4.1420000000000003</v>
      </c>
      <c r="FM22" s="2"/>
      <c r="FN22" s="8"/>
      <c r="FO22" s="82">
        <v>41834</v>
      </c>
      <c r="FP22" s="81">
        <v>4.54</v>
      </c>
      <c r="FQ22" s="7"/>
      <c r="FR22" s="2"/>
      <c r="FS22" s="82">
        <v>41834</v>
      </c>
      <c r="FT22" s="81">
        <v>5.4030000000000005</v>
      </c>
      <c r="FU22" s="2"/>
      <c r="FV22" s="8"/>
      <c r="FW22" s="82">
        <v>41834</v>
      </c>
      <c r="FX22" s="81">
        <v>5.7270000000000003</v>
      </c>
      <c r="FY22" s="7"/>
      <c r="FZ22" s="2"/>
      <c r="GA22" s="82">
        <v>41834</v>
      </c>
      <c r="GB22" s="81">
        <v>4.5869999999999997</v>
      </c>
      <c r="GC22" s="2"/>
      <c r="GD22" s="8"/>
      <c r="GE22" s="82">
        <v>41834</v>
      </c>
      <c r="GF22" s="81">
        <v>5.3239999999999998</v>
      </c>
      <c r="GG22" s="7"/>
      <c r="GH22" s="2"/>
      <c r="GI22" s="82">
        <v>41834</v>
      </c>
      <c r="GJ22" s="81">
        <v>5.7549999999999999</v>
      </c>
      <c r="GK22" s="2"/>
      <c r="GL22" s="8"/>
      <c r="GM22" s="82">
        <v>41834</v>
      </c>
      <c r="GN22" s="81">
        <v>5.9930000000000003</v>
      </c>
      <c r="GO22" s="7"/>
    </row>
    <row r="23" spans="2:228" x14ac:dyDescent="0.25">
      <c r="B23" s="8"/>
      <c r="C23" s="82">
        <v>41835</v>
      </c>
      <c r="D23" s="2">
        <v>4.484</v>
      </c>
      <c r="E23" s="2"/>
      <c r="F23" s="8"/>
      <c r="G23" s="82">
        <v>41835</v>
      </c>
      <c r="H23" s="2">
        <v>4.7699999999999996</v>
      </c>
      <c r="I23" s="7"/>
      <c r="J23" s="2"/>
      <c r="K23" s="82">
        <v>41835</v>
      </c>
      <c r="L23" s="81">
        <v>5.0380000000000003</v>
      </c>
      <c r="M23" s="2"/>
      <c r="N23" s="8"/>
      <c r="O23" s="82">
        <v>41835</v>
      </c>
      <c r="P23" s="2">
        <v>5.0229999999999997</v>
      </c>
      <c r="Q23" s="7"/>
      <c r="R23" s="2"/>
      <c r="S23" s="82">
        <v>41835</v>
      </c>
      <c r="T23" s="2">
        <v>5.4480000000000004</v>
      </c>
      <c r="U23" s="2"/>
      <c r="V23" s="8"/>
      <c r="W23" s="82">
        <v>41835</v>
      </c>
      <c r="X23" s="2">
        <v>5.6020000000000003</v>
      </c>
      <c r="Y23" s="7"/>
      <c r="Z23" s="2"/>
      <c r="AA23" s="82"/>
      <c r="AB23" s="2"/>
      <c r="AC23" s="2"/>
      <c r="AD23" s="8"/>
      <c r="AE23" s="82">
        <v>41835</v>
      </c>
      <c r="AF23" s="2">
        <v>5.0220000000000002</v>
      </c>
      <c r="AG23" s="7"/>
      <c r="AH23" s="2"/>
      <c r="AI23" s="82">
        <v>41835</v>
      </c>
      <c r="AJ23" s="2">
        <v>5.19</v>
      </c>
      <c r="AK23" s="7"/>
      <c r="AL23" s="2"/>
      <c r="AM23" s="82">
        <v>41835</v>
      </c>
      <c r="AN23" s="81">
        <v>6.0789999999999997</v>
      </c>
      <c r="AO23" s="7"/>
      <c r="AP23" s="2"/>
      <c r="AQ23" s="82">
        <v>41835</v>
      </c>
      <c r="AR23" s="2">
        <v>6.1180000000000003</v>
      </c>
      <c r="AS23" s="2"/>
      <c r="AT23" s="8"/>
      <c r="AU23" s="82">
        <v>41835</v>
      </c>
      <c r="AV23" s="2">
        <v>6.5339999999999998</v>
      </c>
      <c r="AW23" s="7"/>
      <c r="AX23" s="2"/>
      <c r="AY23" s="82"/>
      <c r="AZ23" s="2"/>
      <c r="BA23" s="2"/>
      <c r="BB23" s="8"/>
      <c r="BC23" s="82">
        <v>41835</v>
      </c>
      <c r="BD23" s="2">
        <v>5.2229999999999999</v>
      </c>
      <c r="BE23" s="7"/>
      <c r="BF23" s="2"/>
      <c r="BG23" s="82">
        <v>41835</v>
      </c>
      <c r="BH23" s="2">
        <v>5.8639999999999999</v>
      </c>
      <c r="BI23" s="2"/>
      <c r="BJ23" s="8"/>
      <c r="BK23" s="82">
        <v>41835</v>
      </c>
      <c r="BL23" s="2">
        <v>6.069</v>
      </c>
      <c r="BM23" s="7"/>
      <c r="BN23" s="2"/>
      <c r="BO23" s="82">
        <v>41835</v>
      </c>
      <c r="BP23" s="2">
        <v>6.5460000000000003</v>
      </c>
      <c r="BQ23" s="2"/>
      <c r="BR23" s="8"/>
      <c r="BS23" s="82">
        <v>41835</v>
      </c>
      <c r="BT23" s="2">
        <v>4.375</v>
      </c>
      <c r="BU23" s="7"/>
      <c r="BV23" s="2"/>
      <c r="BW23" s="82"/>
      <c r="BX23" s="2"/>
      <c r="BY23" s="2"/>
      <c r="BZ23" s="8"/>
      <c r="CA23" s="82">
        <v>41835</v>
      </c>
      <c r="CB23" s="2">
        <v>6.0869999999999997</v>
      </c>
      <c r="CC23" s="7"/>
      <c r="CD23" s="2"/>
      <c r="CE23" s="82">
        <v>41835</v>
      </c>
      <c r="CF23" s="81">
        <v>6.0129999999999999</v>
      </c>
      <c r="CG23" s="2"/>
      <c r="CH23" s="8"/>
      <c r="CI23" s="82"/>
      <c r="CJ23" s="81"/>
      <c r="CK23" s="7"/>
      <c r="CL23" s="82"/>
      <c r="CM23" s="82">
        <v>41835</v>
      </c>
      <c r="CN23" s="81">
        <v>5.59</v>
      </c>
      <c r="CO23" s="2"/>
      <c r="CP23" s="204"/>
      <c r="CQ23" s="82">
        <v>41835</v>
      </c>
      <c r="CR23" s="81">
        <v>5.875</v>
      </c>
      <c r="CS23" s="7"/>
      <c r="CT23" s="204"/>
      <c r="CU23" s="82">
        <v>41835</v>
      </c>
      <c r="CV23" s="81">
        <v>5.5969999999999995</v>
      </c>
      <c r="CW23" s="7"/>
      <c r="CX23" s="82"/>
      <c r="CY23" s="82">
        <v>41835</v>
      </c>
      <c r="CZ23" s="81">
        <v>6.0190000000000001</v>
      </c>
      <c r="DA23" s="2"/>
      <c r="DB23" s="8"/>
      <c r="DC23" s="82"/>
      <c r="DD23" s="2"/>
      <c r="DE23" s="7"/>
      <c r="DF23" s="2"/>
      <c r="DG23" s="82">
        <v>41835</v>
      </c>
      <c r="DH23" s="81">
        <v>4.8330000000000002</v>
      </c>
      <c r="DI23" s="2"/>
      <c r="DJ23" s="8"/>
      <c r="DK23" s="82">
        <v>41835</v>
      </c>
      <c r="DL23" s="81">
        <v>5.6449999999999996</v>
      </c>
      <c r="DM23" s="7"/>
      <c r="DN23" s="2"/>
      <c r="DO23" s="82">
        <v>41835</v>
      </c>
      <c r="DP23" s="81">
        <v>6.0030000000000001</v>
      </c>
      <c r="DQ23" s="2"/>
      <c r="DR23" s="8"/>
      <c r="DS23" s="82">
        <v>41835</v>
      </c>
      <c r="DT23" s="81">
        <v>4.8460000000000001</v>
      </c>
      <c r="DU23" s="7"/>
      <c r="DV23" s="2"/>
      <c r="DW23" s="82">
        <v>41835</v>
      </c>
      <c r="DX23" s="81">
        <v>5.3929999999999998</v>
      </c>
      <c r="DY23" s="2"/>
      <c r="DZ23" s="8"/>
      <c r="EA23" s="82">
        <v>41835</v>
      </c>
      <c r="EB23" s="81">
        <v>5.4370000000000003</v>
      </c>
      <c r="EC23" s="7"/>
      <c r="ED23" s="2"/>
      <c r="EE23" s="82"/>
      <c r="EF23" s="81"/>
      <c r="EG23" s="2"/>
      <c r="EH23" s="8"/>
      <c r="EI23" s="82">
        <v>41835</v>
      </c>
      <c r="EJ23" s="81">
        <v>4.5120000000000005</v>
      </c>
      <c r="EK23" s="7"/>
      <c r="EL23" s="2"/>
      <c r="EM23" s="82">
        <v>41835</v>
      </c>
      <c r="EN23" s="81">
        <v>4.5120000000000005</v>
      </c>
      <c r="EO23" s="2"/>
      <c r="EP23" s="8"/>
      <c r="EQ23" s="82">
        <v>41835</v>
      </c>
      <c r="ER23" s="81">
        <v>4.798</v>
      </c>
      <c r="ES23" s="7"/>
      <c r="ET23" s="2"/>
      <c r="EU23" s="82">
        <v>41835</v>
      </c>
      <c r="EV23" s="81">
        <v>5.8120000000000003</v>
      </c>
      <c r="EW23" s="2"/>
      <c r="EX23" s="8"/>
      <c r="EY23" s="82">
        <v>41835</v>
      </c>
      <c r="EZ23" s="81">
        <v>4.0940000000000003</v>
      </c>
      <c r="FA23" s="7"/>
      <c r="FB23" s="2"/>
      <c r="FC23" s="82">
        <v>41835</v>
      </c>
      <c r="FD23" s="81">
        <v>5.2930000000000001</v>
      </c>
      <c r="FE23" s="2"/>
      <c r="FF23" s="8"/>
      <c r="FG23" s="82"/>
      <c r="FH23" s="81"/>
      <c r="FI23" s="7"/>
      <c r="FJ23" s="2"/>
      <c r="FK23" s="82">
        <v>41835</v>
      </c>
      <c r="FL23" s="81">
        <v>4.1539999999999999</v>
      </c>
      <c r="FM23" s="2"/>
      <c r="FN23" s="8"/>
      <c r="FO23" s="82">
        <v>41835</v>
      </c>
      <c r="FP23" s="81">
        <v>4.548</v>
      </c>
      <c r="FQ23" s="7"/>
      <c r="FR23" s="2"/>
      <c r="FS23" s="82">
        <v>41835</v>
      </c>
      <c r="FT23" s="81">
        <v>5.4359999999999999</v>
      </c>
      <c r="FU23" s="2"/>
      <c r="FV23" s="8"/>
      <c r="FW23" s="82">
        <v>41835</v>
      </c>
      <c r="FX23" s="81">
        <v>5.7590000000000003</v>
      </c>
      <c r="FY23" s="7"/>
      <c r="FZ23" s="2"/>
      <c r="GA23" s="82">
        <v>41835</v>
      </c>
      <c r="GB23" s="81">
        <v>4.5999999999999996</v>
      </c>
      <c r="GC23" s="2"/>
      <c r="GD23" s="8"/>
      <c r="GE23" s="82">
        <v>41835</v>
      </c>
      <c r="GF23" s="81">
        <v>5.3559999999999999</v>
      </c>
      <c r="GG23" s="7"/>
      <c r="GH23" s="2"/>
      <c r="GI23" s="82">
        <v>41835</v>
      </c>
      <c r="GJ23" s="81">
        <v>5.7869999999999999</v>
      </c>
      <c r="GK23" s="2"/>
      <c r="GL23" s="8"/>
      <c r="GM23" s="82">
        <v>41835</v>
      </c>
      <c r="GN23" s="81">
        <v>6.0229999999999997</v>
      </c>
      <c r="GO23" s="7"/>
    </row>
    <row r="24" spans="2:228" x14ac:dyDescent="0.25">
      <c r="B24" s="8"/>
      <c r="C24" s="82">
        <v>41836</v>
      </c>
      <c r="D24" s="2">
        <v>4.3970000000000002</v>
      </c>
      <c r="E24" s="2"/>
      <c r="F24" s="8"/>
      <c r="G24" s="82">
        <v>41836</v>
      </c>
      <c r="H24" s="2">
        <v>4.6449999999999996</v>
      </c>
      <c r="I24" s="7"/>
      <c r="J24" s="2"/>
      <c r="K24" s="82">
        <v>41836</v>
      </c>
      <c r="L24" s="81">
        <v>4.6719999999999997</v>
      </c>
      <c r="M24" s="2"/>
      <c r="N24" s="8"/>
      <c r="O24" s="82">
        <v>41836</v>
      </c>
      <c r="P24" s="2">
        <v>4.9320000000000004</v>
      </c>
      <c r="Q24" s="7"/>
      <c r="R24" s="2"/>
      <c r="S24" s="82">
        <v>41836</v>
      </c>
      <c r="T24" s="2">
        <v>5.3760000000000003</v>
      </c>
      <c r="U24" s="2"/>
      <c r="V24" s="8"/>
      <c r="W24" s="82">
        <v>41836</v>
      </c>
      <c r="X24" s="2">
        <v>5.5389999999999997</v>
      </c>
      <c r="Y24" s="7"/>
      <c r="Z24" s="2"/>
      <c r="AA24" s="82"/>
      <c r="AB24" s="2"/>
      <c r="AC24" s="2"/>
      <c r="AD24" s="8"/>
      <c r="AE24" s="82">
        <v>41836</v>
      </c>
      <c r="AF24" s="2">
        <v>4.9290000000000003</v>
      </c>
      <c r="AG24" s="7"/>
      <c r="AH24" s="2"/>
      <c r="AI24" s="82">
        <v>41836</v>
      </c>
      <c r="AJ24" s="2">
        <v>5.101</v>
      </c>
      <c r="AK24" s="7"/>
      <c r="AL24" s="2"/>
      <c r="AM24" s="82">
        <v>41836</v>
      </c>
      <c r="AN24" s="81">
        <v>6.0049999999999999</v>
      </c>
      <c r="AO24" s="7"/>
      <c r="AP24" s="2"/>
      <c r="AQ24" s="82">
        <v>41836</v>
      </c>
      <c r="AR24" s="2">
        <v>6.0510000000000002</v>
      </c>
      <c r="AS24" s="2"/>
      <c r="AT24" s="8"/>
      <c r="AU24" s="82">
        <v>41836</v>
      </c>
      <c r="AV24" s="2">
        <v>6.49</v>
      </c>
      <c r="AW24" s="7"/>
      <c r="AX24" s="2"/>
      <c r="AY24" s="82"/>
      <c r="AZ24" s="2"/>
      <c r="BA24" s="2"/>
      <c r="BB24" s="8"/>
      <c r="BC24" s="82">
        <v>41836</v>
      </c>
      <c r="BD24" s="2">
        <v>5.1349999999999998</v>
      </c>
      <c r="BE24" s="7"/>
      <c r="BF24" s="2"/>
      <c r="BG24" s="82">
        <v>41836</v>
      </c>
      <c r="BH24" s="2">
        <v>5.7850000000000001</v>
      </c>
      <c r="BI24" s="2"/>
      <c r="BJ24" s="8"/>
      <c r="BK24" s="82">
        <v>41836</v>
      </c>
      <c r="BL24" s="2">
        <v>5.9980000000000002</v>
      </c>
      <c r="BM24" s="7"/>
      <c r="BN24" s="2"/>
      <c r="BO24" s="82">
        <v>41836</v>
      </c>
      <c r="BP24" s="2">
        <v>6.4879999999999995</v>
      </c>
      <c r="BQ24" s="2"/>
      <c r="BR24" s="8"/>
      <c r="BS24" s="82">
        <v>41836</v>
      </c>
      <c r="BT24" s="2">
        <v>4.3920000000000003</v>
      </c>
      <c r="BU24" s="7"/>
      <c r="BV24" s="2"/>
      <c r="BW24" s="82"/>
      <c r="BX24" s="2"/>
      <c r="BY24" s="2"/>
      <c r="BZ24" s="8"/>
      <c r="CA24" s="82">
        <v>41836</v>
      </c>
      <c r="CB24" s="2">
        <v>6.016</v>
      </c>
      <c r="CC24" s="7"/>
      <c r="CD24" s="2"/>
      <c r="CE24" s="82">
        <v>41836</v>
      </c>
      <c r="CF24" s="81">
        <v>5.9509999999999996</v>
      </c>
      <c r="CG24" s="2"/>
      <c r="CH24" s="8"/>
      <c r="CI24" s="82"/>
      <c r="CJ24" s="81"/>
      <c r="CK24" s="7"/>
      <c r="CL24" s="82"/>
      <c r="CM24" s="82">
        <v>41836</v>
      </c>
      <c r="CN24" s="81">
        <v>5.5010000000000003</v>
      </c>
      <c r="CO24" s="2"/>
      <c r="CP24" s="204"/>
      <c r="CQ24" s="82">
        <v>41836</v>
      </c>
      <c r="CR24" s="81">
        <v>5.7880000000000003</v>
      </c>
      <c r="CS24" s="7"/>
      <c r="CT24" s="204"/>
      <c r="CU24" s="82">
        <v>41836</v>
      </c>
      <c r="CV24" s="81">
        <v>5.5170000000000003</v>
      </c>
      <c r="CW24" s="7"/>
      <c r="CX24" s="82"/>
      <c r="CY24" s="82">
        <v>41836</v>
      </c>
      <c r="CZ24" s="81">
        <v>5.9569999999999999</v>
      </c>
      <c r="DA24" s="2"/>
      <c r="DB24" s="8"/>
      <c r="DC24" s="82"/>
      <c r="DD24" s="2"/>
      <c r="DE24" s="7"/>
      <c r="DF24" s="2"/>
      <c r="DG24" s="82">
        <v>41836</v>
      </c>
      <c r="DH24" s="81">
        <v>4.758</v>
      </c>
      <c r="DI24" s="2"/>
      <c r="DJ24" s="8"/>
      <c r="DK24" s="82">
        <v>41836</v>
      </c>
      <c r="DL24" s="81">
        <v>5.5579999999999998</v>
      </c>
      <c r="DM24" s="7"/>
      <c r="DN24" s="2"/>
      <c r="DO24" s="82">
        <v>41836</v>
      </c>
      <c r="DP24" s="81">
        <v>5.9210000000000003</v>
      </c>
      <c r="DQ24" s="2"/>
      <c r="DR24" s="8"/>
      <c r="DS24" s="82">
        <v>41836</v>
      </c>
      <c r="DT24" s="81">
        <v>4.7560000000000002</v>
      </c>
      <c r="DU24" s="7"/>
      <c r="DV24" s="2"/>
      <c r="DW24" s="82">
        <v>41836</v>
      </c>
      <c r="DX24" s="81">
        <v>5.3150000000000004</v>
      </c>
      <c r="DY24" s="2"/>
      <c r="DZ24" s="8"/>
      <c r="EA24" s="82">
        <v>41836</v>
      </c>
      <c r="EB24" s="81">
        <v>5.3629999999999995</v>
      </c>
      <c r="EC24" s="7"/>
      <c r="ED24" s="2"/>
      <c r="EE24" s="82"/>
      <c r="EF24" s="81"/>
      <c r="EG24" s="2"/>
      <c r="EH24" s="8"/>
      <c r="EI24" s="82">
        <v>41836</v>
      </c>
      <c r="EJ24" s="81">
        <v>4.444</v>
      </c>
      <c r="EK24" s="7"/>
      <c r="EL24" s="2"/>
      <c r="EM24" s="82">
        <v>41836</v>
      </c>
      <c r="EN24" s="81">
        <v>4.444</v>
      </c>
      <c r="EO24" s="2"/>
      <c r="EP24" s="8"/>
      <c r="EQ24" s="82">
        <v>41836</v>
      </c>
      <c r="ER24" s="81">
        <v>4.7059999999999995</v>
      </c>
      <c r="ES24" s="7"/>
      <c r="ET24" s="2"/>
      <c r="EU24" s="82">
        <v>41836</v>
      </c>
      <c r="EV24" s="81">
        <v>5.7329999999999997</v>
      </c>
      <c r="EW24" s="2"/>
      <c r="EX24" s="8"/>
      <c r="EY24" s="82">
        <v>41836</v>
      </c>
      <c r="EZ24" s="81">
        <v>4.0869999999999997</v>
      </c>
      <c r="FA24" s="7"/>
      <c r="FB24" s="2"/>
      <c r="FC24" s="82">
        <v>41836</v>
      </c>
      <c r="FD24" s="81">
        <v>5.2069999999999999</v>
      </c>
      <c r="FE24" s="2"/>
      <c r="FF24" s="8"/>
      <c r="FG24" s="82"/>
      <c r="FH24" s="81"/>
      <c r="FI24" s="7"/>
      <c r="FJ24" s="2"/>
      <c r="FK24" s="82">
        <v>41836</v>
      </c>
      <c r="FL24" s="81">
        <v>4.1360000000000001</v>
      </c>
      <c r="FM24" s="2"/>
      <c r="FN24" s="8"/>
      <c r="FO24" s="82">
        <v>41836</v>
      </c>
      <c r="FP24" s="81">
        <v>4.4569999999999999</v>
      </c>
      <c r="FQ24" s="7"/>
      <c r="FR24" s="2"/>
      <c r="FS24" s="82">
        <v>41836</v>
      </c>
      <c r="FT24" s="81">
        <v>5.3659999999999997</v>
      </c>
      <c r="FU24" s="2"/>
      <c r="FV24" s="8"/>
      <c r="FW24" s="82">
        <v>41836</v>
      </c>
      <c r="FX24" s="81">
        <v>5.6970000000000001</v>
      </c>
      <c r="FY24" s="7"/>
      <c r="FZ24" s="2"/>
      <c r="GA24" s="82">
        <v>41836</v>
      </c>
      <c r="GB24" s="81">
        <v>4.5659999999999998</v>
      </c>
      <c r="GC24" s="2"/>
      <c r="GD24" s="8"/>
      <c r="GE24" s="82">
        <v>41836</v>
      </c>
      <c r="GF24" s="81">
        <v>5.2679999999999998</v>
      </c>
      <c r="GG24" s="7"/>
      <c r="GH24" s="2"/>
      <c r="GI24" s="82">
        <v>41836</v>
      </c>
      <c r="GJ24" s="81">
        <v>5.7149999999999999</v>
      </c>
      <c r="GK24" s="2"/>
      <c r="GL24" s="8"/>
      <c r="GM24" s="82">
        <v>41836</v>
      </c>
      <c r="GN24" s="81">
        <v>5.9729999999999999</v>
      </c>
      <c r="GO24" s="7"/>
    </row>
    <row r="25" spans="2:228" x14ac:dyDescent="0.25">
      <c r="B25" s="8"/>
      <c r="C25" s="82">
        <v>41837</v>
      </c>
      <c r="D25" s="2">
        <v>4.3879999999999999</v>
      </c>
      <c r="E25" s="82"/>
      <c r="F25" s="8"/>
      <c r="G25" s="82">
        <v>41837</v>
      </c>
      <c r="H25" s="2">
        <v>4.6609999999999996</v>
      </c>
      <c r="I25" s="74"/>
      <c r="J25" s="2"/>
      <c r="K25" s="82">
        <v>41837</v>
      </c>
      <c r="L25" s="81">
        <v>4.8689999999999998</v>
      </c>
      <c r="M25" s="82"/>
      <c r="N25" s="204"/>
      <c r="O25" s="82">
        <v>41837</v>
      </c>
      <c r="P25" s="2">
        <v>4.9279999999999999</v>
      </c>
      <c r="Q25" s="74"/>
      <c r="R25" s="82"/>
      <c r="S25" s="82">
        <v>41837</v>
      </c>
      <c r="T25" s="2">
        <v>5.3639999999999999</v>
      </c>
      <c r="U25" s="82"/>
      <c r="V25" s="204"/>
      <c r="W25" s="82">
        <v>41837</v>
      </c>
      <c r="X25" s="2">
        <v>5.53</v>
      </c>
      <c r="Y25" s="74"/>
      <c r="Z25" s="2"/>
      <c r="AA25" s="82"/>
      <c r="AB25" s="2"/>
      <c r="AC25" s="82"/>
      <c r="AD25" s="8"/>
      <c r="AE25" s="82">
        <v>41837</v>
      </c>
      <c r="AF25" s="2">
        <v>4.9240000000000004</v>
      </c>
      <c r="AG25" s="74"/>
      <c r="AH25" s="2"/>
      <c r="AI25" s="82">
        <v>41837</v>
      </c>
      <c r="AJ25" s="2">
        <v>5.1020000000000003</v>
      </c>
      <c r="AK25" s="74"/>
      <c r="AL25" s="82"/>
      <c r="AM25" s="82">
        <v>41837</v>
      </c>
      <c r="AN25" s="81">
        <v>5.9960000000000004</v>
      </c>
      <c r="AO25" s="74"/>
      <c r="AP25" s="2"/>
      <c r="AQ25" s="82">
        <v>41837</v>
      </c>
      <c r="AR25" s="2">
        <v>6.0419999999999998</v>
      </c>
      <c r="AS25" s="82"/>
      <c r="AT25" s="8"/>
      <c r="AU25" s="82">
        <v>41837</v>
      </c>
      <c r="AV25" s="2">
        <v>6.46</v>
      </c>
      <c r="AW25" s="74"/>
      <c r="AX25" s="2"/>
      <c r="AY25" s="82"/>
      <c r="AZ25" s="2"/>
      <c r="BA25" s="82"/>
      <c r="BB25" s="8"/>
      <c r="BC25" s="82">
        <v>41837</v>
      </c>
      <c r="BD25" s="2">
        <v>5.1340000000000003</v>
      </c>
      <c r="BE25" s="74"/>
      <c r="BF25" s="2"/>
      <c r="BG25" s="82">
        <v>41837</v>
      </c>
      <c r="BH25" s="2">
        <v>5.7759999999999998</v>
      </c>
      <c r="BI25" s="82"/>
      <c r="BJ25" s="8"/>
      <c r="BK25" s="82">
        <v>41837</v>
      </c>
      <c r="BL25" s="2">
        <v>5.9889999999999999</v>
      </c>
      <c r="BM25" s="74"/>
      <c r="BN25" s="2"/>
      <c r="BO25" s="82">
        <v>41837</v>
      </c>
      <c r="BP25" s="2">
        <v>6.4749999999999996</v>
      </c>
      <c r="BQ25" s="82"/>
      <c r="BR25" s="8"/>
      <c r="BS25" s="82">
        <v>41837</v>
      </c>
      <c r="BT25" s="2">
        <v>4.34</v>
      </c>
      <c r="BU25" s="74"/>
      <c r="BV25" s="2"/>
      <c r="BW25" s="82"/>
      <c r="BX25" s="2"/>
      <c r="BY25" s="82"/>
      <c r="BZ25" s="8"/>
      <c r="CA25" s="82">
        <v>41837</v>
      </c>
      <c r="CB25" s="2">
        <v>6.0129999999999999</v>
      </c>
      <c r="CC25" s="74"/>
      <c r="CD25" s="82"/>
      <c r="CE25" s="82">
        <v>41837</v>
      </c>
      <c r="CF25" s="81">
        <v>5.9420000000000002</v>
      </c>
      <c r="CG25" s="82"/>
      <c r="CH25" s="8"/>
      <c r="CI25" s="82"/>
      <c r="CJ25" s="81"/>
      <c r="CK25" s="74"/>
      <c r="CL25" s="82"/>
      <c r="CM25" s="82">
        <v>41837</v>
      </c>
      <c r="CN25" s="81">
        <v>5.4989999999999997</v>
      </c>
      <c r="CO25" s="82"/>
      <c r="CP25" s="204"/>
      <c r="CQ25" s="82">
        <v>41837</v>
      </c>
      <c r="CR25" s="81">
        <v>5.7839999999999998</v>
      </c>
      <c r="CS25" s="74"/>
      <c r="CT25" s="204"/>
      <c r="CU25" s="82">
        <v>41837</v>
      </c>
      <c r="CV25" s="81">
        <v>5.4989999999999997</v>
      </c>
      <c r="CW25" s="74"/>
      <c r="CX25" s="82"/>
      <c r="CY25" s="82">
        <v>41837</v>
      </c>
      <c r="CZ25" s="81">
        <v>5.9429999999999996</v>
      </c>
      <c r="DA25" s="82"/>
      <c r="DB25" s="8"/>
      <c r="DC25" s="82"/>
      <c r="DD25" s="2"/>
      <c r="DE25" s="7"/>
      <c r="DF25" s="2"/>
      <c r="DG25" s="82">
        <v>41837</v>
      </c>
      <c r="DH25" s="81">
        <v>4.75</v>
      </c>
      <c r="DI25" s="82"/>
      <c r="DJ25" s="8"/>
      <c r="DK25" s="82">
        <v>41837</v>
      </c>
      <c r="DL25" s="81">
        <v>5.5549999999999997</v>
      </c>
      <c r="DM25" s="74"/>
      <c r="DN25" s="2"/>
      <c r="DO25" s="82">
        <v>41837</v>
      </c>
      <c r="DP25" s="81">
        <v>5.915</v>
      </c>
      <c r="DQ25" s="82"/>
      <c r="DR25" s="8"/>
      <c r="DS25" s="82">
        <v>41837</v>
      </c>
      <c r="DT25" s="81">
        <v>4.7569999999999997</v>
      </c>
      <c r="DU25" s="74"/>
      <c r="DV25" s="2"/>
      <c r="DW25" s="82">
        <v>41837</v>
      </c>
      <c r="DX25" s="81">
        <v>5.3040000000000003</v>
      </c>
      <c r="DY25" s="82"/>
      <c r="DZ25" s="8"/>
      <c r="EA25" s="82">
        <v>41837</v>
      </c>
      <c r="EB25" s="81">
        <v>5.3520000000000003</v>
      </c>
      <c r="EC25" s="74"/>
      <c r="ED25" s="2"/>
      <c r="EE25" s="82"/>
      <c r="EF25" s="81"/>
      <c r="EG25" s="82"/>
      <c r="EH25" s="204"/>
      <c r="EI25" s="82">
        <v>41837</v>
      </c>
      <c r="EJ25" s="81">
        <v>4.4359999999999999</v>
      </c>
      <c r="EK25" s="74"/>
      <c r="EL25" s="82"/>
      <c r="EM25" s="82">
        <v>41837</v>
      </c>
      <c r="EN25" s="81">
        <v>4.4359999999999999</v>
      </c>
      <c r="EO25" s="82"/>
      <c r="EP25" s="8"/>
      <c r="EQ25" s="82">
        <v>41837</v>
      </c>
      <c r="ER25" s="81">
        <v>4.702</v>
      </c>
      <c r="ES25" s="74"/>
      <c r="ET25" s="82"/>
      <c r="EU25" s="82">
        <v>41837</v>
      </c>
      <c r="EV25" s="81">
        <v>5.7350000000000003</v>
      </c>
      <c r="EW25" s="82"/>
      <c r="EX25" s="204"/>
      <c r="EY25" s="82">
        <v>41837</v>
      </c>
      <c r="EZ25" s="81">
        <v>4.0549999999999997</v>
      </c>
      <c r="FA25" s="74"/>
      <c r="FB25" s="2"/>
      <c r="FC25" s="82">
        <v>41837</v>
      </c>
      <c r="FD25" s="81">
        <v>5.173</v>
      </c>
      <c r="FE25" s="82"/>
      <c r="FF25" s="8"/>
      <c r="FG25" s="82"/>
      <c r="FH25" s="81"/>
      <c r="FI25" s="74"/>
      <c r="FJ25" s="2"/>
      <c r="FK25" s="82">
        <v>41837</v>
      </c>
      <c r="FL25" s="81">
        <v>4.101</v>
      </c>
      <c r="FM25" s="82"/>
      <c r="FN25" s="8"/>
      <c r="FO25" s="82">
        <v>41837</v>
      </c>
      <c r="FP25" s="81">
        <v>4.4530000000000003</v>
      </c>
      <c r="FQ25" s="74"/>
      <c r="FR25" s="2"/>
      <c r="FS25" s="82">
        <v>41837</v>
      </c>
      <c r="FT25" s="81">
        <v>5.3540000000000001</v>
      </c>
      <c r="FU25" s="82"/>
      <c r="FV25" s="8"/>
      <c r="FW25" s="82">
        <v>41837</v>
      </c>
      <c r="FX25" s="81">
        <v>5.68</v>
      </c>
      <c r="FY25" s="74"/>
      <c r="FZ25" s="2"/>
      <c r="GA25" s="82">
        <v>41837</v>
      </c>
      <c r="GB25" s="81">
        <v>4.548</v>
      </c>
      <c r="GC25" s="82"/>
      <c r="GD25" s="8"/>
      <c r="GE25" s="82">
        <v>41837</v>
      </c>
      <c r="GF25" s="81">
        <v>5.2670000000000003</v>
      </c>
      <c r="GG25" s="74"/>
      <c r="GH25" s="2"/>
      <c r="GI25" s="82">
        <v>41837</v>
      </c>
      <c r="GJ25" s="81">
        <v>5.7030000000000003</v>
      </c>
      <c r="GK25" s="82"/>
      <c r="GL25" s="8"/>
      <c r="GM25" s="82">
        <v>41837</v>
      </c>
      <c r="GN25" s="81">
        <v>5.9559999999999995</v>
      </c>
      <c r="GO25" s="74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</row>
    <row r="26" spans="2:228" x14ac:dyDescent="0.25">
      <c r="B26" s="8"/>
      <c r="C26" s="82">
        <v>41838</v>
      </c>
      <c r="D26" s="2">
        <v>4.3710000000000004</v>
      </c>
      <c r="E26" s="2"/>
      <c r="F26" s="8"/>
      <c r="G26" s="82">
        <v>41838</v>
      </c>
      <c r="H26" s="2">
        <v>4.5880000000000001</v>
      </c>
      <c r="I26" s="7"/>
      <c r="J26" s="2"/>
      <c r="K26" s="82">
        <v>41838</v>
      </c>
      <c r="L26" s="81">
        <v>4.63</v>
      </c>
      <c r="M26" s="2"/>
      <c r="N26" s="8"/>
      <c r="O26" s="82">
        <v>41838</v>
      </c>
      <c r="P26" s="2">
        <v>4.8719999999999999</v>
      </c>
      <c r="Q26" s="7"/>
      <c r="R26" s="2"/>
      <c r="S26" s="82">
        <v>41838</v>
      </c>
      <c r="T26" s="2">
        <v>5.3040000000000003</v>
      </c>
      <c r="U26" s="2"/>
      <c r="V26" s="8"/>
      <c r="W26" s="82">
        <v>41838</v>
      </c>
      <c r="X26" s="2">
        <v>5.4580000000000002</v>
      </c>
      <c r="Y26" s="7"/>
      <c r="Z26" s="2"/>
      <c r="AA26" s="82"/>
      <c r="AB26" s="2"/>
      <c r="AC26" s="2"/>
      <c r="AD26" s="8"/>
      <c r="AE26" s="82">
        <v>41838</v>
      </c>
      <c r="AF26" s="2">
        <v>4.8970000000000002</v>
      </c>
      <c r="AG26" s="7"/>
      <c r="AH26" s="2"/>
      <c r="AI26" s="82">
        <v>41838</v>
      </c>
      <c r="AJ26" s="2">
        <v>5.0650000000000004</v>
      </c>
      <c r="AK26" s="7"/>
      <c r="AL26" s="2"/>
      <c r="AM26" s="82">
        <v>41838</v>
      </c>
      <c r="AN26" s="81">
        <v>5.915</v>
      </c>
      <c r="AO26" s="7"/>
      <c r="AP26" s="2"/>
      <c r="AQ26" s="82">
        <v>41838</v>
      </c>
      <c r="AR26" s="2">
        <v>5.9370000000000003</v>
      </c>
      <c r="AS26" s="2"/>
      <c r="AT26" s="8"/>
      <c r="AU26" s="82">
        <v>41838</v>
      </c>
      <c r="AV26" s="2">
        <v>6.3650000000000002</v>
      </c>
      <c r="AW26" s="7"/>
      <c r="AX26" s="2"/>
      <c r="AY26" s="82"/>
      <c r="AZ26" s="2"/>
      <c r="BA26" s="2"/>
      <c r="BB26" s="8"/>
      <c r="BC26" s="82">
        <v>41838</v>
      </c>
      <c r="BD26" s="2">
        <v>5.093</v>
      </c>
      <c r="BE26" s="7"/>
      <c r="BF26" s="2"/>
      <c r="BG26" s="82">
        <v>41838</v>
      </c>
      <c r="BH26" s="2">
        <v>5.7169999999999996</v>
      </c>
      <c r="BI26" s="2"/>
      <c r="BJ26" s="8"/>
      <c r="BK26" s="82">
        <v>41838</v>
      </c>
      <c r="BL26" s="2">
        <v>5.9279999999999999</v>
      </c>
      <c r="BM26" s="7"/>
      <c r="BN26" s="2"/>
      <c r="BO26" s="82">
        <v>41838</v>
      </c>
      <c r="BP26" s="2">
        <v>6.4009999999999998</v>
      </c>
      <c r="BQ26" s="2"/>
      <c r="BR26" s="8"/>
      <c r="BS26" s="82">
        <v>41838</v>
      </c>
      <c r="BT26" s="2">
        <v>4.3559999999999999</v>
      </c>
      <c r="BU26" s="7"/>
      <c r="BV26" s="2"/>
      <c r="BW26" s="82"/>
      <c r="BX26" s="2"/>
      <c r="BY26" s="2"/>
      <c r="BZ26" s="8"/>
      <c r="CA26" s="82">
        <v>41838</v>
      </c>
      <c r="CB26" s="2">
        <v>5.9509999999999996</v>
      </c>
      <c r="CC26" s="7"/>
      <c r="CD26" s="2"/>
      <c r="CE26" s="82">
        <v>41838</v>
      </c>
      <c r="CF26" s="81">
        <v>5.87</v>
      </c>
      <c r="CG26" s="2"/>
      <c r="CH26" s="8"/>
      <c r="CI26" s="82"/>
      <c r="CJ26" s="81"/>
      <c r="CK26" s="7"/>
      <c r="CL26" s="82"/>
      <c r="CM26" s="82">
        <v>41838</v>
      </c>
      <c r="CN26" s="81">
        <v>5.4459999999999997</v>
      </c>
      <c r="CO26" s="2"/>
      <c r="CP26" s="204"/>
      <c r="CQ26" s="82">
        <v>41838</v>
      </c>
      <c r="CR26" s="81">
        <v>5.7279999999999998</v>
      </c>
      <c r="CS26" s="7"/>
      <c r="CT26" s="204"/>
      <c r="CU26" s="82">
        <v>41838</v>
      </c>
      <c r="CV26" s="81">
        <v>5.6879999999999997</v>
      </c>
      <c r="CW26" s="7"/>
      <c r="CX26" s="82"/>
      <c r="CY26" s="82">
        <v>41838</v>
      </c>
      <c r="CZ26" s="81">
        <v>5.8810000000000002</v>
      </c>
      <c r="DA26" s="2"/>
      <c r="DB26" s="8"/>
      <c r="DC26" s="82"/>
      <c r="DD26" s="2"/>
      <c r="DE26" s="7"/>
      <c r="DF26" s="2"/>
      <c r="DG26" s="82">
        <v>41838</v>
      </c>
      <c r="DH26" s="81">
        <v>4.7409999999999997</v>
      </c>
      <c r="DI26" s="2"/>
      <c r="DJ26" s="8"/>
      <c r="DK26" s="82">
        <v>41838</v>
      </c>
      <c r="DL26" s="81">
        <v>5.5010000000000003</v>
      </c>
      <c r="DM26" s="7"/>
      <c r="DN26" s="2"/>
      <c r="DO26" s="82">
        <v>41838</v>
      </c>
      <c r="DP26" s="81">
        <v>5.8540000000000001</v>
      </c>
      <c r="DQ26" s="2"/>
      <c r="DR26" s="8"/>
      <c r="DS26" s="82">
        <v>41838</v>
      </c>
      <c r="DT26" s="81">
        <v>4.7059999999999995</v>
      </c>
      <c r="DU26" s="7"/>
      <c r="DV26" s="2"/>
      <c r="DW26" s="82">
        <v>41838</v>
      </c>
      <c r="DX26" s="81">
        <v>5.2439999999999998</v>
      </c>
      <c r="DY26" s="2"/>
      <c r="DZ26" s="8"/>
      <c r="EA26" s="82">
        <v>41838</v>
      </c>
      <c r="EB26" s="81">
        <v>5.2910000000000004</v>
      </c>
      <c r="EC26" s="7"/>
      <c r="ED26" s="2"/>
      <c r="EE26" s="82"/>
      <c r="EF26" s="81"/>
      <c r="EG26" s="2"/>
      <c r="EH26" s="8"/>
      <c r="EI26" s="82">
        <v>41838</v>
      </c>
      <c r="EJ26" s="81">
        <v>4.4320000000000004</v>
      </c>
      <c r="EK26" s="7"/>
      <c r="EL26" s="2"/>
      <c r="EM26" s="82">
        <v>41838</v>
      </c>
      <c r="EN26" s="81">
        <v>4.4320000000000004</v>
      </c>
      <c r="EO26" s="2"/>
      <c r="EP26" s="8"/>
      <c r="EQ26" s="82">
        <v>41838</v>
      </c>
      <c r="ER26" s="81">
        <v>4.6749999999999998</v>
      </c>
      <c r="ES26" s="7"/>
      <c r="ET26" s="2"/>
      <c r="EU26" s="82">
        <v>41838</v>
      </c>
      <c r="EV26" s="81">
        <v>5.6589999999999998</v>
      </c>
      <c r="EW26" s="2"/>
      <c r="EX26" s="8"/>
      <c r="EY26" s="82">
        <v>41838</v>
      </c>
      <c r="EZ26" s="81">
        <v>4.0599999999999996</v>
      </c>
      <c r="FA26" s="7"/>
      <c r="FB26" s="2"/>
      <c r="FC26" s="82">
        <v>41838</v>
      </c>
      <c r="FD26" s="81">
        <v>5.1440000000000001</v>
      </c>
      <c r="FE26" s="2"/>
      <c r="FF26" s="8"/>
      <c r="FG26" s="82"/>
      <c r="FH26" s="81"/>
      <c r="FI26" s="7"/>
      <c r="FJ26" s="2"/>
      <c r="FK26" s="82">
        <v>41838</v>
      </c>
      <c r="FL26" s="81">
        <v>4.0880000000000001</v>
      </c>
      <c r="FM26" s="2"/>
      <c r="FN26" s="8"/>
      <c r="FO26" s="82">
        <v>41838</v>
      </c>
      <c r="FP26" s="81">
        <v>4.4269999999999996</v>
      </c>
      <c r="FQ26" s="7"/>
      <c r="FR26" s="2"/>
      <c r="FS26" s="82">
        <v>41838</v>
      </c>
      <c r="FT26" s="81">
        <v>5.2930000000000001</v>
      </c>
      <c r="FU26" s="2"/>
      <c r="FV26" s="8"/>
      <c r="FW26" s="82">
        <v>41838</v>
      </c>
      <c r="FX26" s="81">
        <v>5.6139999999999999</v>
      </c>
      <c r="FY26" s="7"/>
      <c r="FZ26" s="2"/>
      <c r="GA26" s="82">
        <v>41838</v>
      </c>
      <c r="GB26" s="81">
        <v>4.5419999999999998</v>
      </c>
      <c r="GC26" s="2"/>
      <c r="GD26" s="8"/>
      <c r="GE26" s="82">
        <v>41838</v>
      </c>
      <c r="GF26" s="81">
        <v>5.2149999999999999</v>
      </c>
      <c r="GG26" s="7"/>
      <c r="GH26" s="2"/>
      <c r="GI26" s="82">
        <v>41838</v>
      </c>
      <c r="GJ26" s="81">
        <v>5.6429999999999998</v>
      </c>
      <c r="GK26" s="2"/>
      <c r="GL26" s="8"/>
      <c r="GM26" s="82">
        <v>41838</v>
      </c>
      <c r="GN26" s="81">
        <v>5.907</v>
      </c>
      <c r="GO26" s="7"/>
    </row>
    <row r="27" spans="2:228" x14ac:dyDescent="0.25">
      <c r="B27" s="8"/>
      <c r="C27" s="82">
        <v>41841</v>
      </c>
      <c r="D27" s="2">
        <v>4.3899999999999997</v>
      </c>
      <c r="E27" s="2"/>
      <c r="F27" s="8"/>
      <c r="G27" s="82">
        <v>41841</v>
      </c>
      <c r="H27" s="2">
        <v>4.6139999999999999</v>
      </c>
      <c r="I27" s="7"/>
      <c r="J27" s="2"/>
      <c r="K27" s="82">
        <v>41841</v>
      </c>
      <c r="L27" s="81">
        <v>4.649</v>
      </c>
      <c r="M27" s="2"/>
      <c r="N27" s="8"/>
      <c r="O27" s="82">
        <v>41841</v>
      </c>
      <c r="P27" s="2">
        <v>4.8970000000000002</v>
      </c>
      <c r="Q27" s="7"/>
      <c r="R27" s="2"/>
      <c r="S27" s="82">
        <v>41841</v>
      </c>
      <c r="T27" s="2">
        <v>5.3369999999999997</v>
      </c>
      <c r="U27" s="2"/>
      <c r="V27" s="8"/>
      <c r="W27" s="82">
        <v>41841</v>
      </c>
      <c r="X27" s="2">
        <v>5.48</v>
      </c>
      <c r="Y27" s="7"/>
      <c r="Z27" s="2"/>
      <c r="AA27" s="82"/>
      <c r="AB27" s="2"/>
      <c r="AC27" s="2"/>
      <c r="AD27" s="8"/>
      <c r="AE27" s="82">
        <v>41841</v>
      </c>
      <c r="AF27" s="2">
        <v>4.9219999999999997</v>
      </c>
      <c r="AG27" s="7"/>
      <c r="AH27" s="2"/>
      <c r="AI27" s="82">
        <v>41841</v>
      </c>
      <c r="AJ27" s="2">
        <v>5.093</v>
      </c>
      <c r="AK27" s="7"/>
      <c r="AL27" s="2"/>
      <c r="AM27" s="82">
        <v>41841</v>
      </c>
      <c r="AN27" s="81">
        <v>5.9390000000000001</v>
      </c>
      <c r="AO27" s="7"/>
      <c r="AP27" s="2"/>
      <c r="AQ27" s="82">
        <v>41841</v>
      </c>
      <c r="AR27" s="2">
        <v>5.97</v>
      </c>
      <c r="AS27" s="2"/>
      <c r="AT27" s="8"/>
      <c r="AU27" s="82">
        <v>41841</v>
      </c>
      <c r="AV27" s="2">
        <v>6.3840000000000003</v>
      </c>
      <c r="AW27" s="7"/>
      <c r="AX27" s="2"/>
      <c r="AY27" s="82"/>
      <c r="AZ27" s="2"/>
      <c r="BA27" s="2"/>
      <c r="BB27" s="8"/>
      <c r="BC27" s="82">
        <v>41841</v>
      </c>
      <c r="BD27" s="2">
        <v>5.1239999999999997</v>
      </c>
      <c r="BE27" s="7"/>
      <c r="BF27" s="2"/>
      <c r="BG27" s="82">
        <v>41841</v>
      </c>
      <c r="BH27" s="2">
        <v>5.7489999999999997</v>
      </c>
      <c r="BI27" s="2"/>
      <c r="BJ27" s="8"/>
      <c r="BK27" s="82">
        <v>41841</v>
      </c>
      <c r="BL27" s="2">
        <v>5.9619999999999997</v>
      </c>
      <c r="BM27" s="7"/>
      <c r="BN27" s="2"/>
      <c r="BO27" s="82">
        <v>41841</v>
      </c>
      <c r="BP27" s="2">
        <v>6.4370000000000003</v>
      </c>
      <c r="BQ27" s="2"/>
      <c r="BR27" s="8"/>
      <c r="BS27" s="82">
        <v>41841</v>
      </c>
      <c r="BT27" s="2">
        <v>4.3440000000000003</v>
      </c>
      <c r="BU27" s="7"/>
      <c r="BV27" s="2"/>
      <c r="BW27" s="82"/>
      <c r="BX27" s="2"/>
      <c r="BY27" s="2"/>
      <c r="BZ27" s="8"/>
      <c r="CA27" s="82">
        <v>41841</v>
      </c>
      <c r="CB27" s="2">
        <v>5.9770000000000003</v>
      </c>
      <c r="CC27" s="7"/>
      <c r="CD27" s="2"/>
      <c r="CE27" s="82">
        <v>41841</v>
      </c>
      <c r="CF27" s="81">
        <v>5.907</v>
      </c>
      <c r="CG27" s="2"/>
      <c r="CH27" s="8"/>
      <c r="CI27" s="82"/>
      <c r="CJ27" s="81"/>
      <c r="CK27" s="7"/>
      <c r="CL27" s="82"/>
      <c r="CM27" s="82">
        <v>41841</v>
      </c>
      <c r="CN27" s="81">
        <v>5.4820000000000002</v>
      </c>
      <c r="CO27" s="2"/>
      <c r="CP27" s="204"/>
      <c r="CQ27" s="82">
        <v>41841</v>
      </c>
      <c r="CR27" s="81">
        <v>5.7590000000000003</v>
      </c>
      <c r="CS27" s="7"/>
      <c r="CT27" s="204"/>
      <c r="CU27" s="82">
        <v>41841</v>
      </c>
      <c r="CV27" s="81">
        <v>5.7359999999999998</v>
      </c>
      <c r="CW27" s="7"/>
      <c r="CX27" s="82"/>
      <c r="CY27" s="82">
        <v>41841</v>
      </c>
      <c r="CZ27" s="81">
        <v>5.9180000000000001</v>
      </c>
      <c r="DA27" s="2"/>
      <c r="DB27" s="8"/>
      <c r="DC27" s="82"/>
      <c r="DD27" s="2"/>
      <c r="DE27" s="7"/>
      <c r="DF27" s="2"/>
      <c r="DG27" s="82">
        <v>41841</v>
      </c>
      <c r="DH27" s="81">
        <v>4.7539999999999996</v>
      </c>
      <c r="DI27" s="2"/>
      <c r="DJ27" s="8"/>
      <c r="DK27" s="82">
        <v>41841</v>
      </c>
      <c r="DL27" s="81">
        <v>5.5339999999999998</v>
      </c>
      <c r="DM27" s="7"/>
      <c r="DN27" s="2"/>
      <c r="DO27" s="82">
        <v>41841</v>
      </c>
      <c r="DP27" s="81">
        <v>5.8879999999999999</v>
      </c>
      <c r="DQ27" s="2"/>
      <c r="DR27" s="8"/>
      <c r="DS27" s="82">
        <v>41841</v>
      </c>
      <c r="DT27" s="81">
        <v>4.7409999999999997</v>
      </c>
      <c r="DU27" s="7"/>
      <c r="DV27" s="2"/>
      <c r="DW27" s="82">
        <v>41841</v>
      </c>
      <c r="DX27" s="81">
        <v>5.2759999999999998</v>
      </c>
      <c r="DY27" s="2"/>
      <c r="DZ27" s="8"/>
      <c r="EA27" s="82">
        <v>41841</v>
      </c>
      <c r="EB27" s="81">
        <v>5.3220000000000001</v>
      </c>
      <c r="EC27" s="7"/>
      <c r="ED27" s="2"/>
      <c r="EE27" s="82"/>
      <c r="EF27" s="81"/>
      <c r="EG27" s="2"/>
      <c r="EH27" s="8"/>
      <c r="EI27" s="82">
        <v>41841</v>
      </c>
      <c r="EJ27" s="81">
        <v>4.4409999999999998</v>
      </c>
      <c r="EK27" s="7"/>
      <c r="EL27" s="2"/>
      <c r="EM27" s="82">
        <v>41841</v>
      </c>
      <c r="EN27" s="81">
        <v>4.4409999999999998</v>
      </c>
      <c r="EO27" s="2"/>
      <c r="EP27" s="8"/>
      <c r="EQ27" s="82">
        <v>41841</v>
      </c>
      <c r="ER27" s="81">
        <v>4.7</v>
      </c>
      <c r="ES27" s="7"/>
      <c r="ET27" s="2"/>
      <c r="EU27" s="82">
        <v>41841</v>
      </c>
      <c r="EV27" s="81">
        <v>5.7069999999999999</v>
      </c>
      <c r="EW27" s="2"/>
      <c r="EX27" s="8"/>
      <c r="EY27" s="82">
        <v>41841</v>
      </c>
      <c r="EZ27" s="81">
        <v>4.0640000000000001</v>
      </c>
      <c r="FA27" s="7"/>
      <c r="FB27" s="2"/>
      <c r="FC27" s="82">
        <v>41841</v>
      </c>
      <c r="FD27" s="81">
        <v>5.1630000000000003</v>
      </c>
      <c r="FE27" s="2"/>
      <c r="FF27" s="8"/>
      <c r="FG27" s="82"/>
      <c r="FH27" s="81"/>
      <c r="FI27" s="7"/>
      <c r="FJ27" s="2"/>
      <c r="FK27" s="82">
        <v>41841</v>
      </c>
      <c r="FL27" s="81">
        <v>4.101</v>
      </c>
      <c r="FM27" s="2"/>
      <c r="FN27" s="8"/>
      <c r="FO27" s="82">
        <v>41841</v>
      </c>
      <c r="FP27" s="81">
        <v>4.4509999999999996</v>
      </c>
      <c r="FQ27" s="7"/>
      <c r="FR27" s="2"/>
      <c r="FS27" s="82">
        <v>41841</v>
      </c>
      <c r="FT27" s="81">
        <v>5.3259999999999996</v>
      </c>
      <c r="FU27" s="2"/>
      <c r="FV27" s="8"/>
      <c r="FW27" s="82">
        <v>41841</v>
      </c>
      <c r="FX27" s="81">
        <v>5.6440000000000001</v>
      </c>
      <c r="FY27" s="7"/>
      <c r="FZ27" s="2"/>
      <c r="GA27" s="82">
        <v>41841</v>
      </c>
      <c r="GB27" s="81">
        <v>4.5490000000000004</v>
      </c>
      <c r="GC27" s="2"/>
      <c r="GD27" s="8"/>
      <c r="GE27" s="82">
        <v>41841</v>
      </c>
      <c r="GF27" s="81">
        <v>5.2249999999999996</v>
      </c>
      <c r="GG27" s="7"/>
      <c r="GH27" s="2"/>
      <c r="GI27" s="82">
        <v>41841</v>
      </c>
      <c r="GJ27" s="81">
        <v>5.6760000000000002</v>
      </c>
      <c r="GK27" s="2"/>
      <c r="GL27" s="8"/>
      <c r="GM27" s="82">
        <v>41841</v>
      </c>
      <c r="GN27" s="81">
        <v>5.9359999999999999</v>
      </c>
      <c r="GO27" s="7"/>
    </row>
    <row r="28" spans="2:228" x14ac:dyDescent="0.25">
      <c r="B28" s="8"/>
      <c r="C28" s="82">
        <v>41842</v>
      </c>
      <c r="D28" s="2">
        <v>4.3819999999999997</v>
      </c>
      <c r="E28" s="2"/>
      <c r="F28" s="8"/>
      <c r="G28" s="82">
        <v>41842</v>
      </c>
      <c r="H28" s="2">
        <v>4.6210000000000004</v>
      </c>
      <c r="I28" s="7"/>
      <c r="J28" s="2"/>
      <c r="K28" s="82">
        <v>41842</v>
      </c>
      <c r="L28" s="81">
        <v>4.7409999999999997</v>
      </c>
      <c r="M28" s="2"/>
      <c r="N28" s="8"/>
      <c r="O28" s="82">
        <v>41842</v>
      </c>
      <c r="P28" s="2">
        <v>4.867</v>
      </c>
      <c r="Q28" s="7"/>
      <c r="R28" s="2"/>
      <c r="S28" s="82">
        <v>41842</v>
      </c>
      <c r="T28" s="2">
        <v>5.2939999999999996</v>
      </c>
      <c r="U28" s="2"/>
      <c r="V28" s="8"/>
      <c r="W28" s="82">
        <v>41842</v>
      </c>
      <c r="X28" s="2">
        <v>5.4320000000000004</v>
      </c>
      <c r="Y28" s="7"/>
      <c r="Z28" s="2"/>
      <c r="AA28" s="82"/>
      <c r="AB28" s="2"/>
      <c r="AC28" s="2"/>
      <c r="AD28" s="8"/>
      <c r="AE28" s="82">
        <v>41842</v>
      </c>
      <c r="AF28" s="2">
        <v>4.9080000000000004</v>
      </c>
      <c r="AG28" s="7"/>
      <c r="AH28" s="2"/>
      <c r="AI28" s="82">
        <v>41842</v>
      </c>
      <c r="AJ28" s="2">
        <v>5.0679999999999996</v>
      </c>
      <c r="AK28" s="7"/>
      <c r="AL28" s="2"/>
      <c r="AM28" s="82">
        <v>41842</v>
      </c>
      <c r="AN28" s="81">
        <v>5.899</v>
      </c>
      <c r="AO28" s="7"/>
      <c r="AP28" s="2"/>
      <c r="AQ28" s="82">
        <v>41842</v>
      </c>
      <c r="AR28" s="2">
        <v>5.9249999999999998</v>
      </c>
      <c r="AS28" s="2"/>
      <c r="AT28" s="8"/>
      <c r="AU28" s="82">
        <v>41842</v>
      </c>
      <c r="AV28" s="2">
        <v>6.3310000000000004</v>
      </c>
      <c r="AW28" s="7"/>
      <c r="AX28" s="2"/>
      <c r="AY28" s="82"/>
      <c r="AZ28" s="2"/>
      <c r="BA28" s="2"/>
      <c r="BB28" s="8"/>
      <c r="BC28" s="82">
        <v>41842</v>
      </c>
      <c r="BD28" s="2">
        <v>5.0970000000000004</v>
      </c>
      <c r="BE28" s="7"/>
      <c r="BF28" s="2"/>
      <c r="BG28" s="82">
        <v>41842</v>
      </c>
      <c r="BH28" s="2">
        <v>5.7130000000000001</v>
      </c>
      <c r="BI28" s="2"/>
      <c r="BJ28" s="8"/>
      <c r="BK28" s="82">
        <v>41842</v>
      </c>
      <c r="BL28" s="2">
        <v>5.9180000000000001</v>
      </c>
      <c r="BM28" s="7"/>
      <c r="BN28" s="2"/>
      <c r="BO28" s="82">
        <v>41842</v>
      </c>
      <c r="BP28" s="2">
        <v>6.383</v>
      </c>
      <c r="BQ28" s="2"/>
      <c r="BR28" s="8"/>
      <c r="BS28" s="82">
        <v>41842</v>
      </c>
      <c r="BT28" s="2">
        <v>4.343</v>
      </c>
      <c r="BU28" s="7"/>
      <c r="BV28" s="2"/>
      <c r="BW28" s="82"/>
      <c r="BX28" s="2"/>
      <c r="BY28" s="2"/>
      <c r="BZ28" s="8"/>
      <c r="CA28" s="82">
        <v>41842</v>
      </c>
      <c r="CB28" s="2">
        <v>5.9359999999999999</v>
      </c>
      <c r="CC28" s="7"/>
      <c r="CD28" s="2"/>
      <c r="CE28" s="82">
        <v>41842</v>
      </c>
      <c r="CF28" s="81">
        <v>5.859</v>
      </c>
      <c r="CG28" s="2"/>
      <c r="CH28" s="8"/>
      <c r="CI28" s="82"/>
      <c r="CJ28" s="81"/>
      <c r="CK28" s="7"/>
      <c r="CL28" s="82"/>
      <c r="CM28" s="82">
        <v>41842</v>
      </c>
      <c r="CN28" s="81">
        <v>5.4530000000000003</v>
      </c>
      <c r="CO28" s="2"/>
      <c r="CP28" s="204"/>
      <c r="CQ28" s="82">
        <v>41842</v>
      </c>
      <c r="CR28" s="81">
        <v>5.7249999999999996</v>
      </c>
      <c r="CS28" s="7"/>
      <c r="CT28" s="204"/>
      <c r="CU28" s="82">
        <v>41842</v>
      </c>
      <c r="CV28" s="81">
        <v>5.6970000000000001</v>
      </c>
      <c r="CW28" s="7"/>
      <c r="CX28" s="82"/>
      <c r="CY28" s="82">
        <v>41842</v>
      </c>
      <c r="CZ28" s="81">
        <v>5.8780000000000001</v>
      </c>
      <c r="DA28" s="2"/>
      <c r="DB28" s="8"/>
      <c r="DC28" s="82"/>
      <c r="DD28" s="2"/>
      <c r="DE28" s="7"/>
      <c r="DF28" s="2"/>
      <c r="DG28" s="82">
        <v>41842</v>
      </c>
      <c r="DH28" s="81">
        <v>4.7460000000000004</v>
      </c>
      <c r="DI28" s="2"/>
      <c r="DJ28" s="8"/>
      <c r="DK28" s="82">
        <v>41842</v>
      </c>
      <c r="DL28" s="81">
        <v>5.5030000000000001</v>
      </c>
      <c r="DM28" s="7"/>
      <c r="DN28" s="2"/>
      <c r="DO28" s="82">
        <v>41842</v>
      </c>
      <c r="DP28" s="81">
        <v>5.8490000000000002</v>
      </c>
      <c r="DQ28" s="2"/>
      <c r="DR28" s="8"/>
      <c r="DS28" s="82">
        <v>41842</v>
      </c>
      <c r="DT28" s="81">
        <v>4.7119999999999997</v>
      </c>
      <c r="DU28" s="7"/>
      <c r="DV28" s="2"/>
      <c r="DW28" s="82">
        <v>41842</v>
      </c>
      <c r="DX28" s="81">
        <v>5.234</v>
      </c>
      <c r="DY28" s="2"/>
      <c r="DZ28" s="8"/>
      <c r="EA28" s="82">
        <v>41842</v>
      </c>
      <c r="EB28" s="81">
        <v>5.2720000000000002</v>
      </c>
      <c r="EC28" s="7"/>
      <c r="ED28" s="2"/>
      <c r="EE28" s="82"/>
      <c r="EF28" s="81"/>
      <c r="EG28" s="2"/>
      <c r="EH28" s="8"/>
      <c r="EI28" s="82">
        <v>41842</v>
      </c>
      <c r="EJ28" s="81">
        <v>4.4370000000000003</v>
      </c>
      <c r="EK28" s="7"/>
      <c r="EL28" s="2"/>
      <c r="EM28" s="82">
        <v>41842</v>
      </c>
      <c r="EN28" s="81">
        <v>4.4359999999999999</v>
      </c>
      <c r="EO28" s="2"/>
      <c r="EP28" s="8"/>
      <c r="EQ28" s="82">
        <v>41842</v>
      </c>
      <c r="ER28" s="81">
        <v>4.6850000000000005</v>
      </c>
      <c r="ES28" s="7"/>
      <c r="ET28" s="2"/>
      <c r="EU28" s="82">
        <v>41842</v>
      </c>
      <c r="EV28" s="81">
        <v>5.6639999999999997</v>
      </c>
      <c r="EW28" s="2"/>
      <c r="EX28" s="8"/>
      <c r="EY28" s="82">
        <v>41842</v>
      </c>
      <c r="EZ28" s="81">
        <v>4.0439999999999996</v>
      </c>
      <c r="FA28" s="7"/>
      <c r="FB28" s="2"/>
      <c r="FC28" s="82">
        <v>41842</v>
      </c>
      <c r="FD28" s="81">
        <v>5.1239999999999997</v>
      </c>
      <c r="FE28" s="2"/>
      <c r="FF28" s="8"/>
      <c r="FG28" s="82"/>
      <c r="FH28" s="81"/>
      <c r="FI28" s="7"/>
      <c r="FJ28" s="2"/>
      <c r="FK28" s="82">
        <v>41842</v>
      </c>
      <c r="FL28" s="81">
        <v>4.093</v>
      </c>
      <c r="FM28" s="2"/>
      <c r="FN28" s="8"/>
      <c r="FO28" s="82">
        <v>41842</v>
      </c>
      <c r="FP28" s="81">
        <v>4.43</v>
      </c>
      <c r="FQ28" s="7"/>
      <c r="FR28" s="2"/>
      <c r="FS28" s="82">
        <v>41842</v>
      </c>
      <c r="FT28" s="81">
        <v>5.2729999999999997</v>
      </c>
      <c r="FU28" s="2"/>
      <c r="FV28" s="8"/>
      <c r="FW28" s="82">
        <v>41842</v>
      </c>
      <c r="FX28" s="81">
        <v>5.5910000000000002</v>
      </c>
      <c r="FY28" s="7"/>
      <c r="FZ28" s="2"/>
      <c r="GA28" s="82">
        <v>41842</v>
      </c>
      <c r="GB28" s="81">
        <v>4.5430000000000001</v>
      </c>
      <c r="GC28" s="2"/>
      <c r="GD28" s="8"/>
      <c r="GE28" s="82">
        <v>41842</v>
      </c>
      <c r="GF28" s="81">
        <v>5.1959999999999997</v>
      </c>
      <c r="GG28" s="7"/>
      <c r="GH28" s="2"/>
      <c r="GI28" s="82">
        <v>41842</v>
      </c>
      <c r="GJ28" s="81">
        <v>5.633</v>
      </c>
      <c r="GK28" s="2"/>
      <c r="GL28" s="8"/>
      <c r="GM28" s="82">
        <v>41842</v>
      </c>
      <c r="GN28" s="81">
        <v>5.8940000000000001</v>
      </c>
      <c r="GO28" s="7"/>
    </row>
    <row r="29" spans="2:228" x14ac:dyDescent="0.25">
      <c r="B29" s="8"/>
      <c r="C29" s="82">
        <v>41843</v>
      </c>
      <c r="D29" s="2">
        <v>4.4089999999999998</v>
      </c>
      <c r="E29" s="82"/>
      <c r="F29" s="8"/>
      <c r="G29" s="82">
        <v>41843</v>
      </c>
      <c r="H29" s="2">
        <v>4.6669999999999998</v>
      </c>
      <c r="I29" s="74"/>
      <c r="J29" s="2"/>
      <c r="K29" s="82">
        <v>41843</v>
      </c>
      <c r="L29" s="81">
        <v>4.8959999999999999</v>
      </c>
      <c r="M29" s="82"/>
      <c r="N29" s="204"/>
      <c r="O29" s="82">
        <v>41843</v>
      </c>
      <c r="P29" s="2">
        <v>4.8819999999999997</v>
      </c>
      <c r="Q29" s="74"/>
      <c r="R29" s="82"/>
      <c r="S29" s="82">
        <v>41843</v>
      </c>
      <c r="T29" s="2">
        <v>5.2859999999999996</v>
      </c>
      <c r="U29" s="82"/>
      <c r="V29" s="204"/>
      <c r="W29" s="82">
        <v>41843</v>
      </c>
      <c r="X29" s="2">
        <v>5.4219999999999997</v>
      </c>
      <c r="Y29" s="74"/>
      <c r="Z29" s="2"/>
      <c r="AA29" s="82"/>
      <c r="AB29" s="2"/>
      <c r="AC29" s="82"/>
      <c r="AD29" s="8"/>
      <c r="AE29" s="82">
        <v>41843</v>
      </c>
      <c r="AF29" s="2">
        <v>4.9340000000000002</v>
      </c>
      <c r="AG29" s="74"/>
      <c r="AH29" s="2"/>
      <c r="AI29" s="82">
        <v>41843</v>
      </c>
      <c r="AJ29" s="2">
        <v>5.0860000000000003</v>
      </c>
      <c r="AK29" s="74"/>
      <c r="AL29" s="82"/>
      <c r="AM29" s="82">
        <v>41843</v>
      </c>
      <c r="AN29" s="81">
        <v>5.8890000000000002</v>
      </c>
      <c r="AO29" s="74"/>
      <c r="AP29" s="2"/>
      <c r="AQ29" s="82">
        <v>41843</v>
      </c>
      <c r="AR29" s="2">
        <v>5.9180000000000001</v>
      </c>
      <c r="AS29" s="82"/>
      <c r="AT29" s="8"/>
      <c r="AU29" s="82">
        <v>41843</v>
      </c>
      <c r="AV29" s="2">
        <v>6.3150000000000004</v>
      </c>
      <c r="AW29" s="74"/>
      <c r="AX29" s="2"/>
      <c r="AY29" s="82"/>
      <c r="AZ29" s="2"/>
      <c r="BA29" s="82"/>
      <c r="BB29" s="8"/>
      <c r="BC29" s="82">
        <v>41843</v>
      </c>
      <c r="BD29" s="2">
        <v>5.1180000000000003</v>
      </c>
      <c r="BE29" s="74"/>
      <c r="BF29" s="2"/>
      <c r="BG29" s="82">
        <v>41843</v>
      </c>
      <c r="BH29" s="2">
        <v>5.7030000000000003</v>
      </c>
      <c r="BI29" s="82"/>
      <c r="BJ29" s="8"/>
      <c r="BK29" s="82">
        <v>41843</v>
      </c>
      <c r="BL29" s="2">
        <v>5.9109999999999996</v>
      </c>
      <c r="BM29" s="74"/>
      <c r="BN29" s="2"/>
      <c r="BO29" s="82">
        <v>41843</v>
      </c>
      <c r="BP29" s="2">
        <v>6.3719999999999999</v>
      </c>
      <c r="BQ29" s="82"/>
      <c r="BR29" s="8"/>
      <c r="BS29" s="82">
        <v>41843</v>
      </c>
      <c r="BT29" s="2">
        <v>4.3849999999999998</v>
      </c>
      <c r="BU29" s="74"/>
      <c r="BV29" s="2"/>
      <c r="BW29" s="82"/>
      <c r="BX29" s="2"/>
      <c r="BY29" s="82"/>
      <c r="BZ29" s="8"/>
      <c r="CA29" s="82">
        <v>41843</v>
      </c>
      <c r="CB29" s="2">
        <v>5.9269999999999996</v>
      </c>
      <c r="CC29" s="74"/>
      <c r="CD29" s="82"/>
      <c r="CE29" s="82">
        <v>41843</v>
      </c>
      <c r="CF29" s="81">
        <v>5.8490000000000002</v>
      </c>
      <c r="CG29" s="82"/>
      <c r="CH29" s="8"/>
      <c r="CI29" s="82"/>
      <c r="CJ29" s="81"/>
      <c r="CK29" s="74"/>
      <c r="CL29" s="82"/>
      <c r="CM29" s="82">
        <v>41843</v>
      </c>
      <c r="CN29" s="81">
        <v>5.468</v>
      </c>
      <c r="CO29" s="82"/>
      <c r="CP29" s="204"/>
      <c r="CQ29" s="82">
        <v>41843</v>
      </c>
      <c r="CR29" s="81">
        <v>5.7290000000000001</v>
      </c>
      <c r="CS29" s="74"/>
      <c r="CT29" s="204"/>
      <c r="CU29" s="82">
        <v>41843</v>
      </c>
      <c r="CV29" s="81">
        <v>5.6929999999999996</v>
      </c>
      <c r="CW29" s="74"/>
      <c r="CX29" s="82"/>
      <c r="CY29" s="82">
        <v>41843</v>
      </c>
      <c r="CZ29" s="81">
        <v>5.8689999999999998</v>
      </c>
      <c r="DA29" s="82"/>
      <c r="DB29" s="8"/>
      <c r="DC29" s="82"/>
      <c r="DD29" s="2"/>
      <c r="DE29" s="7"/>
      <c r="DF29" s="2"/>
      <c r="DG29" s="82">
        <v>41843</v>
      </c>
      <c r="DH29" s="81">
        <v>4.7720000000000002</v>
      </c>
      <c r="DI29" s="82"/>
      <c r="DJ29" s="8"/>
      <c r="DK29" s="82">
        <v>41843</v>
      </c>
      <c r="DL29" s="81">
        <v>5.5129999999999999</v>
      </c>
      <c r="DM29" s="74"/>
      <c r="DN29" s="2"/>
      <c r="DO29" s="82">
        <v>41843</v>
      </c>
      <c r="DP29" s="81">
        <v>5.8479999999999999</v>
      </c>
      <c r="DQ29" s="82"/>
      <c r="DR29" s="8"/>
      <c r="DS29" s="82">
        <v>41843</v>
      </c>
      <c r="DT29" s="81">
        <v>4.7279999999999998</v>
      </c>
      <c r="DU29" s="74"/>
      <c r="DV29" s="2"/>
      <c r="DW29" s="82">
        <v>41843</v>
      </c>
      <c r="DX29" s="81">
        <v>5.2229999999999999</v>
      </c>
      <c r="DY29" s="82"/>
      <c r="DZ29" s="8"/>
      <c r="EA29" s="82">
        <v>41843</v>
      </c>
      <c r="EB29" s="81">
        <v>5.2649999999999997</v>
      </c>
      <c r="EC29" s="74"/>
      <c r="ED29" s="2"/>
      <c r="EE29" s="82"/>
      <c r="EF29" s="81"/>
      <c r="EG29" s="82"/>
      <c r="EH29" s="204"/>
      <c r="EI29" s="82">
        <v>41843</v>
      </c>
      <c r="EJ29" s="81">
        <v>4.4349999999999996</v>
      </c>
      <c r="EK29" s="74"/>
      <c r="EL29" s="82"/>
      <c r="EM29" s="82">
        <v>41843</v>
      </c>
      <c r="EN29" s="81">
        <v>4.4370000000000003</v>
      </c>
      <c r="EO29" s="82"/>
      <c r="EP29" s="8"/>
      <c r="EQ29" s="82">
        <v>41843</v>
      </c>
      <c r="ER29" s="81">
        <v>4.7110000000000003</v>
      </c>
      <c r="ES29" s="74"/>
      <c r="ET29" s="82"/>
      <c r="EU29" s="82">
        <v>41843</v>
      </c>
      <c r="EV29" s="81">
        <v>5.6580000000000004</v>
      </c>
      <c r="EW29" s="82"/>
      <c r="EX29" s="204"/>
      <c r="EY29" s="82">
        <v>41843</v>
      </c>
      <c r="EZ29" s="81">
        <v>4.0650000000000004</v>
      </c>
      <c r="FA29" s="74"/>
      <c r="FB29" s="2"/>
      <c r="FC29" s="82">
        <v>41843</v>
      </c>
      <c r="FD29" s="81">
        <v>5.149</v>
      </c>
      <c r="FE29" s="82"/>
      <c r="FF29" s="8"/>
      <c r="FG29" s="82"/>
      <c r="FH29" s="81"/>
      <c r="FI29" s="74"/>
      <c r="FJ29" s="2"/>
      <c r="FK29" s="82">
        <v>41843</v>
      </c>
      <c r="FL29" s="81">
        <v>4.1219999999999999</v>
      </c>
      <c r="FM29" s="82"/>
      <c r="FN29" s="8"/>
      <c r="FO29" s="82">
        <v>41843</v>
      </c>
      <c r="FP29" s="81">
        <v>4.4560000000000004</v>
      </c>
      <c r="FQ29" s="74"/>
      <c r="FR29" s="2"/>
      <c r="FS29" s="82">
        <v>41843</v>
      </c>
      <c r="FT29" s="81">
        <v>5.266</v>
      </c>
      <c r="FU29" s="82"/>
      <c r="FV29" s="8"/>
      <c r="FW29" s="82">
        <v>41843</v>
      </c>
      <c r="FX29" s="81">
        <v>5.5839999999999996</v>
      </c>
      <c r="FY29" s="74"/>
      <c r="FZ29" s="2"/>
      <c r="GA29" s="82">
        <v>41843</v>
      </c>
      <c r="GB29" s="81">
        <v>4.5590000000000002</v>
      </c>
      <c r="GC29" s="82"/>
      <c r="GD29" s="8"/>
      <c r="GE29" s="82">
        <v>41843</v>
      </c>
      <c r="GF29" s="81">
        <v>5.2080000000000002</v>
      </c>
      <c r="GG29" s="74"/>
      <c r="GH29" s="2"/>
      <c r="GI29" s="82">
        <v>41843</v>
      </c>
      <c r="GJ29" s="81">
        <v>5.6180000000000003</v>
      </c>
      <c r="GK29" s="82"/>
      <c r="GL29" s="8"/>
      <c r="GM29" s="82">
        <v>41843</v>
      </c>
      <c r="GN29" s="81">
        <v>5.8810000000000002</v>
      </c>
      <c r="GO29" s="74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</row>
    <row r="30" spans="2:228" x14ac:dyDescent="0.25">
      <c r="B30" s="8"/>
      <c r="C30" s="82">
        <v>41844</v>
      </c>
      <c r="D30" s="2">
        <v>4.3710000000000004</v>
      </c>
      <c r="E30" s="82"/>
      <c r="F30" s="8"/>
      <c r="G30" s="82">
        <v>41844</v>
      </c>
      <c r="H30" s="2">
        <v>4.6319999999999997</v>
      </c>
      <c r="I30" s="74"/>
      <c r="J30" s="2"/>
      <c r="K30" s="82">
        <v>41844</v>
      </c>
      <c r="L30" s="81">
        <v>4.8629999999999995</v>
      </c>
      <c r="M30" s="82"/>
      <c r="N30" s="204"/>
      <c r="O30" s="82">
        <v>41844</v>
      </c>
      <c r="P30" s="2">
        <v>4.8499999999999996</v>
      </c>
      <c r="Q30" s="74"/>
      <c r="R30" s="82"/>
      <c r="S30" s="82">
        <v>41844</v>
      </c>
      <c r="T30" s="2">
        <v>5.2610000000000001</v>
      </c>
      <c r="U30" s="82"/>
      <c r="V30" s="204"/>
      <c r="W30" s="82">
        <v>41844</v>
      </c>
      <c r="X30" s="2">
        <v>5.3870000000000005</v>
      </c>
      <c r="Y30" s="74"/>
      <c r="Z30" s="2"/>
      <c r="AA30" s="82"/>
      <c r="AB30" s="2"/>
      <c r="AC30" s="82"/>
      <c r="AD30" s="8"/>
      <c r="AE30" s="82">
        <v>41844</v>
      </c>
      <c r="AF30" s="2">
        <v>4.8940000000000001</v>
      </c>
      <c r="AG30" s="74"/>
      <c r="AH30" s="2"/>
      <c r="AI30" s="82">
        <v>41844</v>
      </c>
      <c r="AJ30" s="2">
        <v>5.0490000000000004</v>
      </c>
      <c r="AK30" s="74"/>
      <c r="AL30" s="82"/>
      <c r="AM30" s="82">
        <v>41844</v>
      </c>
      <c r="AN30" s="81">
        <v>5.8689999999999998</v>
      </c>
      <c r="AO30" s="74"/>
      <c r="AP30" s="2"/>
      <c r="AQ30" s="82">
        <v>41844</v>
      </c>
      <c r="AR30" s="2">
        <v>5.9080000000000004</v>
      </c>
      <c r="AS30" s="82"/>
      <c r="AT30" s="8"/>
      <c r="AU30" s="82">
        <v>41844</v>
      </c>
      <c r="AV30" s="2">
        <v>6.3010000000000002</v>
      </c>
      <c r="AW30" s="74"/>
      <c r="AX30" s="2"/>
      <c r="AY30" s="82"/>
      <c r="AZ30" s="2"/>
      <c r="BA30" s="82"/>
      <c r="BB30" s="8"/>
      <c r="BC30" s="82">
        <v>41844</v>
      </c>
      <c r="BD30" s="2">
        <v>5.08</v>
      </c>
      <c r="BE30" s="74"/>
      <c r="BF30" s="2"/>
      <c r="BG30" s="82">
        <v>41844</v>
      </c>
      <c r="BH30" s="2">
        <v>5.6749999999999998</v>
      </c>
      <c r="BI30" s="82"/>
      <c r="BJ30" s="8"/>
      <c r="BK30" s="82">
        <v>41844</v>
      </c>
      <c r="BL30" s="2">
        <v>5.8849999999999998</v>
      </c>
      <c r="BM30" s="74"/>
      <c r="BN30" s="2"/>
      <c r="BO30" s="82">
        <v>41844</v>
      </c>
      <c r="BP30" s="2">
        <v>6.3540000000000001</v>
      </c>
      <c r="BQ30" s="82"/>
      <c r="BR30" s="8"/>
      <c r="BS30" s="82">
        <v>41844</v>
      </c>
      <c r="BT30" s="2">
        <v>4.351</v>
      </c>
      <c r="BU30" s="74"/>
      <c r="BV30" s="2"/>
      <c r="BW30" s="82"/>
      <c r="BX30" s="2"/>
      <c r="BY30" s="82"/>
      <c r="BZ30" s="8"/>
      <c r="CA30" s="82">
        <v>41844</v>
      </c>
      <c r="CB30" s="2">
        <v>5.9030000000000005</v>
      </c>
      <c r="CC30" s="74"/>
      <c r="CD30" s="82"/>
      <c r="CE30" s="82">
        <v>41844</v>
      </c>
      <c r="CF30" s="81">
        <v>5.8250000000000002</v>
      </c>
      <c r="CG30" s="82"/>
      <c r="CH30" s="8"/>
      <c r="CI30" s="82"/>
      <c r="CJ30" s="81"/>
      <c r="CK30" s="74"/>
      <c r="CL30" s="82"/>
      <c r="CM30" s="82">
        <v>41844</v>
      </c>
      <c r="CN30" s="81">
        <v>5.4340000000000002</v>
      </c>
      <c r="CO30" s="82"/>
      <c r="CP30" s="204"/>
      <c r="CQ30" s="82">
        <v>41844</v>
      </c>
      <c r="CR30" s="81">
        <v>5.7</v>
      </c>
      <c r="CS30" s="74"/>
      <c r="CT30" s="204"/>
      <c r="CU30" s="82">
        <v>41844</v>
      </c>
      <c r="CV30" s="81">
        <v>5.6660000000000004</v>
      </c>
      <c r="CW30" s="74"/>
      <c r="CX30" s="82"/>
      <c r="CY30" s="82">
        <v>41844</v>
      </c>
      <c r="CZ30" s="81">
        <v>5.8440000000000003</v>
      </c>
      <c r="DA30" s="82"/>
      <c r="DB30" s="8"/>
      <c r="DC30" s="82"/>
      <c r="DD30" s="2"/>
      <c r="DE30" s="7"/>
      <c r="DF30" s="2"/>
      <c r="DG30" s="82">
        <v>41844</v>
      </c>
      <c r="DH30" s="81">
        <v>4.7350000000000003</v>
      </c>
      <c r="DI30" s="82"/>
      <c r="DJ30" s="8"/>
      <c r="DK30" s="82">
        <v>41844</v>
      </c>
      <c r="DL30" s="81">
        <v>5.4809999999999999</v>
      </c>
      <c r="DM30" s="74"/>
      <c r="DN30" s="2"/>
      <c r="DO30" s="82">
        <v>41844</v>
      </c>
      <c r="DP30" s="81">
        <v>5.8209999999999997</v>
      </c>
      <c r="DQ30" s="82"/>
      <c r="DR30" s="8"/>
      <c r="DS30" s="82">
        <v>41844</v>
      </c>
      <c r="DT30" s="81">
        <v>4.694</v>
      </c>
      <c r="DU30" s="74"/>
      <c r="DV30" s="2"/>
      <c r="DW30" s="82">
        <v>41844</v>
      </c>
      <c r="DX30" s="81">
        <v>5.1950000000000003</v>
      </c>
      <c r="DY30" s="82"/>
      <c r="DZ30" s="8"/>
      <c r="EA30" s="82">
        <v>41844</v>
      </c>
      <c r="EB30" s="81">
        <v>5.2359999999999998</v>
      </c>
      <c r="EC30" s="74"/>
      <c r="ED30" s="2"/>
      <c r="EE30" s="82"/>
      <c r="EF30" s="81"/>
      <c r="EG30" s="82"/>
      <c r="EH30" s="204"/>
      <c r="EI30" s="82">
        <v>41844</v>
      </c>
      <c r="EJ30" s="81">
        <v>4.4089999999999998</v>
      </c>
      <c r="EK30" s="74"/>
      <c r="EL30" s="82"/>
      <c r="EM30" s="82">
        <v>41844</v>
      </c>
      <c r="EN30" s="81">
        <v>4.41</v>
      </c>
      <c r="EO30" s="82"/>
      <c r="EP30" s="8"/>
      <c r="EQ30" s="82">
        <v>41844</v>
      </c>
      <c r="ER30" s="81">
        <v>4.6740000000000004</v>
      </c>
      <c r="ES30" s="74"/>
      <c r="ET30" s="82"/>
      <c r="EU30" s="82">
        <v>41844</v>
      </c>
      <c r="EV30" s="81">
        <v>5.6280000000000001</v>
      </c>
      <c r="EW30" s="82"/>
      <c r="EX30" s="204"/>
      <c r="EY30" s="82">
        <v>41844</v>
      </c>
      <c r="EZ30" s="81">
        <v>4.0510000000000002</v>
      </c>
      <c r="FA30" s="74"/>
      <c r="FB30" s="2"/>
      <c r="FC30" s="82">
        <v>41844</v>
      </c>
      <c r="FD30" s="81">
        <v>5.1040000000000001</v>
      </c>
      <c r="FE30" s="82"/>
      <c r="FF30" s="8"/>
      <c r="FG30" s="82"/>
      <c r="FH30" s="81"/>
      <c r="FI30" s="74"/>
      <c r="FJ30" s="2"/>
      <c r="FK30" s="82">
        <v>41844</v>
      </c>
      <c r="FL30" s="81">
        <v>4.0869999999999997</v>
      </c>
      <c r="FM30" s="82"/>
      <c r="FN30" s="8"/>
      <c r="FO30" s="82">
        <v>41844</v>
      </c>
      <c r="FP30" s="81">
        <v>4.4180000000000001</v>
      </c>
      <c r="FQ30" s="74"/>
      <c r="FR30" s="2"/>
      <c r="FS30" s="82">
        <v>41844</v>
      </c>
      <c r="FT30" s="81">
        <v>5.2389999999999999</v>
      </c>
      <c r="FU30" s="82"/>
      <c r="FV30" s="8"/>
      <c r="FW30" s="82">
        <v>41844</v>
      </c>
      <c r="FX30" s="81">
        <v>5.5609999999999999</v>
      </c>
      <c r="FY30" s="74"/>
      <c r="FZ30" s="2"/>
      <c r="GA30" s="82">
        <v>41844</v>
      </c>
      <c r="GB30" s="81">
        <v>4.5280000000000005</v>
      </c>
      <c r="GC30" s="82"/>
      <c r="GD30" s="8"/>
      <c r="GE30" s="82">
        <v>41844</v>
      </c>
      <c r="GF30" s="81">
        <v>5.17</v>
      </c>
      <c r="GG30" s="74"/>
      <c r="GH30" s="2"/>
      <c r="GI30" s="82">
        <v>41844</v>
      </c>
      <c r="GJ30" s="81">
        <v>5.5949999999999998</v>
      </c>
      <c r="GK30" s="82"/>
      <c r="GL30" s="8"/>
      <c r="GM30" s="82">
        <v>41844</v>
      </c>
      <c r="GN30" s="81">
        <v>5.8609999999999998</v>
      </c>
      <c r="GO30" s="74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</row>
    <row r="31" spans="2:228" x14ac:dyDescent="0.25">
      <c r="B31" s="8"/>
      <c r="C31" s="82">
        <v>41845</v>
      </c>
      <c r="D31" s="2">
        <v>4.3780000000000001</v>
      </c>
      <c r="E31" s="82"/>
      <c r="F31" s="8"/>
      <c r="G31" s="82">
        <v>41845</v>
      </c>
      <c r="H31" s="2">
        <v>4.657</v>
      </c>
      <c r="I31" s="74"/>
      <c r="J31" s="2"/>
      <c r="K31" s="82">
        <v>41845</v>
      </c>
      <c r="L31" s="81">
        <v>4.8780000000000001</v>
      </c>
      <c r="M31" s="82"/>
      <c r="N31" s="204"/>
      <c r="O31" s="82">
        <v>41845</v>
      </c>
      <c r="P31" s="2">
        <v>4.8639999999999999</v>
      </c>
      <c r="Q31" s="74"/>
      <c r="R31" s="82"/>
      <c r="S31" s="82">
        <v>41845</v>
      </c>
      <c r="T31" s="2">
        <v>5.2809999999999997</v>
      </c>
      <c r="U31" s="82"/>
      <c r="V31" s="204"/>
      <c r="W31" s="82">
        <v>41845</v>
      </c>
      <c r="X31" s="2">
        <v>5.4139999999999997</v>
      </c>
      <c r="Y31" s="74"/>
      <c r="Z31" s="2"/>
      <c r="AA31" s="82"/>
      <c r="AB31" s="2"/>
      <c r="AC31" s="82"/>
      <c r="AD31" s="8"/>
      <c r="AE31" s="82">
        <v>41845</v>
      </c>
      <c r="AF31" s="2">
        <v>4.9009999999999998</v>
      </c>
      <c r="AG31" s="74"/>
      <c r="AH31" s="2"/>
      <c r="AI31" s="82">
        <v>41845</v>
      </c>
      <c r="AJ31" s="2">
        <v>5.0640000000000001</v>
      </c>
      <c r="AK31" s="74"/>
      <c r="AL31" s="82"/>
      <c r="AM31" s="82">
        <v>41845</v>
      </c>
      <c r="AN31" s="81">
        <v>5.8739999999999997</v>
      </c>
      <c r="AO31" s="74"/>
      <c r="AP31" s="2"/>
      <c r="AQ31" s="82">
        <v>41845</v>
      </c>
      <c r="AR31" s="2">
        <v>5.9130000000000003</v>
      </c>
      <c r="AS31" s="82"/>
      <c r="AT31" s="8"/>
      <c r="AU31" s="82">
        <v>41845</v>
      </c>
      <c r="AV31" s="2">
        <v>6.3170000000000002</v>
      </c>
      <c r="AW31" s="74"/>
      <c r="AX31" s="2"/>
      <c r="AY31" s="82"/>
      <c r="AZ31" s="2"/>
      <c r="BA31" s="82"/>
      <c r="BB31" s="8"/>
      <c r="BC31" s="82">
        <v>41845</v>
      </c>
      <c r="BD31" s="2">
        <v>5.093</v>
      </c>
      <c r="BE31" s="74"/>
      <c r="BF31" s="2"/>
      <c r="BG31" s="82">
        <v>41845</v>
      </c>
      <c r="BH31" s="2">
        <v>5.6829999999999998</v>
      </c>
      <c r="BI31" s="82"/>
      <c r="BJ31" s="8"/>
      <c r="BK31" s="82">
        <v>41845</v>
      </c>
      <c r="BL31" s="2">
        <v>5.9050000000000002</v>
      </c>
      <c r="BM31" s="74"/>
      <c r="BN31" s="2"/>
      <c r="BO31" s="82">
        <v>41845</v>
      </c>
      <c r="BP31" s="2">
        <v>6.3870000000000005</v>
      </c>
      <c r="BQ31" s="82"/>
      <c r="BR31" s="8"/>
      <c r="BS31" s="82">
        <v>41845</v>
      </c>
      <c r="BT31" s="2">
        <v>4.3840000000000003</v>
      </c>
      <c r="BU31" s="74"/>
      <c r="BV31" s="2"/>
      <c r="BW31" s="82"/>
      <c r="BX31" s="2"/>
      <c r="BY31" s="82"/>
      <c r="BZ31" s="8"/>
      <c r="CA31" s="82">
        <v>41845</v>
      </c>
      <c r="CB31" s="2">
        <v>5.9210000000000003</v>
      </c>
      <c r="CC31" s="74"/>
      <c r="CD31" s="82"/>
      <c r="CE31" s="82">
        <v>41845</v>
      </c>
      <c r="CF31" s="81">
        <v>5.851</v>
      </c>
      <c r="CG31" s="82"/>
      <c r="CH31" s="8"/>
      <c r="CI31" s="82"/>
      <c r="CJ31" s="81"/>
      <c r="CK31" s="74"/>
      <c r="CL31" s="82"/>
      <c r="CM31" s="82">
        <v>41845</v>
      </c>
      <c r="CN31" s="81">
        <v>5.444</v>
      </c>
      <c r="CO31" s="82"/>
      <c r="CP31" s="204"/>
      <c r="CQ31" s="82">
        <v>41845</v>
      </c>
      <c r="CR31" s="81">
        <v>5.7160000000000002</v>
      </c>
      <c r="CS31" s="74"/>
      <c r="CT31" s="204"/>
      <c r="CU31" s="82">
        <v>41845</v>
      </c>
      <c r="CV31" s="81">
        <v>5.6829999999999998</v>
      </c>
      <c r="CW31" s="74"/>
      <c r="CX31" s="82"/>
      <c r="CY31" s="82">
        <v>41845</v>
      </c>
      <c r="CZ31" s="81">
        <v>5.8639999999999999</v>
      </c>
      <c r="DA31" s="82"/>
      <c r="DB31" s="8"/>
      <c r="DC31" s="82"/>
      <c r="DD31" s="2"/>
      <c r="DE31" s="7"/>
      <c r="DF31" s="2"/>
      <c r="DG31" s="82">
        <v>41845</v>
      </c>
      <c r="DH31" s="81">
        <v>4.7439999999999998</v>
      </c>
      <c r="DI31" s="82"/>
      <c r="DJ31" s="8"/>
      <c r="DK31" s="82">
        <v>41845</v>
      </c>
      <c r="DL31" s="81">
        <v>5.4939999999999998</v>
      </c>
      <c r="DM31" s="74"/>
      <c r="DN31" s="2"/>
      <c r="DO31" s="82">
        <v>41845</v>
      </c>
      <c r="DP31" s="81">
        <v>5.8360000000000003</v>
      </c>
      <c r="DQ31" s="82"/>
      <c r="DR31" s="8"/>
      <c r="DS31" s="82">
        <v>41845</v>
      </c>
      <c r="DT31" s="81">
        <v>4.7050000000000001</v>
      </c>
      <c r="DU31" s="74"/>
      <c r="DV31" s="2"/>
      <c r="DW31" s="82">
        <v>41845</v>
      </c>
      <c r="DX31" s="81">
        <v>5.2169999999999996</v>
      </c>
      <c r="DY31" s="82"/>
      <c r="DZ31" s="8"/>
      <c r="EA31" s="82">
        <v>41845</v>
      </c>
      <c r="EB31" s="81">
        <v>5.26</v>
      </c>
      <c r="EC31" s="74"/>
      <c r="ED31" s="2"/>
      <c r="EE31" s="82"/>
      <c r="EF31" s="81"/>
      <c r="EG31" s="82"/>
      <c r="EH31" s="204"/>
      <c r="EI31" s="82">
        <v>41845</v>
      </c>
      <c r="EJ31" s="81">
        <v>4.4340000000000002</v>
      </c>
      <c r="EK31" s="74"/>
      <c r="EL31" s="82"/>
      <c r="EM31" s="82">
        <v>41845</v>
      </c>
      <c r="EN31" s="81">
        <v>4.423</v>
      </c>
      <c r="EO31" s="82"/>
      <c r="EP31" s="8"/>
      <c r="EQ31" s="82">
        <v>41845</v>
      </c>
      <c r="ER31" s="81">
        <v>4.6680000000000001</v>
      </c>
      <c r="ES31" s="74"/>
      <c r="ET31" s="82"/>
      <c r="EU31" s="82">
        <v>41845</v>
      </c>
      <c r="EV31" s="81">
        <v>5.6420000000000003</v>
      </c>
      <c r="EW31" s="82"/>
      <c r="EX31" s="204"/>
      <c r="EY31" s="82">
        <v>41845</v>
      </c>
      <c r="EZ31" s="81">
        <v>4.0579999999999998</v>
      </c>
      <c r="FA31" s="74"/>
      <c r="FB31" s="2"/>
      <c r="FC31" s="82">
        <v>41845</v>
      </c>
      <c r="FD31" s="81">
        <v>5.109</v>
      </c>
      <c r="FE31" s="82"/>
      <c r="FF31" s="8"/>
      <c r="FG31" s="82"/>
      <c r="FH31" s="81"/>
      <c r="FI31" s="74"/>
      <c r="FJ31" s="2"/>
      <c r="FK31" s="82">
        <v>41845</v>
      </c>
      <c r="FL31" s="81">
        <v>4.0869999999999997</v>
      </c>
      <c r="FM31" s="82"/>
      <c r="FN31" s="8"/>
      <c r="FO31" s="82">
        <v>41845</v>
      </c>
      <c r="FP31" s="81">
        <v>4.4249999999999998</v>
      </c>
      <c r="FQ31" s="74"/>
      <c r="FR31" s="2"/>
      <c r="FS31" s="82">
        <v>41845</v>
      </c>
      <c r="FT31" s="81">
        <v>5.2610000000000001</v>
      </c>
      <c r="FU31" s="82"/>
      <c r="FV31" s="8"/>
      <c r="FW31" s="82">
        <v>41845</v>
      </c>
      <c r="FX31" s="81">
        <v>5.5919999999999996</v>
      </c>
      <c r="FY31" s="74"/>
      <c r="FZ31" s="2"/>
      <c r="GA31" s="82">
        <v>41845</v>
      </c>
      <c r="GB31" s="81">
        <v>4.5359999999999996</v>
      </c>
      <c r="GC31" s="82"/>
      <c r="GD31" s="8"/>
      <c r="GE31" s="82">
        <v>41845</v>
      </c>
      <c r="GF31" s="81">
        <v>5.1829999999999998</v>
      </c>
      <c r="GG31" s="74"/>
      <c r="GH31" s="2"/>
      <c r="GI31" s="82">
        <v>41845</v>
      </c>
      <c r="GJ31" s="81">
        <v>5.6109999999999998</v>
      </c>
      <c r="GK31" s="82"/>
      <c r="GL31" s="8"/>
      <c r="GM31" s="82">
        <v>41845</v>
      </c>
      <c r="GN31" s="81">
        <v>5.8810000000000002</v>
      </c>
      <c r="GO31" s="74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</row>
    <row r="32" spans="2:228" x14ac:dyDescent="0.25">
      <c r="B32" s="8"/>
      <c r="C32" s="82">
        <v>41848</v>
      </c>
      <c r="D32" s="2">
        <v>4.3650000000000002</v>
      </c>
      <c r="E32" s="2"/>
      <c r="F32" s="8"/>
      <c r="G32" s="82">
        <v>41848</v>
      </c>
      <c r="H32" s="2">
        <v>4.569</v>
      </c>
      <c r="I32" s="7"/>
      <c r="J32" s="2"/>
      <c r="K32" s="82">
        <v>41848</v>
      </c>
      <c r="L32" s="81">
        <v>4.58</v>
      </c>
      <c r="M32" s="2"/>
      <c r="N32" s="8"/>
      <c r="O32" s="82">
        <v>41848</v>
      </c>
      <c r="P32" s="2">
        <v>4.8360000000000003</v>
      </c>
      <c r="Q32" s="7"/>
      <c r="R32" s="2"/>
      <c r="S32" s="82">
        <v>41848</v>
      </c>
      <c r="T32" s="2">
        <v>5.2539999999999996</v>
      </c>
      <c r="U32" s="2"/>
      <c r="V32" s="8"/>
      <c r="W32" s="82">
        <v>41848</v>
      </c>
      <c r="X32" s="2">
        <v>5.39</v>
      </c>
      <c r="Y32" s="7"/>
      <c r="Z32" s="2"/>
      <c r="AA32" s="82"/>
      <c r="AB32" s="2"/>
      <c r="AC32" s="2"/>
      <c r="AD32" s="8"/>
      <c r="AE32" s="82">
        <v>41848</v>
      </c>
      <c r="AF32" s="2">
        <v>4.8860000000000001</v>
      </c>
      <c r="AG32" s="7"/>
      <c r="AH32" s="2"/>
      <c r="AI32" s="82">
        <v>41848</v>
      </c>
      <c r="AJ32" s="2">
        <v>5.0389999999999997</v>
      </c>
      <c r="AK32" s="7"/>
      <c r="AL32" s="2"/>
      <c r="AM32" s="82">
        <v>41848</v>
      </c>
      <c r="AN32" s="81">
        <v>5.8490000000000002</v>
      </c>
      <c r="AO32" s="7"/>
      <c r="AP32" s="2"/>
      <c r="AQ32" s="82">
        <v>41848</v>
      </c>
      <c r="AR32" s="2">
        <v>5.8890000000000002</v>
      </c>
      <c r="AS32" s="2"/>
      <c r="AT32" s="8"/>
      <c r="AU32" s="82">
        <v>41848</v>
      </c>
      <c r="AV32" s="2">
        <v>6.2930000000000001</v>
      </c>
      <c r="AW32" s="7"/>
      <c r="AX32" s="2"/>
      <c r="AY32" s="82"/>
      <c r="AZ32" s="2"/>
      <c r="BA32" s="2"/>
      <c r="BB32" s="8"/>
      <c r="BC32" s="82">
        <v>41848</v>
      </c>
      <c r="BD32" s="2">
        <v>5.069</v>
      </c>
      <c r="BE32" s="7"/>
      <c r="BF32" s="2"/>
      <c r="BG32" s="82">
        <v>41848</v>
      </c>
      <c r="BH32" s="2">
        <v>5.6550000000000002</v>
      </c>
      <c r="BI32" s="2"/>
      <c r="BJ32" s="8"/>
      <c r="BK32" s="82">
        <v>41848</v>
      </c>
      <c r="BL32" s="2">
        <v>5.8780000000000001</v>
      </c>
      <c r="BM32" s="7"/>
      <c r="BN32" s="2"/>
      <c r="BO32" s="82">
        <v>41848</v>
      </c>
      <c r="BP32" s="2">
        <v>6.3620000000000001</v>
      </c>
      <c r="BQ32" s="2"/>
      <c r="BR32" s="8"/>
      <c r="BS32" s="82">
        <v>41848</v>
      </c>
      <c r="BT32" s="2">
        <v>4.383</v>
      </c>
      <c r="BU32" s="7"/>
      <c r="BV32" s="2"/>
      <c r="BW32" s="82"/>
      <c r="BX32" s="2"/>
      <c r="BY32" s="2"/>
      <c r="BZ32" s="8"/>
      <c r="CA32" s="82">
        <v>41848</v>
      </c>
      <c r="CB32" s="2">
        <v>5.8979999999999997</v>
      </c>
      <c r="CC32" s="7"/>
      <c r="CD32" s="2"/>
      <c r="CE32" s="82">
        <v>41848</v>
      </c>
      <c r="CF32" s="81">
        <v>5.827</v>
      </c>
      <c r="CG32" s="2"/>
      <c r="CH32" s="8"/>
      <c r="CI32" s="82"/>
      <c r="CJ32" s="81"/>
      <c r="CK32" s="7"/>
      <c r="CL32" s="82"/>
      <c r="CM32" s="82">
        <v>41848</v>
      </c>
      <c r="CN32" s="81">
        <v>5.4189999999999996</v>
      </c>
      <c r="CO32" s="2"/>
      <c r="CP32" s="204"/>
      <c r="CQ32" s="82">
        <v>41848</v>
      </c>
      <c r="CR32" s="81">
        <v>5.6890000000000001</v>
      </c>
      <c r="CS32" s="7"/>
      <c r="CT32" s="204"/>
      <c r="CU32" s="82">
        <v>41848</v>
      </c>
      <c r="CV32" s="81">
        <v>5.6559999999999997</v>
      </c>
      <c r="CW32" s="7"/>
      <c r="CX32" s="82"/>
      <c r="CY32" s="82">
        <v>41848</v>
      </c>
      <c r="CZ32" s="81">
        <v>5.8390000000000004</v>
      </c>
      <c r="DA32" s="2"/>
      <c r="DB32" s="8"/>
      <c r="DC32" s="82"/>
      <c r="DD32" s="2"/>
      <c r="DE32" s="7"/>
      <c r="DF32" s="2"/>
      <c r="DG32" s="82">
        <v>41848</v>
      </c>
      <c r="DH32" s="81">
        <v>4.7409999999999997</v>
      </c>
      <c r="DI32" s="2"/>
      <c r="DJ32" s="8"/>
      <c r="DK32" s="82">
        <v>41848</v>
      </c>
      <c r="DL32" s="81">
        <v>5.4690000000000003</v>
      </c>
      <c r="DM32" s="7"/>
      <c r="DN32" s="2"/>
      <c r="DO32" s="82">
        <v>41848</v>
      </c>
      <c r="DP32" s="81">
        <v>5.8100000000000005</v>
      </c>
      <c r="DQ32" s="2"/>
      <c r="DR32" s="8"/>
      <c r="DS32" s="82">
        <v>41848</v>
      </c>
      <c r="DT32" s="81">
        <v>4.6790000000000003</v>
      </c>
      <c r="DU32" s="7"/>
      <c r="DV32" s="2"/>
      <c r="DW32" s="82">
        <v>41848</v>
      </c>
      <c r="DX32" s="81">
        <v>5.19</v>
      </c>
      <c r="DY32" s="2"/>
      <c r="DZ32" s="8"/>
      <c r="EA32" s="82">
        <v>41848</v>
      </c>
      <c r="EB32" s="81">
        <v>5.2329999999999997</v>
      </c>
      <c r="EC32" s="7"/>
      <c r="ED32" s="2"/>
      <c r="EE32" s="82"/>
      <c r="EF32" s="81"/>
      <c r="EG32" s="2"/>
      <c r="EH32" s="8"/>
      <c r="EI32" s="82">
        <v>41848</v>
      </c>
      <c r="EJ32" s="81">
        <v>4.4260000000000002</v>
      </c>
      <c r="EK32" s="7"/>
      <c r="EL32" s="2"/>
      <c r="EM32" s="82">
        <v>41848</v>
      </c>
      <c r="EN32" s="81">
        <v>4.4139999999999997</v>
      </c>
      <c r="EO32" s="2"/>
      <c r="EP32" s="8"/>
      <c r="EQ32" s="82">
        <v>41848</v>
      </c>
      <c r="ER32" s="81">
        <v>4.665</v>
      </c>
      <c r="ES32" s="7"/>
      <c r="ET32" s="2"/>
      <c r="EU32" s="82">
        <v>41848</v>
      </c>
      <c r="EV32" s="81">
        <v>5.6150000000000002</v>
      </c>
      <c r="EW32" s="2"/>
      <c r="EX32" s="8"/>
      <c r="EY32" s="82">
        <v>41848</v>
      </c>
      <c r="EZ32" s="81">
        <v>4.0570000000000004</v>
      </c>
      <c r="FA32" s="7"/>
      <c r="FB32" s="2"/>
      <c r="FC32" s="82">
        <v>41848</v>
      </c>
      <c r="FD32" s="81">
        <v>5.0869999999999997</v>
      </c>
      <c r="FE32" s="2"/>
      <c r="FF32" s="8"/>
      <c r="FG32" s="82"/>
      <c r="FH32" s="81"/>
      <c r="FI32" s="7"/>
      <c r="FJ32" s="2"/>
      <c r="FK32" s="82">
        <v>41848</v>
      </c>
      <c r="FL32" s="81">
        <v>4.0940000000000003</v>
      </c>
      <c r="FM32" s="2"/>
      <c r="FN32" s="8"/>
      <c r="FO32" s="82">
        <v>41848</v>
      </c>
      <c r="FP32" s="81">
        <v>4.4089999999999998</v>
      </c>
      <c r="FQ32" s="7"/>
      <c r="FR32" s="2"/>
      <c r="FS32" s="82">
        <v>41848</v>
      </c>
      <c r="FT32" s="81">
        <v>5.2350000000000003</v>
      </c>
      <c r="FU32" s="2"/>
      <c r="FV32" s="8"/>
      <c r="FW32" s="82">
        <v>41848</v>
      </c>
      <c r="FX32" s="81">
        <v>5.5679999999999996</v>
      </c>
      <c r="FY32" s="7"/>
      <c r="FZ32" s="2"/>
      <c r="GA32" s="82">
        <v>41848</v>
      </c>
      <c r="GB32" s="81">
        <v>4.5389999999999997</v>
      </c>
      <c r="GC32" s="2"/>
      <c r="GD32" s="8"/>
      <c r="GE32" s="82">
        <v>41848</v>
      </c>
      <c r="GF32" s="81">
        <v>5.1580000000000004</v>
      </c>
      <c r="GG32" s="7"/>
      <c r="GH32" s="2"/>
      <c r="GI32" s="82">
        <v>41848</v>
      </c>
      <c r="GJ32" s="81">
        <v>5.585</v>
      </c>
      <c r="GK32" s="2"/>
      <c r="GL32" s="8"/>
      <c r="GM32" s="82">
        <v>41848</v>
      </c>
      <c r="GN32" s="81">
        <v>5.8609999999999998</v>
      </c>
      <c r="GO32" s="7"/>
    </row>
    <row r="33" spans="2:197" x14ac:dyDescent="0.25">
      <c r="B33" s="8"/>
      <c r="C33" s="82">
        <v>41849</v>
      </c>
      <c r="D33" s="2">
        <v>4.3540000000000001</v>
      </c>
      <c r="E33" s="2"/>
      <c r="F33" s="8"/>
      <c r="G33" s="82">
        <v>41849</v>
      </c>
      <c r="H33" s="2">
        <v>4.5910000000000002</v>
      </c>
      <c r="I33" s="7"/>
      <c r="J33" s="2"/>
      <c r="K33" s="82">
        <v>41849</v>
      </c>
      <c r="L33" s="81">
        <v>4.7869999999999999</v>
      </c>
      <c r="M33" s="2"/>
      <c r="N33" s="8"/>
      <c r="O33" s="82">
        <v>41849</v>
      </c>
      <c r="P33" s="2">
        <v>4.83</v>
      </c>
      <c r="Q33" s="7"/>
      <c r="R33" s="2"/>
      <c r="S33" s="82">
        <v>41849</v>
      </c>
      <c r="T33" s="2">
        <v>5.258</v>
      </c>
      <c r="U33" s="2"/>
      <c r="V33" s="8"/>
      <c r="W33" s="82">
        <v>41849</v>
      </c>
      <c r="X33" s="2">
        <v>5.3929999999999998</v>
      </c>
      <c r="Y33" s="7"/>
      <c r="Z33" s="2"/>
      <c r="AA33" s="82"/>
      <c r="AB33" s="2"/>
      <c r="AC33" s="2"/>
      <c r="AD33" s="8"/>
      <c r="AE33" s="82">
        <v>41849</v>
      </c>
      <c r="AF33" s="2">
        <v>4.8780000000000001</v>
      </c>
      <c r="AG33" s="7"/>
      <c r="AH33" s="2"/>
      <c r="AI33" s="82">
        <v>41849</v>
      </c>
      <c r="AJ33" s="2">
        <v>5.0490000000000004</v>
      </c>
      <c r="AK33" s="7"/>
      <c r="AL33" s="2"/>
      <c r="AM33" s="82">
        <v>41849</v>
      </c>
      <c r="AN33" s="81">
        <v>5.851</v>
      </c>
      <c r="AO33" s="7"/>
      <c r="AP33" s="2"/>
      <c r="AQ33" s="82">
        <v>41849</v>
      </c>
      <c r="AR33" s="2">
        <v>5.88</v>
      </c>
      <c r="AS33" s="2"/>
      <c r="AT33" s="8"/>
      <c r="AU33" s="82">
        <v>41849</v>
      </c>
      <c r="AV33" s="2">
        <v>6.2869999999999999</v>
      </c>
      <c r="AW33" s="7"/>
      <c r="AX33" s="2"/>
      <c r="AY33" s="82"/>
      <c r="AZ33" s="2"/>
      <c r="BA33" s="2"/>
      <c r="BB33" s="8"/>
      <c r="BC33" s="82">
        <v>41849</v>
      </c>
      <c r="BD33" s="2">
        <v>5.0599999999999996</v>
      </c>
      <c r="BE33" s="7"/>
      <c r="BF33" s="2"/>
      <c r="BG33" s="82">
        <v>41849</v>
      </c>
      <c r="BH33" s="2">
        <v>5.6639999999999997</v>
      </c>
      <c r="BI33" s="2"/>
      <c r="BJ33" s="8"/>
      <c r="BK33" s="82">
        <v>41849</v>
      </c>
      <c r="BL33" s="2">
        <v>5.8520000000000003</v>
      </c>
      <c r="BM33" s="7"/>
      <c r="BN33" s="2"/>
      <c r="BO33" s="82">
        <v>41849</v>
      </c>
      <c r="BP33" s="2">
        <v>6.37</v>
      </c>
      <c r="BQ33" s="2"/>
      <c r="BR33" s="8"/>
      <c r="BS33" s="82">
        <v>41849</v>
      </c>
      <c r="BT33" s="2">
        <v>4.3890000000000002</v>
      </c>
      <c r="BU33" s="7"/>
      <c r="BV33" s="2"/>
      <c r="BW33" s="82"/>
      <c r="BX33" s="2"/>
      <c r="BY33" s="2"/>
      <c r="BZ33" s="8"/>
      <c r="CA33" s="82">
        <v>41849</v>
      </c>
      <c r="CB33" s="2">
        <v>5.9</v>
      </c>
      <c r="CC33" s="7"/>
      <c r="CD33" s="2"/>
      <c r="CE33" s="82">
        <v>41849</v>
      </c>
      <c r="CF33" s="81">
        <v>5.8309999999999995</v>
      </c>
      <c r="CG33" s="2"/>
      <c r="CH33" s="8"/>
      <c r="CI33" s="82"/>
      <c r="CJ33" s="81"/>
      <c r="CK33" s="7"/>
      <c r="CL33" s="82"/>
      <c r="CM33" s="82">
        <v>41849</v>
      </c>
      <c r="CN33" s="81">
        <v>5.3849999999999998</v>
      </c>
      <c r="CO33" s="2"/>
      <c r="CP33" s="204"/>
      <c r="CQ33" s="82">
        <v>41849</v>
      </c>
      <c r="CR33" s="81">
        <v>5.6870000000000003</v>
      </c>
      <c r="CS33" s="7"/>
      <c r="CT33" s="204"/>
      <c r="CU33" s="82">
        <v>41849</v>
      </c>
      <c r="CV33" s="81">
        <v>5.66</v>
      </c>
      <c r="CW33" s="7"/>
      <c r="CX33" s="82"/>
      <c r="CY33" s="82">
        <v>41849</v>
      </c>
      <c r="CZ33" s="81">
        <v>5.8390000000000004</v>
      </c>
      <c r="DA33" s="2"/>
      <c r="DB33" s="8"/>
      <c r="DC33" s="82"/>
      <c r="DD33" s="2"/>
      <c r="DE33" s="7"/>
      <c r="DF33" s="2"/>
      <c r="DG33" s="82">
        <v>41849</v>
      </c>
      <c r="DH33" s="81">
        <v>4.726</v>
      </c>
      <c r="DI33" s="2"/>
      <c r="DJ33" s="8"/>
      <c r="DK33" s="82">
        <v>41849</v>
      </c>
      <c r="DL33" s="81">
        <v>5.4489999999999998</v>
      </c>
      <c r="DM33" s="7"/>
      <c r="DN33" s="2"/>
      <c r="DO33" s="82">
        <v>41849</v>
      </c>
      <c r="DP33" s="81">
        <v>5.7839999999999998</v>
      </c>
      <c r="DQ33" s="2"/>
      <c r="DR33" s="8"/>
      <c r="DS33" s="82">
        <v>41849</v>
      </c>
      <c r="DT33" s="81">
        <v>4.6760000000000002</v>
      </c>
      <c r="DU33" s="7"/>
      <c r="DV33" s="2"/>
      <c r="DW33" s="82">
        <v>41849</v>
      </c>
      <c r="DX33" s="81">
        <v>5.1950000000000003</v>
      </c>
      <c r="DY33" s="2"/>
      <c r="DZ33" s="8"/>
      <c r="EA33" s="82">
        <v>41849</v>
      </c>
      <c r="EB33" s="81">
        <v>5.2379999999999995</v>
      </c>
      <c r="EC33" s="7"/>
      <c r="ED33" s="2"/>
      <c r="EE33" s="82"/>
      <c r="EF33" s="81"/>
      <c r="EG33" s="2"/>
      <c r="EH33" s="8"/>
      <c r="EI33" s="82">
        <v>41849</v>
      </c>
      <c r="EJ33" s="81">
        <v>4.4160000000000004</v>
      </c>
      <c r="EK33" s="7"/>
      <c r="EL33" s="2"/>
      <c r="EM33" s="82">
        <v>41849</v>
      </c>
      <c r="EN33" s="81">
        <v>4.4039999999999999</v>
      </c>
      <c r="EO33" s="2"/>
      <c r="EP33" s="8"/>
      <c r="EQ33" s="82">
        <v>41849</v>
      </c>
      <c r="ER33" s="81">
        <v>4.6580000000000004</v>
      </c>
      <c r="ES33" s="7"/>
      <c r="ET33" s="2"/>
      <c r="EU33" s="82">
        <v>41849</v>
      </c>
      <c r="EV33" s="81">
        <v>5.6210000000000004</v>
      </c>
      <c r="EW33" s="2"/>
      <c r="EX33" s="8"/>
      <c r="EY33" s="82">
        <v>41849</v>
      </c>
      <c r="EZ33" s="81">
        <v>4.0510000000000002</v>
      </c>
      <c r="FA33" s="7"/>
      <c r="FB33" s="2"/>
      <c r="FC33" s="82">
        <v>41849</v>
      </c>
      <c r="FD33" s="81">
        <v>5.0869999999999997</v>
      </c>
      <c r="FE33" s="2"/>
      <c r="FF33" s="8"/>
      <c r="FG33" s="82"/>
      <c r="FH33" s="81"/>
      <c r="FI33" s="7"/>
      <c r="FJ33" s="2"/>
      <c r="FK33" s="82">
        <v>41849</v>
      </c>
      <c r="FL33" s="81">
        <v>4.077</v>
      </c>
      <c r="FM33" s="2"/>
      <c r="FN33" s="8"/>
      <c r="FO33" s="82">
        <v>41849</v>
      </c>
      <c r="FP33" s="81">
        <v>4.4000000000000004</v>
      </c>
      <c r="FQ33" s="7"/>
      <c r="FR33" s="2"/>
      <c r="FS33" s="82">
        <v>41849</v>
      </c>
      <c r="FT33" s="81">
        <v>5.2379999999999995</v>
      </c>
      <c r="FU33" s="2"/>
      <c r="FV33" s="8"/>
      <c r="FW33" s="82">
        <v>41849</v>
      </c>
      <c r="FX33" s="81">
        <v>5.5709999999999997</v>
      </c>
      <c r="FY33" s="7"/>
      <c r="FZ33" s="2"/>
      <c r="GA33" s="82">
        <v>41849</v>
      </c>
      <c r="GB33" s="81">
        <v>4.4960000000000004</v>
      </c>
      <c r="GC33" s="2"/>
      <c r="GD33" s="8"/>
      <c r="GE33" s="82">
        <v>41849</v>
      </c>
      <c r="GF33" s="81">
        <v>5.15</v>
      </c>
      <c r="GG33" s="7"/>
      <c r="GH33" s="2"/>
      <c r="GI33" s="82">
        <v>41849</v>
      </c>
      <c r="GJ33" s="81">
        <v>5.59</v>
      </c>
      <c r="GK33" s="2"/>
      <c r="GL33" s="8"/>
      <c r="GM33" s="82">
        <v>41849</v>
      </c>
      <c r="GN33" s="81">
        <v>5.8639999999999999</v>
      </c>
      <c r="GO33" s="7"/>
    </row>
    <row r="34" spans="2:197" x14ac:dyDescent="0.25">
      <c r="B34" s="8"/>
      <c r="C34" s="82">
        <v>41850</v>
      </c>
      <c r="D34" s="2">
        <v>4.3479999999999999</v>
      </c>
      <c r="E34" s="2"/>
      <c r="F34" s="8"/>
      <c r="G34" s="82">
        <v>41850</v>
      </c>
      <c r="H34" s="2">
        <v>4.548</v>
      </c>
      <c r="I34" s="7"/>
      <c r="J34" s="2"/>
      <c r="K34" s="82">
        <v>41850</v>
      </c>
      <c r="L34" s="2">
        <v>4.5600000000000005</v>
      </c>
      <c r="M34" s="2"/>
      <c r="N34" s="8"/>
      <c r="O34" s="82">
        <v>41850</v>
      </c>
      <c r="P34" s="2">
        <v>4.8129999999999997</v>
      </c>
      <c r="Q34" s="7"/>
      <c r="R34" s="2"/>
      <c r="S34" s="82">
        <v>41850</v>
      </c>
      <c r="T34" s="2">
        <v>5.2379999999999995</v>
      </c>
      <c r="U34" s="2"/>
      <c r="V34" s="8"/>
      <c r="W34" s="82">
        <v>41850</v>
      </c>
      <c r="X34" s="2">
        <v>5.3739999999999997</v>
      </c>
      <c r="Y34" s="7"/>
      <c r="Z34" s="2"/>
      <c r="AA34" s="82"/>
      <c r="AB34" s="2"/>
      <c r="AC34" s="2"/>
      <c r="AD34" s="8"/>
      <c r="AE34" s="82">
        <v>41850</v>
      </c>
      <c r="AF34" s="2">
        <v>4.8680000000000003</v>
      </c>
      <c r="AG34" s="7"/>
      <c r="AH34" s="2"/>
      <c r="AI34" s="82">
        <v>41850</v>
      </c>
      <c r="AJ34" s="2">
        <v>5.0179999999999998</v>
      </c>
      <c r="AK34" s="7"/>
      <c r="AL34" s="2"/>
      <c r="AM34" s="82">
        <v>41850</v>
      </c>
      <c r="AN34" s="2">
        <v>5.82</v>
      </c>
      <c r="AO34" s="7"/>
      <c r="AP34" s="2"/>
      <c r="AQ34" s="82">
        <v>41850</v>
      </c>
      <c r="AR34" s="2">
        <v>5.8579999999999997</v>
      </c>
      <c r="AS34" s="2"/>
      <c r="AT34" s="8"/>
      <c r="AU34" s="82">
        <v>41850</v>
      </c>
      <c r="AV34" s="2">
        <v>6.258</v>
      </c>
      <c r="AW34" s="7"/>
      <c r="AX34" s="2"/>
      <c r="AY34" s="82"/>
      <c r="AZ34" s="2"/>
      <c r="BA34" s="2"/>
      <c r="BB34" s="8"/>
      <c r="BC34" s="82">
        <v>41850</v>
      </c>
      <c r="BD34" s="2">
        <v>5.0449999999999999</v>
      </c>
      <c r="BE34" s="7"/>
      <c r="BF34" s="2"/>
      <c r="BG34" s="82">
        <v>41850</v>
      </c>
      <c r="BH34" s="2">
        <v>5.6580000000000004</v>
      </c>
      <c r="BI34" s="2"/>
      <c r="BJ34" s="8"/>
      <c r="BK34" s="82">
        <v>41850</v>
      </c>
      <c r="BL34" s="2">
        <v>5.8309999999999995</v>
      </c>
      <c r="BM34" s="7"/>
      <c r="BN34" s="2"/>
      <c r="BO34" s="82">
        <v>41850</v>
      </c>
      <c r="BP34" s="2">
        <v>6.3469999999999995</v>
      </c>
      <c r="BQ34" s="2"/>
      <c r="BR34" s="8"/>
      <c r="BS34" s="82">
        <v>41850</v>
      </c>
      <c r="BT34" s="2">
        <v>4.4119999999999999</v>
      </c>
      <c r="BU34" s="7"/>
      <c r="BV34" s="2"/>
      <c r="BW34" s="82"/>
      <c r="BX34" s="2"/>
      <c r="BY34" s="2"/>
      <c r="BZ34" s="8"/>
      <c r="CA34" s="82">
        <v>41850</v>
      </c>
      <c r="CB34" s="2">
        <v>5.8780000000000001</v>
      </c>
      <c r="CC34" s="7"/>
      <c r="CD34" s="2"/>
      <c r="CE34" s="82">
        <v>41850</v>
      </c>
      <c r="CF34" s="2">
        <v>5.8070000000000004</v>
      </c>
      <c r="CG34" s="2"/>
      <c r="CH34" s="8"/>
      <c r="CI34" s="82"/>
      <c r="CJ34" s="2"/>
      <c r="CK34" s="7"/>
      <c r="CL34" s="2"/>
      <c r="CM34" s="82">
        <v>41850</v>
      </c>
      <c r="CN34" s="2">
        <v>5.3689999999999998</v>
      </c>
      <c r="CO34" s="2"/>
      <c r="CP34" s="8"/>
      <c r="CQ34" s="82">
        <v>41850</v>
      </c>
      <c r="CR34" s="2">
        <v>5.6639999999999997</v>
      </c>
      <c r="CS34" s="7"/>
      <c r="CT34" s="8"/>
      <c r="CU34" s="82">
        <v>41850</v>
      </c>
      <c r="CV34" s="2">
        <v>5.6379999999999999</v>
      </c>
      <c r="CW34" s="7"/>
      <c r="CX34" s="2"/>
      <c r="CY34" s="82">
        <v>41850</v>
      </c>
      <c r="CZ34" s="2">
        <v>5.8159999999999998</v>
      </c>
      <c r="DA34" s="2"/>
      <c r="DB34" s="8"/>
      <c r="DC34" s="82"/>
      <c r="DD34" s="2"/>
      <c r="DE34" s="7"/>
      <c r="DF34" s="2"/>
      <c r="DG34" s="82">
        <v>41850</v>
      </c>
      <c r="DH34" s="2">
        <v>4.7320000000000002</v>
      </c>
      <c r="DI34" s="2"/>
      <c r="DJ34" s="8"/>
      <c r="DK34" s="82">
        <v>41850</v>
      </c>
      <c r="DL34" s="2">
        <v>5.4290000000000003</v>
      </c>
      <c r="DM34" s="7"/>
      <c r="DN34" s="2"/>
      <c r="DO34" s="82">
        <v>41850</v>
      </c>
      <c r="DP34" s="2">
        <v>5.7610000000000001</v>
      </c>
      <c r="DQ34" s="2"/>
      <c r="DR34" s="8"/>
      <c r="DS34" s="82">
        <v>41850</v>
      </c>
      <c r="DT34" s="2">
        <v>4.6589999999999998</v>
      </c>
      <c r="DU34" s="7"/>
      <c r="DV34" s="2"/>
      <c r="DW34" s="82">
        <v>41850</v>
      </c>
      <c r="DX34" s="2">
        <v>5.1749999999999998</v>
      </c>
      <c r="DY34" s="2"/>
      <c r="DZ34" s="8"/>
      <c r="EA34" s="82">
        <v>41850</v>
      </c>
      <c r="EB34" s="2">
        <v>5.2169999999999996</v>
      </c>
      <c r="EC34" s="7"/>
      <c r="ED34" s="2"/>
      <c r="EE34" s="82"/>
      <c r="EF34" s="81"/>
      <c r="EG34" s="2"/>
      <c r="EH34" s="8"/>
      <c r="EI34" s="82">
        <v>41850</v>
      </c>
      <c r="EJ34" s="2">
        <v>4.3970000000000002</v>
      </c>
      <c r="EK34" s="7"/>
      <c r="EL34" s="2"/>
      <c r="EM34" s="82">
        <v>41850</v>
      </c>
      <c r="EN34" s="2">
        <v>4.3970000000000002</v>
      </c>
      <c r="EO34" s="2"/>
      <c r="EP34" s="8"/>
      <c r="EQ34" s="82">
        <v>41850</v>
      </c>
      <c r="ER34" s="2">
        <v>4.6470000000000002</v>
      </c>
      <c r="ES34" s="7"/>
      <c r="ET34" s="2"/>
      <c r="EU34" s="82">
        <v>41850</v>
      </c>
      <c r="EV34" s="2">
        <v>5.6</v>
      </c>
      <c r="EW34" s="2"/>
      <c r="EX34" s="8"/>
      <c r="EY34" s="82">
        <v>41850</v>
      </c>
      <c r="EZ34" s="2">
        <v>4.0679999999999996</v>
      </c>
      <c r="FA34" s="7"/>
      <c r="FB34" s="2"/>
      <c r="FC34" s="82">
        <v>41850</v>
      </c>
      <c r="FD34" s="2">
        <v>5.0789999999999997</v>
      </c>
      <c r="FE34" s="2"/>
      <c r="FF34" s="8"/>
      <c r="FG34" s="82"/>
      <c r="FH34" s="2"/>
      <c r="FI34" s="7"/>
      <c r="FJ34" s="2"/>
      <c r="FK34" s="82">
        <v>41850</v>
      </c>
      <c r="FL34" s="2">
        <v>4.0919999999999996</v>
      </c>
      <c r="FM34" s="2"/>
      <c r="FN34" s="8"/>
      <c r="FO34" s="82">
        <v>41850</v>
      </c>
      <c r="FP34" s="2">
        <v>4.3899999999999997</v>
      </c>
      <c r="FQ34" s="7"/>
      <c r="FR34" s="2"/>
      <c r="FS34" s="82">
        <v>41850</v>
      </c>
      <c r="FT34" s="2">
        <v>5.2190000000000003</v>
      </c>
      <c r="FU34" s="2"/>
      <c r="FV34" s="8"/>
      <c r="FW34" s="82">
        <v>41850</v>
      </c>
      <c r="FX34" s="2">
        <v>5.5490000000000004</v>
      </c>
      <c r="FY34" s="7"/>
      <c r="FZ34" s="2"/>
      <c r="GA34" s="82">
        <v>41850</v>
      </c>
      <c r="GB34" s="2">
        <v>4.5090000000000003</v>
      </c>
      <c r="GC34" s="2"/>
      <c r="GD34" s="8"/>
      <c r="GE34" s="82">
        <v>41850</v>
      </c>
      <c r="GF34" s="2">
        <v>5.1370000000000005</v>
      </c>
      <c r="GG34" s="7"/>
      <c r="GH34" s="2"/>
      <c r="GI34" s="82">
        <v>41850</v>
      </c>
      <c r="GJ34" s="2">
        <v>5.569</v>
      </c>
      <c r="GK34" s="2"/>
      <c r="GL34" s="8"/>
      <c r="GM34" s="82">
        <v>41850</v>
      </c>
      <c r="GN34" s="2">
        <v>5.8410000000000002</v>
      </c>
      <c r="GO34" s="7"/>
    </row>
    <row r="35" spans="2:197" x14ac:dyDescent="0.25">
      <c r="B35" s="8"/>
      <c r="C35" s="82">
        <v>41851</v>
      </c>
      <c r="D35" s="2">
        <v>4.3659999999999997</v>
      </c>
      <c r="E35" s="2"/>
      <c r="F35" s="8"/>
      <c r="G35" s="82">
        <v>41851</v>
      </c>
      <c r="H35" s="2">
        <v>4.5739999999999998</v>
      </c>
      <c r="I35" s="7"/>
      <c r="J35" s="2"/>
      <c r="K35" s="82">
        <v>41851</v>
      </c>
      <c r="L35" s="2">
        <v>4.5880000000000001</v>
      </c>
      <c r="M35" s="2"/>
      <c r="N35" s="8"/>
      <c r="O35" s="82">
        <v>41851</v>
      </c>
      <c r="P35" s="2">
        <v>4.8449999999999998</v>
      </c>
      <c r="Q35" s="7"/>
      <c r="R35" s="2"/>
      <c r="S35" s="82">
        <v>41851</v>
      </c>
      <c r="T35" s="2">
        <v>5.2789999999999999</v>
      </c>
      <c r="U35" s="2"/>
      <c r="V35" s="8"/>
      <c r="W35" s="82">
        <v>41851</v>
      </c>
      <c r="X35" s="2">
        <v>5.4109999999999996</v>
      </c>
      <c r="Y35" s="7"/>
      <c r="Z35" s="2"/>
      <c r="AA35" s="82"/>
      <c r="AB35" s="2"/>
      <c r="AC35" s="2"/>
      <c r="AD35" s="8"/>
      <c r="AE35" s="82">
        <v>41851</v>
      </c>
      <c r="AF35" s="2">
        <v>4.8899999999999997</v>
      </c>
      <c r="AG35" s="7"/>
      <c r="AH35" s="2"/>
      <c r="AI35" s="82">
        <v>41851</v>
      </c>
      <c r="AJ35" s="2">
        <v>5.0449999999999999</v>
      </c>
      <c r="AK35" s="7"/>
      <c r="AL35" s="2"/>
      <c r="AM35" s="82">
        <v>41851</v>
      </c>
      <c r="AN35" s="2">
        <v>5.8680000000000003</v>
      </c>
      <c r="AO35" s="7"/>
      <c r="AP35" s="2"/>
      <c r="AQ35" s="82">
        <v>41851</v>
      </c>
      <c r="AR35" s="2">
        <v>5.91</v>
      </c>
      <c r="AS35" s="2"/>
      <c r="AT35" s="8"/>
      <c r="AU35" s="82">
        <v>41851</v>
      </c>
      <c r="AV35" s="2">
        <v>6.3109999999999999</v>
      </c>
      <c r="AW35" s="7"/>
      <c r="AX35" s="2"/>
      <c r="AY35" s="82"/>
      <c r="AZ35" s="2"/>
      <c r="BA35" s="2"/>
      <c r="BB35" s="8"/>
      <c r="BC35" s="82">
        <v>41851</v>
      </c>
      <c r="BD35" s="2">
        <v>5.0759999999999996</v>
      </c>
      <c r="BE35" s="7"/>
      <c r="BF35" s="2"/>
      <c r="BG35" s="82">
        <v>41851</v>
      </c>
      <c r="BH35" s="2">
        <v>5.6879999999999997</v>
      </c>
      <c r="BI35" s="2"/>
      <c r="BJ35" s="8"/>
      <c r="BK35" s="82">
        <v>41851</v>
      </c>
      <c r="BL35" s="2">
        <v>5.8810000000000002</v>
      </c>
      <c r="BM35" s="7"/>
      <c r="BN35" s="2"/>
      <c r="BO35" s="82">
        <v>41851</v>
      </c>
      <c r="BP35" s="2">
        <v>6.4020000000000001</v>
      </c>
      <c r="BQ35" s="2"/>
      <c r="BR35" s="8"/>
      <c r="BS35" s="82">
        <v>41851</v>
      </c>
      <c r="BT35" s="2">
        <v>4.37</v>
      </c>
      <c r="BU35" s="7"/>
      <c r="BV35" s="2"/>
      <c r="BW35" s="82"/>
      <c r="BX35" s="2"/>
      <c r="BY35" s="2"/>
      <c r="BZ35" s="8"/>
      <c r="CA35" s="82">
        <v>41851</v>
      </c>
      <c r="CB35" s="2">
        <v>5.9249999999999998</v>
      </c>
      <c r="CC35" s="7"/>
      <c r="CD35" s="2"/>
      <c r="CE35" s="82">
        <v>41851</v>
      </c>
      <c r="CF35" s="2">
        <v>5.859</v>
      </c>
      <c r="CG35" s="2"/>
      <c r="CH35" s="8"/>
      <c r="CI35" s="82"/>
      <c r="CJ35" s="2"/>
      <c r="CK35" s="7"/>
      <c r="CL35" s="2"/>
      <c r="CM35" s="82">
        <v>41851</v>
      </c>
      <c r="CN35" s="2">
        <v>5.3949999999999996</v>
      </c>
      <c r="CO35" s="2"/>
      <c r="CP35" s="8"/>
      <c r="CQ35" s="82">
        <v>41851</v>
      </c>
      <c r="CR35" s="2">
        <v>5.702</v>
      </c>
      <c r="CS35" s="7"/>
      <c r="CT35" s="8"/>
      <c r="CU35" s="82">
        <v>41851</v>
      </c>
      <c r="CV35" s="2">
        <v>5.6850000000000005</v>
      </c>
      <c r="CW35" s="7"/>
      <c r="CX35" s="2"/>
      <c r="CY35" s="82">
        <v>41851</v>
      </c>
      <c r="CZ35" s="2">
        <v>5.8650000000000002</v>
      </c>
      <c r="DA35" s="2"/>
      <c r="DB35" s="8"/>
      <c r="DC35" s="82"/>
      <c r="DD35" s="2"/>
      <c r="DE35" s="7"/>
      <c r="DF35" s="2"/>
      <c r="DG35" s="82">
        <v>41851</v>
      </c>
      <c r="DH35" s="2">
        <v>4.7359999999999998</v>
      </c>
      <c r="DI35" s="2"/>
      <c r="DJ35" s="8"/>
      <c r="DK35" s="82">
        <v>41851</v>
      </c>
      <c r="DL35" s="2">
        <v>5.46</v>
      </c>
      <c r="DM35" s="7"/>
      <c r="DN35" s="2"/>
      <c r="DO35" s="82">
        <v>41851</v>
      </c>
      <c r="DP35" s="2">
        <v>5.8070000000000004</v>
      </c>
      <c r="DQ35" s="2"/>
      <c r="DR35" s="8"/>
      <c r="DS35" s="82">
        <v>41851</v>
      </c>
      <c r="DT35" s="2">
        <v>4.6859999999999999</v>
      </c>
      <c r="DU35" s="7"/>
      <c r="DV35" s="2"/>
      <c r="DW35" s="82">
        <v>41851</v>
      </c>
      <c r="DX35" s="2">
        <v>5.2229999999999999</v>
      </c>
      <c r="DY35" s="2"/>
      <c r="DZ35" s="8"/>
      <c r="EA35" s="82">
        <v>41851</v>
      </c>
      <c r="EB35" s="2">
        <v>5.2670000000000003</v>
      </c>
      <c r="EC35" s="7"/>
      <c r="ED35" s="2"/>
      <c r="EE35" s="82"/>
      <c r="EF35" s="81"/>
      <c r="EG35" s="2"/>
      <c r="EH35" s="8"/>
      <c r="EI35" s="82">
        <v>41851</v>
      </c>
      <c r="EJ35" s="2">
        <v>4.5060000000000002</v>
      </c>
      <c r="EK35" s="7"/>
      <c r="EL35" s="2"/>
      <c r="EM35" s="82">
        <v>41851</v>
      </c>
      <c r="EN35" s="2">
        <v>4.4109999999999996</v>
      </c>
      <c r="EO35" s="2"/>
      <c r="EP35" s="8"/>
      <c r="EQ35" s="82">
        <v>41851</v>
      </c>
      <c r="ER35" s="2">
        <v>4.67</v>
      </c>
      <c r="ES35" s="7"/>
      <c r="ET35" s="2"/>
      <c r="EU35" s="82">
        <v>41851</v>
      </c>
      <c r="EV35" s="2">
        <v>5.6340000000000003</v>
      </c>
      <c r="EW35" s="2"/>
      <c r="EX35" s="8"/>
      <c r="EY35" s="82">
        <v>41851</v>
      </c>
      <c r="EZ35" s="2">
        <v>4.0629999999999997</v>
      </c>
      <c r="FA35" s="7"/>
      <c r="FB35" s="2"/>
      <c r="FC35" s="82">
        <v>41851</v>
      </c>
      <c r="FD35" s="2">
        <v>5.0979999999999999</v>
      </c>
      <c r="FE35" s="2"/>
      <c r="FF35" s="8"/>
      <c r="FG35" s="82"/>
      <c r="FH35" s="2"/>
      <c r="FI35" s="7"/>
      <c r="FJ35" s="2"/>
      <c r="FK35" s="82">
        <v>41851</v>
      </c>
      <c r="FL35" s="2">
        <v>4.0819999999999999</v>
      </c>
      <c r="FM35" s="2"/>
      <c r="FN35" s="8"/>
      <c r="FO35" s="82">
        <v>41851</v>
      </c>
      <c r="FP35" s="2">
        <v>4.4119999999999999</v>
      </c>
      <c r="FQ35" s="7"/>
      <c r="FR35" s="2"/>
      <c r="FS35" s="82">
        <v>41851</v>
      </c>
      <c r="FT35" s="2">
        <v>5.266</v>
      </c>
      <c r="FU35" s="2"/>
      <c r="FV35" s="8"/>
      <c r="FW35" s="82">
        <v>41851</v>
      </c>
      <c r="FX35" s="2">
        <v>5.6029999999999998</v>
      </c>
      <c r="FY35" s="7"/>
      <c r="FZ35" s="2"/>
      <c r="GA35" s="82">
        <v>41851</v>
      </c>
      <c r="GB35" s="2">
        <v>4.5019999999999998</v>
      </c>
      <c r="GC35" s="2"/>
      <c r="GD35" s="8"/>
      <c r="GE35" s="82">
        <v>41851</v>
      </c>
      <c r="GF35" s="2">
        <v>5.1639999999999997</v>
      </c>
      <c r="GG35" s="7"/>
      <c r="GH35" s="2"/>
      <c r="GI35" s="82">
        <v>41851</v>
      </c>
      <c r="GJ35" s="2">
        <v>5.617</v>
      </c>
      <c r="GK35" s="2"/>
      <c r="GL35" s="8"/>
      <c r="GM35" s="82">
        <v>41851</v>
      </c>
      <c r="GN35" s="2">
        <v>5.8870000000000005</v>
      </c>
      <c r="GO35" s="7"/>
    </row>
    <row r="36" spans="2:197" x14ac:dyDescent="0.25">
      <c r="B36" s="14"/>
      <c r="C36" s="75"/>
      <c r="D36" s="16"/>
      <c r="E36" s="16"/>
      <c r="F36" s="14"/>
      <c r="G36" s="75"/>
      <c r="H36" s="16"/>
      <c r="I36" s="20"/>
      <c r="J36" s="16"/>
      <c r="K36" s="75"/>
      <c r="L36" s="16"/>
      <c r="M36" s="16"/>
      <c r="N36" s="14"/>
      <c r="O36" s="75"/>
      <c r="P36" s="16"/>
      <c r="Q36" s="20"/>
      <c r="R36" s="16"/>
      <c r="S36" s="75"/>
      <c r="T36" s="16"/>
      <c r="U36" s="16"/>
      <c r="V36" s="14"/>
      <c r="W36" s="75"/>
      <c r="X36" s="16"/>
      <c r="Y36" s="20"/>
      <c r="Z36" s="16"/>
      <c r="AA36" s="75"/>
      <c r="AB36" s="16"/>
      <c r="AC36" s="16"/>
      <c r="AD36" s="14"/>
      <c r="AE36" s="75"/>
      <c r="AF36" s="16"/>
      <c r="AG36" s="20"/>
      <c r="AH36" s="16"/>
      <c r="AI36" s="75"/>
      <c r="AJ36" s="16"/>
      <c r="AK36" s="20"/>
      <c r="AL36" s="16"/>
      <c r="AM36" s="75"/>
      <c r="AN36" s="16"/>
      <c r="AO36" s="20"/>
      <c r="AP36" s="16"/>
      <c r="AQ36" s="75"/>
      <c r="AR36" s="16"/>
      <c r="AS36" s="16"/>
      <c r="AT36" s="14"/>
      <c r="AU36" s="75"/>
      <c r="AV36" s="16"/>
      <c r="AW36" s="20"/>
      <c r="AX36" s="16"/>
      <c r="AY36" s="75"/>
      <c r="AZ36" s="16"/>
      <c r="BA36" s="16"/>
      <c r="BB36" s="14"/>
      <c r="BC36" s="75"/>
      <c r="BD36" s="16"/>
      <c r="BE36" s="20"/>
      <c r="BF36" s="16"/>
      <c r="BG36" s="75"/>
      <c r="BH36" s="16"/>
      <c r="BI36" s="16"/>
      <c r="BJ36" s="14"/>
      <c r="BK36" s="75"/>
      <c r="BL36" s="16"/>
      <c r="BM36" s="20"/>
      <c r="BN36" s="16"/>
      <c r="BO36" s="75"/>
      <c r="BP36" s="16"/>
      <c r="BQ36" s="16"/>
      <c r="BR36" s="14"/>
      <c r="BS36" s="75"/>
      <c r="BT36" s="16"/>
      <c r="BU36" s="20"/>
      <c r="BV36" s="16"/>
      <c r="BW36" s="75"/>
      <c r="BX36" s="16"/>
      <c r="BY36" s="16"/>
      <c r="BZ36" s="14"/>
      <c r="CA36" s="75"/>
      <c r="CB36" s="16"/>
      <c r="CC36" s="20"/>
      <c r="CD36" s="16"/>
      <c r="CE36" s="16"/>
      <c r="CF36" s="16"/>
      <c r="CG36" s="16"/>
      <c r="CH36" s="14"/>
      <c r="CI36" s="75"/>
      <c r="CJ36" s="16"/>
      <c r="CK36" s="20"/>
      <c r="CL36" s="16"/>
      <c r="CM36" s="75"/>
      <c r="CN36" s="16"/>
      <c r="CO36" s="16"/>
      <c r="CP36" s="14"/>
      <c r="CQ36" s="75"/>
      <c r="CR36" s="16"/>
      <c r="CS36" s="20"/>
      <c r="CT36" s="14"/>
      <c r="CU36" s="75"/>
      <c r="CV36" s="16"/>
      <c r="CW36" s="20"/>
      <c r="CX36" s="16"/>
      <c r="CY36" s="75"/>
      <c r="CZ36" s="16"/>
      <c r="DA36" s="16"/>
      <c r="DB36" s="14"/>
      <c r="DC36" s="75"/>
      <c r="DD36" s="16"/>
      <c r="DE36" s="20"/>
      <c r="DF36" s="16"/>
      <c r="DG36" s="75"/>
      <c r="DH36" s="16"/>
      <c r="DI36" s="16"/>
      <c r="DJ36" s="14"/>
      <c r="DK36" s="75"/>
      <c r="DL36" s="16"/>
      <c r="DM36" s="20"/>
      <c r="DN36" s="16"/>
      <c r="DO36" s="75"/>
      <c r="DP36" s="16"/>
      <c r="DQ36" s="16"/>
      <c r="DR36" s="14"/>
      <c r="DS36" s="75"/>
      <c r="DT36" s="16"/>
      <c r="DU36" s="20"/>
      <c r="DV36" s="16"/>
      <c r="DW36" s="75"/>
      <c r="DX36" s="16"/>
      <c r="DY36" s="16"/>
      <c r="DZ36" s="14"/>
      <c r="EA36" s="75"/>
      <c r="EB36" s="16"/>
      <c r="EC36" s="20"/>
      <c r="ED36" s="16"/>
      <c r="EE36" s="75"/>
      <c r="EF36" s="86"/>
      <c r="EG36" s="16"/>
      <c r="EH36" s="14"/>
      <c r="EI36" s="75"/>
      <c r="EJ36" s="16"/>
      <c r="EK36" s="20"/>
      <c r="EL36" s="16"/>
      <c r="EM36" s="75"/>
      <c r="EN36" s="16"/>
      <c r="EO36" s="16"/>
      <c r="EP36" s="14"/>
      <c r="EQ36" s="75"/>
      <c r="ER36" s="16"/>
      <c r="ES36" s="20"/>
      <c r="ET36" s="16"/>
      <c r="EU36" s="75"/>
      <c r="EV36" s="16"/>
      <c r="EW36" s="16"/>
      <c r="EX36" s="14"/>
      <c r="EY36" s="75"/>
      <c r="EZ36" s="16"/>
      <c r="FA36" s="20"/>
      <c r="FB36" s="16"/>
      <c r="FC36" s="75"/>
      <c r="FD36" s="16"/>
      <c r="FE36" s="16"/>
      <c r="FF36" s="14"/>
      <c r="FG36" s="75"/>
      <c r="FH36" s="16"/>
      <c r="FI36" s="20"/>
      <c r="FJ36" s="16"/>
      <c r="FK36" s="75"/>
      <c r="FL36" s="16"/>
      <c r="FM36" s="16"/>
      <c r="FN36" s="14"/>
      <c r="FO36" s="75"/>
      <c r="FP36" s="16"/>
      <c r="FQ36" s="20"/>
      <c r="FR36" s="16"/>
      <c r="FS36" s="75"/>
      <c r="FT36" s="16"/>
      <c r="FU36" s="16"/>
      <c r="FV36" s="14"/>
      <c r="FW36" s="75"/>
      <c r="FX36" s="16"/>
      <c r="FY36" s="20"/>
      <c r="FZ36" s="16"/>
      <c r="GA36" s="75"/>
      <c r="GB36" s="16"/>
      <c r="GC36" s="16"/>
      <c r="GD36" s="14"/>
      <c r="GE36" s="75"/>
      <c r="GF36" s="16"/>
      <c r="GG36" s="20"/>
      <c r="GH36" s="16"/>
      <c r="GI36" s="75"/>
      <c r="GJ36" s="16"/>
      <c r="GK36" s="16"/>
      <c r="GL36" s="14"/>
      <c r="GM36" s="75"/>
      <c r="GN36" s="16"/>
      <c r="GO36" s="20"/>
    </row>
    <row r="37" spans="2:197" x14ac:dyDescent="0.25">
      <c r="W37" s="89"/>
      <c r="GB37" s="89"/>
    </row>
    <row r="38" spans="2:197" x14ac:dyDescent="0.25">
      <c r="W38" s="89"/>
      <c r="GB38" s="89"/>
    </row>
    <row r="39" spans="2:197" x14ac:dyDescent="0.25">
      <c r="W39" s="89"/>
      <c r="GB39" s="89"/>
    </row>
    <row r="40" spans="2:197" x14ac:dyDescent="0.25">
      <c r="B40" s="200"/>
      <c r="W40" s="89"/>
      <c r="GB40" s="89"/>
    </row>
    <row r="41" spans="2:197" x14ac:dyDescent="0.25">
      <c r="W41" s="89"/>
      <c r="GB41" s="89"/>
    </row>
    <row r="42" spans="2:197" x14ac:dyDescent="0.25">
      <c r="W42" s="89"/>
      <c r="GB42" s="89"/>
    </row>
    <row r="43" spans="2:197" x14ac:dyDescent="0.25">
      <c r="W43" s="89"/>
      <c r="GB43" s="89"/>
    </row>
    <row r="44" spans="2:197" x14ac:dyDescent="0.25">
      <c r="W44" s="89"/>
      <c r="GB44" s="89"/>
    </row>
    <row r="45" spans="2:197" x14ac:dyDescent="0.25">
      <c r="W45" s="89"/>
      <c r="GB45" s="89"/>
    </row>
    <row r="46" spans="2:197" x14ac:dyDescent="0.25">
      <c r="W46" s="89"/>
      <c r="GB46" s="89"/>
    </row>
    <row r="47" spans="2:197" x14ac:dyDescent="0.25">
      <c r="W47" s="89"/>
      <c r="GB47" s="89"/>
    </row>
    <row r="48" spans="2:197" x14ac:dyDescent="0.25">
      <c r="W48" s="89"/>
      <c r="GB48" s="89"/>
    </row>
    <row r="49" spans="4:184" x14ac:dyDescent="0.25">
      <c r="D49" s="89"/>
      <c r="H49" s="89"/>
      <c r="L49" s="89"/>
      <c r="W49" s="89"/>
      <c r="BQ49" s="89"/>
      <c r="GB49" s="89"/>
    </row>
    <row r="50" spans="4:184" x14ac:dyDescent="0.25">
      <c r="W50" s="89"/>
      <c r="GB50" s="89"/>
    </row>
    <row r="51" spans="4:184" x14ac:dyDescent="0.25">
      <c r="W51" s="89"/>
      <c r="GB51" s="89"/>
    </row>
    <row r="52" spans="4:184" x14ac:dyDescent="0.25">
      <c r="W52" s="89"/>
      <c r="GB52" s="89"/>
    </row>
    <row r="53" spans="4:184" x14ac:dyDescent="0.25">
      <c r="D53" s="89"/>
      <c r="H53" s="89"/>
      <c r="L53" s="89"/>
      <c r="W53" s="89"/>
      <c r="BQ53" s="89"/>
      <c r="GB53" s="89"/>
    </row>
    <row r="54" spans="4:184" x14ac:dyDescent="0.25">
      <c r="W54" s="89"/>
      <c r="GB54" s="89"/>
    </row>
    <row r="55" spans="4:184" x14ac:dyDescent="0.25">
      <c r="W55" s="89"/>
      <c r="GB55" s="89"/>
    </row>
    <row r="56" spans="4:184" x14ac:dyDescent="0.25">
      <c r="W56" s="89"/>
      <c r="GB56" s="89"/>
    </row>
    <row r="57" spans="4:184" x14ac:dyDescent="0.25">
      <c r="D57" s="89"/>
      <c r="H57" s="89"/>
      <c r="L57" s="89"/>
      <c r="W57" s="89"/>
      <c r="BQ57" s="89"/>
      <c r="GB57" s="89"/>
    </row>
    <row r="58" spans="4:184" x14ac:dyDescent="0.25">
      <c r="W58" s="89"/>
      <c r="GB58" s="89"/>
    </row>
    <row r="59" spans="4:184" x14ac:dyDescent="0.25">
      <c r="W59" s="89"/>
      <c r="GB59" s="89"/>
    </row>
    <row r="60" spans="4:184" x14ac:dyDescent="0.25">
      <c r="W60" s="89"/>
      <c r="GB60" s="89"/>
    </row>
    <row r="61" spans="4:184" x14ac:dyDescent="0.25">
      <c r="D61" s="89"/>
      <c r="H61" s="89"/>
      <c r="L61" s="89"/>
      <c r="W61" s="89"/>
      <c r="BQ61" s="89"/>
      <c r="GB61" s="89"/>
    </row>
    <row r="62" spans="4:184" x14ac:dyDescent="0.25">
      <c r="W62" s="89"/>
      <c r="GB62" s="89"/>
    </row>
    <row r="63" spans="4:184" x14ac:dyDescent="0.25">
      <c r="W63" s="89"/>
      <c r="GB63" s="89"/>
    </row>
    <row r="64" spans="4:184" x14ac:dyDescent="0.25">
      <c r="W64" s="89"/>
      <c r="GB64" s="89"/>
    </row>
    <row r="65" spans="4:184" x14ac:dyDescent="0.25">
      <c r="D65" s="89"/>
      <c r="H65" s="89"/>
      <c r="L65" s="89"/>
      <c r="W65" s="89"/>
      <c r="BQ65" s="89"/>
      <c r="GB65" s="89"/>
    </row>
    <row r="66" spans="4:184" x14ac:dyDescent="0.25">
      <c r="GB66" s="89"/>
    </row>
    <row r="67" spans="4:184" x14ac:dyDescent="0.25">
      <c r="GB67" s="89"/>
    </row>
    <row r="68" spans="4:184" x14ac:dyDescent="0.25">
      <c r="GB68" s="89"/>
    </row>
    <row r="69" spans="4:184" x14ac:dyDescent="0.25">
      <c r="D69" s="89"/>
      <c r="H69" s="89"/>
      <c r="L69" s="89"/>
      <c r="BQ69" s="89"/>
      <c r="GB69" s="89"/>
    </row>
    <row r="70" spans="4:184" x14ac:dyDescent="0.25">
      <c r="GB70" s="89"/>
    </row>
    <row r="71" spans="4:184" x14ac:dyDescent="0.25">
      <c r="GB71" s="89"/>
    </row>
    <row r="72" spans="4:184" x14ac:dyDescent="0.25">
      <c r="GB72" s="89"/>
    </row>
    <row r="73" spans="4:184" x14ac:dyDescent="0.25">
      <c r="D73" s="89"/>
      <c r="H73" s="89"/>
      <c r="L73" s="89"/>
      <c r="BQ73" s="89"/>
      <c r="GB73" s="89"/>
    </row>
    <row r="74" spans="4:184" x14ac:dyDescent="0.25">
      <c r="GB74" s="89"/>
    </row>
    <row r="75" spans="4:184" x14ac:dyDescent="0.25">
      <c r="GB75" s="89"/>
    </row>
    <row r="76" spans="4:184" x14ac:dyDescent="0.25">
      <c r="GB76" s="89"/>
    </row>
    <row r="77" spans="4:184" x14ac:dyDescent="0.25">
      <c r="D77" s="89"/>
      <c r="H77" s="89"/>
      <c r="L77" s="89"/>
      <c r="BQ77" s="89"/>
      <c r="GB77" s="89"/>
    </row>
    <row r="78" spans="4:184" x14ac:dyDescent="0.25">
      <c r="GB78" s="89"/>
    </row>
    <row r="79" spans="4:184" x14ac:dyDescent="0.25">
      <c r="GB79" s="89"/>
    </row>
    <row r="80" spans="4:184" x14ac:dyDescent="0.25">
      <c r="GB80" s="89"/>
    </row>
    <row r="81" spans="4:184" x14ac:dyDescent="0.25">
      <c r="D81" s="89"/>
      <c r="H81" s="89"/>
      <c r="L81" s="89"/>
      <c r="BQ81" s="89"/>
      <c r="GB81" s="89"/>
    </row>
    <row r="82" spans="4:184" x14ac:dyDescent="0.25">
      <c r="GB82" s="89"/>
    </row>
    <row r="83" spans="4:184" x14ac:dyDescent="0.25">
      <c r="GB83" s="89"/>
    </row>
    <row r="84" spans="4:184" x14ac:dyDescent="0.25">
      <c r="GB84" s="89"/>
    </row>
    <row r="85" spans="4:184" x14ac:dyDescent="0.25">
      <c r="D85" s="89"/>
      <c r="H85" s="89"/>
      <c r="L85" s="89"/>
      <c r="BQ85" s="89"/>
      <c r="GB85" s="89"/>
    </row>
    <row r="86" spans="4:184" x14ac:dyDescent="0.25">
      <c r="GB86" s="89"/>
    </row>
    <row r="87" spans="4:184" x14ac:dyDescent="0.25">
      <c r="GB87" s="89"/>
    </row>
    <row r="88" spans="4:184" x14ac:dyDescent="0.25">
      <c r="GB88" s="89"/>
    </row>
    <row r="89" spans="4:184" x14ac:dyDescent="0.25">
      <c r="D89" s="89"/>
      <c r="H89" s="89"/>
      <c r="L89" s="89"/>
      <c r="BQ89" s="89"/>
      <c r="GB89" s="89"/>
    </row>
    <row r="90" spans="4:184" x14ac:dyDescent="0.25">
      <c r="GB90" s="89"/>
    </row>
    <row r="91" spans="4:184" x14ac:dyDescent="0.25">
      <c r="GB91" s="89"/>
    </row>
    <row r="92" spans="4:184" x14ac:dyDescent="0.25">
      <c r="GB92" s="89"/>
    </row>
    <row r="93" spans="4:184" x14ac:dyDescent="0.25">
      <c r="D93" s="89"/>
      <c r="H93" s="89"/>
      <c r="L93" s="89"/>
      <c r="BQ93" s="89"/>
      <c r="GB93" s="89"/>
    </row>
    <row r="94" spans="4:184" x14ac:dyDescent="0.25">
      <c r="GB94" s="89"/>
    </row>
    <row r="95" spans="4:184" x14ac:dyDescent="0.25">
      <c r="GB95" s="89"/>
    </row>
    <row r="96" spans="4:184" x14ac:dyDescent="0.25">
      <c r="GB96" s="89"/>
    </row>
    <row r="97" spans="4:228" x14ac:dyDescent="0.25">
      <c r="D97" s="89"/>
      <c r="H97" s="89"/>
      <c r="L97" s="89"/>
      <c r="BQ97" s="89"/>
      <c r="GB97" s="89"/>
    </row>
    <row r="98" spans="4:228" x14ac:dyDescent="0.25">
      <c r="GB98" s="89"/>
    </row>
    <row r="99" spans="4:228" x14ac:dyDescent="0.25">
      <c r="GB99" s="89"/>
    </row>
    <row r="100" spans="4:228" x14ac:dyDescent="0.25">
      <c r="GB100" s="89"/>
    </row>
    <row r="101" spans="4:228" x14ac:dyDescent="0.25">
      <c r="D101" s="89"/>
      <c r="E101" s="89"/>
      <c r="H101" s="89"/>
      <c r="I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  <c r="BD101" s="89"/>
      <c r="BE101" s="89"/>
      <c r="BF101" s="89"/>
      <c r="BG101" s="89"/>
      <c r="BH101" s="89"/>
      <c r="BI101" s="89"/>
      <c r="BJ101" s="89"/>
      <c r="BK101" s="89"/>
      <c r="BL101" s="89"/>
      <c r="BM101" s="89"/>
      <c r="BN101" s="89"/>
      <c r="BQ101" s="89"/>
      <c r="BR101" s="89"/>
      <c r="BS101" s="89"/>
      <c r="BT101" s="89"/>
      <c r="BU101" s="89"/>
      <c r="BV101" s="89"/>
      <c r="BW101" s="89"/>
      <c r="BX101" s="89"/>
      <c r="BY101" s="89"/>
      <c r="BZ101" s="89"/>
      <c r="CA101" s="89"/>
      <c r="CB101" s="89"/>
      <c r="CC101" s="89"/>
      <c r="CD101" s="89"/>
      <c r="CE101" s="89"/>
      <c r="CF101" s="89"/>
      <c r="CG101" s="89"/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  <c r="FL101" s="89"/>
      <c r="FM101" s="89"/>
      <c r="FN101" s="89"/>
      <c r="FO101" s="89"/>
      <c r="FP101" s="89"/>
      <c r="FQ101" s="89"/>
      <c r="FR101" s="89"/>
      <c r="FS101" s="89"/>
      <c r="FT101" s="89"/>
      <c r="FU101" s="89"/>
      <c r="FV101" s="89"/>
      <c r="FW101" s="89"/>
      <c r="FX101" s="89"/>
      <c r="FY101" s="89"/>
      <c r="FZ101" s="89"/>
      <c r="GA101" s="89"/>
      <c r="GB101" s="89"/>
      <c r="GC101" s="89"/>
      <c r="GD101" s="89"/>
      <c r="GE101" s="89"/>
      <c r="GF101" s="89"/>
      <c r="GG101" s="89"/>
      <c r="GH101" s="89"/>
      <c r="GI101" s="89"/>
      <c r="GJ101" s="89"/>
      <c r="GK101" s="89"/>
      <c r="GL101" s="89"/>
      <c r="GM101" s="89"/>
      <c r="GN101" s="89"/>
      <c r="GO101" s="89"/>
      <c r="GP101" s="89"/>
      <c r="GQ101" s="89"/>
      <c r="GR101" s="89"/>
      <c r="GS101" s="89"/>
      <c r="GT101" s="89"/>
      <c r="GU101" s="89"/>
      <c r="GV101" s="89"/>
      <c r="GW101" s="89"/>
      <c r="GX101" s="89"/>
      <c r="GY101" s="89"/>
      <c r="GZ101" s="89"/>
      <c r="HA101" s="89"/>
      <c r="HB101" s="89"/>
      <c r="HC101" s="89"/>
      <c r="HD101" s="89"/>
      <c r="HE101" s="89"/>
      <c r="HF101" s="89"/>
      <c r="HG101" s="89"/>
      <c r="HH101" s="89"/>
      <c r="HI101" s="89"/>
      <c r="HJ101" s="89"/>
      <c r="HK101" s="89"/>
      <c r="HL101" s="89"/>
      <c r="HM101" s="89"/>
      <c r="HN101" s="89"/>
      <c r="HO101" s="89"/>
      <c r="HP101" s="89"/>
      <c r="HQ101" s="89"/>
      <c r="HR101" s="89"/>
      <c r="HS101" s="89"/>
      <c r="HT101" s="89"/>
    </row>
    <row r="102" spans="4:228" x14ac:dyDescent="0.25">
      <c r="GB102" s="89"/>
    </row>
    <row r="103" spans="4:228" x14ac:dyDescent="0.25">
      <c r="GB103" s="89"/>
    </row>
    <row r="104" spans="4:228" x14ac:dyDescent="0.25">
      <c r="GB104" s="89"/>
    </row>
    <row r="105" spans="4:228" x14ac:dyDescent="0.25">
      <c r="D105" s="89"/>
      <c r="E105" s="89"/>
      <c r="H105" s="89"/>
      <c r="I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  <c r="AA105" s="89"/>
      <c r="AB105" s="89"/>
      <c r="AC105" s="89"/>
      <c r="AD105" s="89"/>
      <c r="AE105" s="89"/>
      <c r="AF105" s="89"/>
      <c r="AG105" s="89"/>
      <c r="AH105" s="89"/>
      <c r="AI105" s="89"/>
      <c r="AJ105" s="89"/>
      <c r="AK105" s="89"/>
      <c r="AL105" s="89"/>
      <c r="AM105" s="89"/>
      <c r="AN105" s="89"/>
      <c r="AO105" s="89"/>
      <c r="AP105" s="89"/>
      <c r="AQ105" s="89"/>
      <c r="AR105" s="89"/>
      <c r="AS105" s="89"/>
      <c r="AT105" s="89"/>
      <c r="AU105" s="89"/>
      <c r="AV105" s="89"/>
      <c r="AW105" s="89"/>
      <c r="AX105" s="89"/>
      <c r="AY105" s="89"/>
      <c r="AZ105" s="89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  <c r="FL105" s="89"/>
      <c r="FM105" s="89"/>
      <c r="FN105" s="89"/>
      <c r="FO105" s="89"/>
      <c r="FP105" s="89"/>
      <c r="FQ105" s="89"/>
      <c r="FR105" s="89"/>
      <c r="FS105" s="89"/>
      <c r="FT105" s="89"/>
      <c r="FU105" s="89"/>
      <c r="FV105" s="89"/>
      <c r="FW105" s="89"/>
      <c r="FX105" s="89"/>
      <c r="FY105" s="89"/>
      <c r="FZ105" s="89"/>
      <c r="GA105" s="89"/>
      <c r="GB105" s="89"/>
      <c r="GC105" s="89"/>
      <c r="GD105" s="89"/>
      <c r="GE105" s="89"/>
      <c r="GF105" s="89"/>
      <c r="GG105" s="89"/>
      <c r="GH105" s="89"/>
      <c r="GI105" s="89"/>
      <c r="GJ105" s="89"/>
      <c r="GK105" s="89"/>
      <c r="GL105" s="89"/>
      <c r="GM105" s="89"/>
      <c r="GN105" s="89"/>
      <c r="GO105" s="89"/>
      <c r="GP105" s="89"/>
      <c r="GQ105" s="89"/>
      <c r="GR105" s="89"/>
      <c r="GS105" s="89"/>
      <c r="GT105" s="89"/>
      <c r="GU105" s="89"/>
      <c r="GV105" s="89"/>
      <c r="GW105" s="89"/>
      <c r="GX105" s="89"/>
      <c r="GY105" s="89"/>
      <c r="GZ105" s="89"/>
      <c r="HA105" s="89"/>
      <c r="HB105" s="89"/>
      <c r="HC105" s="89"/>
      <c r="HD105" s="89"/>
      <c r="HE105" s="89"/>
      <c r="HF105" s="89"/>
      <c r="HG105" s="89"/>
      <c r="HH105" s="89"/>
      <c r="HI105" s="89"/>
      <c r="HJ105" s="89"/>
      <c r="HK105" s="89"/>
      <c r="HL105" s="89"/>
      <c r="HM105" s="89"/>
      <c r="HN105" s="89"/>
      <c r="HO105" s="89"/>
      <c r="HP105" s="89"/>
      <c r="HQ105" s="89"/>
      <c r="HR105" s="89"/>
      <c r="HS105" s="89"/>
      <c r="HT105" s="89"/>
    </row>
    <row r="106" spans="4:228" x14ac:dyDescent="0.25">
      <c r="GB106" s="89"/>
    </row>
    <row r="107" spans="4:228" x14ac:dyDescent="0.25">
      <c r="GB107" s="89"/>
    </row>
    <row r="108" spans="4:228" x14ac:dyDescent="0.25">
      <c r="GB108" s="89"/>
    </row>
    <row r="109" spans="4:228" x14ac:dyDescent="0.25">
      <c r="GB109" s="89"/>
    </row>
    <row r="110" spans="4:228" x14ac:dyDescent="0.25">
      <c r="GB110" s="89"/>
    </row>
    <row r="111" spans="4:228" x14ac:dyDescent="0.25">
      <c r="GB111" s="89"/>
    </row>
    <row r="112" spans="4:228" x14ac:dyDescent="0.25">
      <c r="GB112" s="89"/>
    </row>
    <row r="113" spans="184:184" x14ac:dyDescent="0.25">
      <c r="GB113" s="89"/>
    </row>
    <row r="114" spans="184:184" x14ac:dyDescent="0.25">
      <c r="GB114" s="89"/>
    </row>
    <row r="115" spans="184:184" x14ac:dyDescent="0.25">
      <c r="GB115" s="89"/>
    </row>
    <row r="116" spans="184:184" x14ac:dyDescent="0.25">
      <c r="GB116" s="89"/>
    </row>
    <row r="117" spans="184:184" x14ac:dyDescent="0.25">
      <c r="GB117" s="89"/>
    </row>
    <row r="118" spans="184:184" x14ac:dyDescent="0.25">
      <c r="GB118" s="89"/>
    </row>
    <row r="119" spans="184:184" x14ac:dyDescent="0.25">
      <c r="GB119" s="89"/>
    </row>
    <row r="120" spans="184:184" x14ac:dyDescent="0.25">
      <c r="GB120" s="89"/>
    </row>
    <row r="121" spans="184:184" x14ac:dyDescent="0.25">
      <c r="GB121" s="89"/>
    </row>
    <row r="122" spans="184:184" x14ac:dyDescent="0.25">
      <c r="GB122" s="89"/>
    </row>
    <row r="123" spans="184:184" x14ac:dyDescent="0.25">
      <c r="GB123" s="89"/>
    </row>
    <row r="124" spans="184:184" x14ac:dyDescent="0.25">
      <c r="GB124" s="89"/>
    </row>
    <row r="125" spans="184:184" x14ac:dyDescent="0.25">
      <c r="GB125" s="89"/>
    </row>
    <row r="126" spans="184:184" x14ac:dyDescent="0.25">
      <c r="GB126" s="89"/>
    </row>
    <row r="127" spans="184:184" x14ac:dyDescent="0.25">
      <c r="GB127" s="89"/>
    </row>
    <row r="128" spans="184:184" x14ac:dyDescent="0.25">
      <c r="GB128" s="89"/>
    </row>
    <row r="129" spans="184:184" x14ac:dyDescent="0.25">
      <c r="GB129" s="89"/>
    </row>
    <row r="130" spans="184:184" x14ac:dyDescent="0.25">
      <c r="GB130" s="89"/>
    </row>
    <row r="131" spans="184:184" x14ac:dyDescent="0.25">
      <c r="GB131" s="89"/>
    </row>
    <row r="132" spans="184:184" x14ac:dyDescent="0.25">
      <c r="GB132" s="89"/>
    </row>
    <row r="133" spans="184:184" x14ac:dyDescent="0.25">
      <c r="GB133" s="89"/>
    </row>
    <row r="134" spans="184:184" x14ac:dyDescent="0.25">
      <c r="GB134" s="89"/>
    </row>
    <row r="135" spans="184:184" x14ac:dyDescent="0.25">
      <c r="GB135" s="89"/>
    </row>
    <row r="136" spans="184:184" x14ac:dyDescent="0.25">
      <c r="GB136" s="89"/>
    </row>
    <row r="137" spans="184:184" x14ac:dyDescent="0.25">
      <c r="GB137" s="89"/>
    </row>
    <row r="138" spans="184:184" x14ac:dyDescent="0.25">
      <c r="GB138" s="89"/>
    </row>
    <row r="139" spans="184:184" x14ac:dyDescent="0.25">
      <c r="GB139" s="89"/>
    </row>
    <row r="140" spans="184:184" x14ac:dyDescent="0.25">
      <c r="GB140" s="89"/>
    </row>
    <row r="141" spans="184:184" x14ac:dyDescent="0.25">
      <c r="GB141" s="89"/>
    </row>
    <row r="142" spans="184:184" x14ac:dyDescent="0.25">
      <c r="GB142" s="89"/>
    </row>
    <row r="143" spans="184:184" x14ac:dyDescent="0.25">
      <c r="GB143" s="89"/>
    </row>
    <row r="144" spans="184:184" x14ac:dyDescent="0.25">
      <c r="GB144" s="89"/>
    </row>
    <row r="145" spans="184:184" x14ac:dyDescent="0.25">
      <c r="GB145" s="89"/>
    </row>
    <row r="146" spans="184:184" x14ac:dyDescent="0.25">
      <c r="GB146" s="89"/>
    </row>
    <row r="147" spans="184:184" x14ac:dyDescent="0.25">
      <c r="GB147" s="89"/>
    </row>
    <row r="148" spans="184:184" x14ac:dyDescent="0.25">
      <c r="GB148" s="89"/>
    </row>
    <row r="149" spans="184:184" x14ac:dyDescent="0.25">
      <c r="GB149" s="89"/>
    </row>
    <row r="150" spans="184:184" x14ac:dyDescent="0.25">
      <c r="GB150" s="89"/>
    </row>
    <row r="151" spans="184:184" x14ac:dyDescent="0.25">
      <c r="GB151" s="89"/>
    </row>
    <row r="152" spans="184:184" x14ac:dyDescent="0.25">
      <c r="GB152" s="89"/>
    </row>
    <row r="153" spans="184:184" x14ac:dyDescent="0.25">
      <c r="GB153" s="89"/>
    </row>
    <row r="154" spans="184:184" x14ac:dyDescent="0.25">
      <c r="GB154" s="89"/>
    </row>
    <row r="155" spans="184:184" x14ac:dyDescent="0.25">
      <c r="GB155" s="89"/>
    </row>
    <row r="156" spans="184:184" x14ac:dyDescent="0.25">
      <c r="GB156" s="89"/>
    </row>
    <row r="157" spans="184:184" x14ac:dyDescent="0.25">
      <c r="GB157" s="89"/>
    </row>
    <row r="158" spans="184:184" x14ac:dyDescent="0.25">
      <c r="GB158" s="89"/>
    </row>
    <row r="159" spans="184:184" x14ac:dyDescent="0.25">
      <c r="GB159" s="89"/>
    </row>
    <row r="160" spans="184:184" x14ac:dyDescent="0.25">
      <c r="GB160" s="89"/>
    </row>
    <row r="161" spans="184:184" x14ac:dyDescent="0.25">
      <c r="GB161" s="89"/>
    </row>
    <row r="162" spans="184:184" x14ac:dyDescent="0.25">
      <c r="GB162" s="89"/>
    </row>
    <row r="163" spans="184:184" x14ac:dyDescent="0.25">
      <c r="GB163" s="89"/>
    </row>
    <row r="164" spans="184:184" x14ac:dyDescent="0.25">
      <c r="GB164" s="89"/>
    </row>
    <row r="165" spans="184:184" x14ac:dyDescent="0.25">
      <c r="GB165" s="89"/>
    </row>
    <row r="166" spans="184:184" x14ac:dyDescent="0.25">
      <c r="GB166" s="89"/>
    </row>
    <row r="167" spans="184:184" x14ac:dyDescent="0.25">
      <c r="GB167" s="89"/>
    </row>
    <row r="168" spans="184:184" x14ac:dyDescent="0.25">
      <c r="GB168" s="89"/>
    </row>
    <row r="169" spans="184:184" x14ac:dyDescent="0.25">
      <c r="GB169" s="89"/>
    </row>
    <row r="170" spans="184:184" x14ac:dyDescent="0.25">
      <c r="GB170" s="89"/>
    </row>
    <row r="171" spans="184:184" x14ac:dyDescent="0.25">
      <c r="GB171" s="89"/>
    </row>
    <row r="172" spans="184:184" x14ac:dyDescent="0.25">
      <c r="GB172" s="89"/>
    </row>
    <row r="173" spans="184:184" x14ac:dyDescent="0.25">
      <c r="GB173" s="89"/>
    </row>
    <row r="174" spans="184:184" x14ac:dyDescent="0.25">
      <c r="GB174" s="89"/>
    </row>
    <row r="175" spans="184:184" x14ac:dyDescent="0.25">
      <c r="GB175" s="89"/>
    </row>
    <row r="176" spans="184:184" x14ac:dyDescent="0.25">
      <c r="GB176" s="89"/>
    </row>
    <row r="177" spans="184:184" x14ac:dyDescent="0.25">
      <c r="GB177" s="89"/>
    </row>
    <row r="178" spans="184:184" x14ac:dyDescent="0.25">
      <c r="GB178" s="89"/>
    </row>
    <row r="179" spans="184:184" x14ac:dyDescent="0.25">
      <c r="GB179" s="89"/>
    </row>
    <row r="180" spans="184:184" x14ac:dyDescent="0.25">
      <c r="GB180" s="89"/>
    </row>
    <row r="181" spans="184:184" x14ac:dyDescent="0.25">
      <c r="GB181" s="89"/>
    </row>
    <row r="182" spans="184:184" x14ac:dyDescent="0.25">
      <c r="GB182" s="89"/>
    </row>
    <row r="183" spans="184:184" x14ac:dyDescent="0.25">
      <c r="GB183" s="89"/>
    </row>
    <row r="184" spans="184:184" x14ac:dyDescent="0.25">
      <c r="GB184" s="89"/>
    </row>
    <row r="185" spans="184:184" x14ac:dyDescent="0.25">
      <c r="GB185" s="89"/>
    </row>
    <row r="186" spans="184:184" x14ac:dyDescent="0.25">
      <c r="GB186" s="89"/>
    </row>
    <row r="187" spans="184:184" x14ac:dyDescent="0.25">
      <c r="GB187" s="89"/>
    </row>
    <row r="188" spans="184:184" x14ac:dyDescent="0.25">
      <c r="GB188" s="89"/>
    </row>
    <row r="189" spans="184:184" x14ac:dyDescent="0.25">
      <c r="GB189" s="89"/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scale="16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Cover sheet</vt:lpstr>
      <vt:lpstr>WACC estimates</vt:lpstr>
      <vt:lpstr>RFR and DP</vt:lpstr>
      <vt:lpstr>Swap costs</vt:lpstr>
      <vt:lpstr>Bloomberg data&gt;&gt;</vt:lpstr>
      <vt:lpstr>Govt bond yields</vt:lpstr>
      <vt:lpstr>Corp bond yields</vt:lpstr>
      <vt:lpstr>'Corp bond yields'!Print_Area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2014-11-17T23:55:08Z</dcterms:created>
  <dcterms:modified xsi:type="dcterms:W3CDTF">2014-11-28T00:56:35Z</dcterms:modified>
</cp:coreProperties>
</file>