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930" tabRatio="951" activeTab="0"/>
  </bookViews>
  <sheets>
    <sheet name="Title" sheetId="1" r:id="rId1"/>
    <sheet name="TOC" sheetId="2" r:id="rId2"/>
    <sheet name="Instructions" sheetId="3" r:id="rId3"/>
    <sheet name="FS1.Regulatory Profit Statement" sheetId="4" r:id="rId4"/>
    <sheet name="FS2 Asset and Financing Statemt" sheetId="5" r:id="rId5"/>
    <sheet name="FS3 Reg Tax Allowance" sheetId="6" r:id="rId6"/>
    <sheet name="AV1 Reg val report" sheetId="7" r:id="rId7"/>
    <sheet name="AV2 Reg val by asset class" sheetId="8" r:id="rId8"/>
    <sheet name="AV3 RC roll-forward report" sheetId="9" r:id="rId9"/>
    <sheet name="AV4 M&amp;A RAB report" sheetId="10" r:id="rId10"/>
    <sheet name="AV4 M&amp;A RAB report (2)" sheetId="11" r:id="rId11"/>
    <sheet name="AV4 M&amp;A RAB report (3)" sheetId="12" r:id="rId12"/>
    <sheet name="MP1 Technical Information" sheetId="13" r:id="rId13"/>
    <sheet name="MP2 Performance Measures" sheetId="14" r:id="rId14"/>
    <sheet name="MP3 Price &amp; Quality" sheetId="15" r:id="rId15"/>
    <sheet name="AM1 AMP variance" sheetId="16" r:id="rId16"/>
  </sheets>
  <externalReferences>
    <externalReference r:id="rId19"/>
  </externalReferences>
  <definedNames>
    <definedName name="_RAB1" localSheetId="10">#REF!</definedName>
    <definedName name="_RAB1" localSheetId="11">#REF!</definedName>
    <definedName name="_RAB1">#REF!</definedName>
    <definedName name="A" localSheetId="10">#REF!</definedName>
    <definedName name="A" localSheetId="11">#REF!</definedName>
    <definedName name="A">#REF!</definedName>
    <definedName name="CAP" localSheetId="10">#REF!</definedName>
    <definedName name="CAP" localSheetId="11">#REF!</definedName>
    <definedName name="CAP">#REF!</definedName>
    <definedName name="CF" localSheetId="10">#REF!</definedName>
    <definedName name="CF" localSheetId="11">#REF!</definedName>
    <definedName name="CF">#REF!</definedName>
    <definedName name="DEP" localSheetId="10">#REF!</definedName>
    <definedName name="DEP" localSheetId="11">#REF!</definedName>
    <definedName name="DEP">#REF!</definedName>
    <definedName name="p" localSheetId="10">#REF!</definedName>
    <definedName name="p" localSheetId="11">#REF!</definedName>
    <definedName name="p">#REF!</definedName>
    <definedName name="_xlnm.Print_Area" localSheetId="15">'AM1 AMP variance'!$A$1:$K$64</definedName>
    <definedName name="_xlnm.Print_Area" localSheetId="6">'AV1 Reg val report'!$A$1:$N$73</definedName>
    <definedName name="_xlnm.Print_Area" localSheetId="7">'AV2 Reg val by asset class'!$A$1:$O$22</definedName>
    <definedName name="_xlnm.Print_Area" localSheetId="8">'AV3 RC roll-forward report'!$A$1:$H$43</definedName>
    <definedName name="_xlnm.Print_Area" localSheetId="9">'AV4 M&amp;A RAB report'!$A$1:$O$58</definedName>
    <definedName name="_xlnm.Print_Area" localSheetId="10">'AV4 M&amp;A RAB report (2)'!$A$1:$O$58</definedName>
    <definedName name="_xlnm.Print_Area" localSheetId="11">'AV4 M&amp;A RAB report (3)'!$A$1:$O$58</definedName>
    <definedName name="_xlnm.Print_Area" localSheetId="3">'FS1.Regulatory Profit Statement'!$A$1:$H$126</definedName>
    <definedName name="_xlnm.Print_Area" localSheetId="4">'FS2 Asset and Financing Statemt'!$A$1:$H$42</definedName>
    <definedName name="_xlnm.Print_Area" localSheetId="5">'FS3 Reg Tax Allowance'!$A$1:$H$57</definedName>
    <definedName name="_xlnm.Print_Area" localSheetId="2">'Instructions'!$B$1:$E$49</definedName>
    <definedName name="_xlnm.Print_Area" localSheetId="12">'MP1 Technical Information'!$A$1:$K$91</definedName>
    <definedName name="_xlnm.Print_Area" localSheetId="13">'MP2 Performance Measures'!$A$1:$M$50</definedName>
    <definedName name="_xlnm.Print_Area" localSheetId="14">'MP3 Price &amp; Quality'!$A$1:$M$97</definedName>
    <definedName name="_xlnm.Print_Area" localSheetId="0">'Title'!$A$2:$O$43</definedName>
    <definedName name="_xlnm.Print_Area" localSheetId="1">'TOC'!$A$1:$F$19</definedName>
    <definedName name="RABTarget" localSheetId="10">#REF!</definedName>
    <definedName name="RABTarget" localSheetId="11">#REF!</definedName>
    <definedName name="RABTarget">#REF!</definedName>
    <definedName name="ROI" localSheetId="10">#REF!</definedName>
    <definedName name="ROI" localSheetId="11">#REF!</definedName>
    <definedName name="ROI">#REF!</definedName>
    <definedName name="Scenario_3" localSheetId="10">'[1]NSW 1'!#REF!</definedName>
    <definedName name="Scenario_3" localSheetId="11">'[1]NSW 1'!#REF!</definedName>
    <definedName name="Scenario_3">'[1]NSW 1'!#REF!</definedName>
    <definedName name="Scenario_4" localSheetId="10">'[1]NSW 1'!#REF!</definedName>
    <definedName name="Scenario_4" localSheetId="11">'[1]NSW 1'!#REF!</definedName>
    <definedName name="Scenario_4">'[1]NSW 1'!#REF!</definedName>
    <definedName name="t" localSheetId="10">#REF!</definedName>
    <definedName name="t" localSheetId="11">#REF!</definedName>
    <definedName name="t">#REF!</definedName>
    <definedName name="Z_A14D7CC1_2369_4658_B8E9_B7D652E5D709_.wvu.PrintArea" localSheetId="15" hidden="1">'AM1 AMP variance'!$A$1:$J$65</definedName>
    <definedName name="Z_A14D7CC1_2369_4658_B8E9_B7D652E5D709_.wvu.PrintArea" localSheetId="6" hidden="1">'AV1 Reg val report'!$A$1:$M$74</definedName>
    <definedName name="Z_A14D7CC1_2369_4658_B8E9_B7D652E5D709_.wvu.PrintArea" localSheetId="7" hidden="1">'AV2 Reg val by asset class'!$A$1:$N$22</definedName>
    <definedName name="Z_A14D7CC1_2369_4658_B8E9_B7D652E5D709_.wvu.PrintArea" localSheetId="8" hidden="1">'AV3 RC roll-forward report'!$A$1:$H$29</definedName>
    <definedName name="Z_A14D7CC1_2369_4658_B8E9_B7D652E5D709_.wvu.PrintArea" localSheetId="9" hidden="1">'AV4 M&amp;A RAB report'!$A$1:$N$58</definedName>
    <definedName name="Z_A14D7CC1_2369_4658_B8E9_B7D652E5D709_.wvu.PrintArea" localSheetId="10" hidden="1">'AV4 M&amp;A RAB report (2)'!$A$1:$N$58</definedName>
    <definedName name="Z_A14D7CC1_2369_4658_B8E9_B7D652E5D709_.wvu.PrintArea" localSheetId="11" hidden="1">'AV4 M&amp;A RAB report (3)'!$A$1:$N$58</definedName>
    <definedName name="Z_A14D7CC1_2369_4658_B8E9_B7D652E5D709_.wvu.PrintArea" localSheetId="3" hidden="1">'FS1.Regulatory Profit Statement'!$A$1:$G$126</definedName>
    <definedName name="Z_A14D7CC1_2369_4658_B8E9_B7D652E5D709_.wvu.PrintArea" localSheetId="4" hidden="1">'FS2 Asset and Financing Statemt'!$A$1:$H$42</definedName>
    <definedName name="Z_A14D7CC1_2369_4658_B8E9_B7D652E5D709_.wvu.PrintArea" localSheetId="5" hidden="1">'FS3 Reg Tax Allowance'!$A$1:$H$57</definedName>
    <definedName name="Z_A14D7CC1_2369_4658_B8E9_B7D652E5D709_.wvu.PrintArea" localSheetId="12" hidden="1">'MP1 Technical Information'!$A$1:$K$91</definedName>
    <definedName name="Z_A14D7CC1_2369_4658_B8E9_B7D652E5D709_.wvu.PrintArea" localSheetId="13" hidden="1">'MP2 Performance Measures'!$A$1:$L$50</definedName>
    <definedName name="Z_A14D7CC1_2369_4658_B8E9_B7D652E5D709_.wvu.PrintArea" localSheetId="14" hidden="1">'MP3 Price &amp; Quality'!$A$1:$M$82</definedName>
    <definedName name="Z_A14D7CC1_2369_4658_B8E9_B7D652E5D709_.wvu.PrintArea" localSheetId="0" hidden="1">'Title'!$A$2:$O$43</definedName>
    <definedName name="Z_A14D7CC1_2369_4658_B8E9_B7D652E5D709_.wvu.PrintArea" localSheetId="1" hidden="1">'TOC'!$A$1:$F$19</definedName>
  </definedNames>
  <calcPr fullCalcOnLoad="1"/>
</workbook>
</file>

<file path=xl/sharedStrings.xml><?xml version="1.0" encoding="utf-8"?>
<sst xmlns="http://schemas.openxmlformats.org/spreadsheetml/2006/main" count="1051" uniqueCount="594">
  <si>
    <t>Historic information is required in cells J35-J37 and J39 of MP1 and in the Numerator and Denominator of previous years disclosures in MP2 (refer Part 4 - Transitions Provisions for exceptions during the transitional period).</t>
  </si>
  <si>
    <t>Various disclosures in the reports are ascertainable from other disclosures, therefore where appropriate the template includes formula that automatically populates those disclosures.  Therefore where formula is provided, manual input is not required.</t>
  </si>
  <si>
    <t xml:space="preserve">FS1 MP2 MP3 </t>
  </si>
  <si>
    <t>MP1 MP3</t>
  </si>
  <si>
    <t>MP1 MP2 MP3</t>
  </si>
  <si>
    <t>A separate note is to be provided where explanations required in cells D26 and D52 exceed the space provided in those cells.</t>
  </si>
  <si>
    <t>FS1 FS2 FS3</t>
  </si>
  <si>
    <t xml:space="preserve">FS1 </t>
  </si>
  <si>
    <t>FS2 FS3</t>
  </si>
  <si>
    <t>Template</t>
  </si>
  <si>
    <t>Report Schedules</t>
  </si>
  <si>
    <t>Step 2 - Asset Valuation Information</t>
  </si>
  <si>
    <t>Step 3 - Financial Statements Information</t>
  </si>
  <si>
    <t>Step 4 - Measurement Performance Information</t>
  </si>
  <si>
    <t>Step 5 - Asset Management Information</t>
  </si>
  <si>
    <t>The formula for the determination of the Denominator for the Operational Expenditure Ratio, Capital Expenditure Ratio and Distribution Transformer Ratio in MP2 is based on there being no merger or asset transfer activity during the Current Financial Year.  If there has been merger or asset transfer activity as determined by Requirement 6(4) the denominator should be calculated as per that Requirement.  Therefore the formula in these cells are unlocked so an appropriate entry can be made if required.</t>
  </si>
  <si>
    <t>An error message in cell G32 of MP1 indicates there is a discrepancy between the Overhead Circuit Length disclosure and the Circuit Length by Operating Voltage disclosure</t>
  </si>
  <si>
    <t>An error message in cells L76-L78 of MP3 indicates there is discrepancy between MP3 and FS1 or MP2</t>
  </si>
  <si>
    <t>AV3a reconciles the difference between the Asset Additions Replacement Cost and Depreciated Replacement cost as disclosed in AV1 and AV3.  Cell F38 of AV3 will be automatically populated once line 17 of AV1 is entered.  Cell F39 is required to be populated to complete the calculation of the Replacement Cost which flows to Cell F11.</t>
  </si>
  <si>
    <t>An error message in cells N13 or N21 indicates there is discrepancy between AV1 and AV2.</t>
  </si>
  <si>
    <t>Deductable Interest on line 18 of FS3 is automatically populated once FS2b is complete.  The Standard Cost of Debt Assumption is determined as outlined in the definitions included in Schedule 1 of the Requirements.</t>
  </si>
  <si>
    <t>Template Guidelines</t>
  </si>
  <si>
    <t>AV1 Historic Information should be entered first, including - 'Regulatory Value at End of Previous Year' and other previous years information (if required).  Note - the previous year information required is entered into the input cells to the left of the non-coloured cells.  The current year information input cells will be white once Step 1 is complete.</t>
  </si>
  <si>
    <t>Indexed Revaluation on line 19 of AV1 is automatically updated once the historic information is complete and the CPI information has been entered into AV1a.  The CPI information is determined as outlined in the definitions included in Schedule 1 of the Requirements.</t>
  </si>
  <si>
    <t>Discretionary Discounts and Customer Rebates on line 9 of FS1 is automatically populated once FS1a is complete.</t>
  </si>
  <si>
    <t>Net Value of Vested Assets on line 14 of AV1 is automatically populated once FS1d is complete.</t>
  </si>
  <si>
    <t>FS3a is supporting information to the disclosures that are made in the main report of FS3 and would be best populated once the main report of FS3 is complete.</t>
  </si>
  <si>
    <t>FS1b, FS1c and FS1e includes supporting information to the disclosures that are made in the main report of FS1 and would be best completed once the main report of FS1 is complete.</t>
  </si>
  <si>
    <t xml:space="preserve">'Total Business' should be entered into cell E7 of MP1 for disclosures relating to the total business.  If additional reports MP1 and MP3 are required (as per Requirements 6(1)(b), 6(1)(c) or 6(4)) a separate file should be created and the name of the network/assets for which the report relates should be entered into cell E7.  </t>
  </si>
  <si>
    <t>Enter the asset management information into report AM1.  Point to note:</t>
  </si>
  <si>
    <t>SWER (all SWER voltages)</t>
  </si>
  <si>
    <t>Estimated Proportion of Assets (by Replacement Cost) within 10 years of Total Life</t>
  </si>
  <si>
    <t>GXP Demand</t>
  </si>
  <si>
    <t>Connection Point Class</t>
  </si>
  <si>
    <t>Capital Expenditure: System Growth</t>
  </si>
  <si>
    <t>Capital Expenditure: Asset Replacement and Renewal</t>
  </si>
  <si>
    <t>Operational Expenditure: Routine and Preventative Maintenance</t>
  </si>
  <si>
    <t>Operational Expenditure: Refurbishment and Renewal Maintenance</t>
  </si>
  <si>
    <t>Operational Expenditure: Fault and Emergency Maintenance</t>
  </si>
  <si>
    <t>%</t>
  </si>
  <si>
    <t>SWER</t>
  </si>
  <si>
    <t>Class A</t>
  </si>
  <si>
    <t>Class B</t>
  </si>
  <si>
    <t>Class C</t>
  </si>
  <si>
    <t>Class D</t>
  </si>
  <si>
    <t>Class E</t>
  </si>
  <si>
    <t>Class F</t>
  </si>
  <si>
    <t>Class G</t>
  </si>
  <si>
    <t>Class H</t>
  </si>
  <si>
    <t xml:space="preserve">Total </t>
  </si>
  <si>
    <t>&gt;66kV</t>
  </si>
  <si>
    <t>SAIDI</t>
  </si>
  <si>
    <t>Interruptions by class</t>
  </si>
  <si>
    <t>SAIFI</t>
  </si>
  <si>
    <t>CAIDI</t>
  </si>
  <si>
    <t>Expenses</t>
  </si>
  <si>
    <t>Tax Depreciation</t>
  </si>
  <si>
    <t>Other System Fixed Assets</t>
  </si>
  <si>
    <t>FS2</t>
  </si>
  <si>
    <t>Distribution substations and transformers</t>
  </si>
  <si>
    <t>(a)</t>
  </si>
  <si>
    <t>(b)</t>
  </si>
  <si>
    <t>Total Transmission Costs</t>
  </si>
  <si>
    <t>Transmission Charges - Payments to Transpower</t>
  </si>
  <si>
    <t>For Year Ended</t>
  </si>
  <si>
    <t>Total Capital Expenditure on System Fixed Assets</t>
  </si>
  <si>
    <t>Notes to Annual Regulatory Valuation Roll-forward Report</t>
  </si>
  <si>
    <t>Capital Contributions</t>
  </si>
  <si>
    <t>Total Capital Contributions and Vested Assets</t>
  </si>
  <si>
    <t>% p.a.</t>
  </si>
  <si>
    <t>Other Income</t>
  </si>
  <si>
    <t>AC Loss Rental Rebates Received</t>
  </si>
  <si>
    <t>AV3</t>
  </si>
  <si>
    <t>Unit Price (cents/kWh)</t>
  </si>
  <si>
    <t>Relative Unit Price Index</t>
  </si>
  <si>
    <t>Years</t>
  </si>
  <si>
    <t xml:space="preserve"> </t>
  </si>
  <si>
    <t>Depreciation</t>
  </si>
  <si>
    <t>Optimised Depreciated Replacement Cost (ODRC)</t>
  </si>
  <si>
    <t>Replacement Cost (RC)</t>
  </si>
  <si>
    <t>Depreciated Replacement Cost (DRC)</t>
  </si>
  <si>
    <t>Economic Value Adjustment (EVA)</t>
  </si>
  <si>
    <t>Optimisation adjustment</t>
  </si>
  <si>
    <t>Total for System Fixed Assets</t>
  </si>
  <si>
    <t>Net Value of Vested Assets</t>
  </si>
  <si>
    <t>As at (date):</t>
  </si>
  <si>
    <t>Signed by:</t>
  </si>
  <si>
    <t>Selling Entity</t>
  </si>
  <si>
    <t>Acquiring Entity</t>
  </si>
  <si>
    <t>AV1</t>
  </si>
  <si>
    <t>Revaluations</t>
  </si>
  <si>
    <t>MVA</t>
  </si>
  <si>
    <t>($000)</t>
  </si>
  <si>
    <t>Replacement Cost of System Fixed Assets (at year end*)</t>
  </si>
  <si>
    <t>Total Distribution Transformer Capacity (at year end*)</t>
  </si>
  <si>
    <t>Note: Additional columns to be added if required</t>
  </si>
  <si>
    <t>Operational expenditure ratio</t>
  </si>
  <si>
    <t>Capital expenditure ratio</t>
  </si>
  <si>
    <t>Capital expenditure growth ratio</t>
  </si>
  <si>
    <t>Renewal expenditure ratio</t>
  </si>
  <si>
    <t>Expenditure comparison table</t>
  </si>
  <si>
    <t>Expenditure metrics ($ per):</t>
  </si>
  <si>
    <t>Maximum coincident system demand</t>
  </si>
  <si>
    <t>Distribution Transformer Capacity (EDB-Owned)</t>
  </si>
  <si>
    <t>Overall reliability</t>
  </si>
  <si>
    <t>Price information by Connection Point Class</t>
  </si>
  <si>
    <t>Electricity Supplied to Customers' Connection Points (MWh)</t>
  </si>
  <si>
    <t xml:space="preserve">A) Five year forecasts of expenditure </t>
  </si>
  <si>
    <t>Subtotal - Capital Expenditure on asset management</t>
  </si>
  <si>
    <t>Subtotal - Operational Expenditure on asset management</t>
  </si>
  <si>
    <t>Total direct expenditure on distribution network</t>
  </si>
  <si>
    <t>Explanation of variances</t>
  </si>
  <si>
    <t>Explanatory notes (can be provided in a separate note if necessary):</t>
  </si>
  <si>
    <t>Estimated Controlled Load Shed at Time of Maximum System Demand (MW)</t>
  </si>
  <si>
    <t>Subvention Payment</t>
  </si>
  <si>
    <t>from row 53</t>
  </si>
  <si>
    <r>
      <t xml:space="preserve">MVA </t>
    </r>
    <r>
      <rPr>
        <i/>
        <sz val="8"/>
        <rFont val="Arial"/>
        <family val="2"/>
      </rPr>
      <t>(to MP2)</t>
    </r>
  </si>
  <si>
    <t>AC Loss Rental Rebates Passed On</t>
  </si>
  <si>
    <t>Regulatory Depreciation of System Fixed Assets (incl. value of assets decommissioned)</t>
  </si>
  <si>
    <t>Depreciation of Non-System Fixed Assets (incl. value of assets decommissioned)</t>
  </si>
  <si>
    <t>Net AC loss rental income (deficit)</t>
  </si>
  <si>
    <t>Total regulatory income</t>
  </si>
  <si>
    <t>Avoided Transmission Charges - payments to parties other than Transpower</t>
  </si>
  <si>
    <t>Operational earnings</t>
  </si>
  <si>
    <t>Revaluations of Non-System Fixed Assets</t>
  </si>
  <si>
    <t>Regulatory profit / loss (pre-financing and distributions)</t>
  </si>
  <si>
    <t>FS1a: Discretionary Discounts: Customer Rebates and other line charge adjustments</t>
  </si>
  <si>
    <t>Line Charge Holidays and other Discretionary Discounts</t>
  </si>
  <si>
    <t>Other related party expenditure</t>
  </si>
  <si>
    <t>FS1c: Operational Expenditure notes</t>
  </si>
  <si>
    <t>FS1b: Related party expenditure - summary</t>
  </si>
  <si>
    <t>Material items (if greater than 10% of the Operational Expenditure line item)</t>
  </si>
  <si>
    <t>Material item amount 1</t>
  </si>
  <si>
    <t>Material item amount 2</t>
  </si>
  <si>
    <t>Material item amount 3</t>
  </si>
  <si>
    <t>within expenditure category:</t>
  </si>
  <si>
    <t>Consideration Paid for Vested Assets</t>
  </si>
  <si>
    <t>FS1e: Reclassified items in Operational Expenditure</t>
  </si>
  <si>
    <t>New classification:</t>
  </si>
  <si>
    <t>Asset Relocations</t>
  </si>
  <si>
    <t>Capital works roll-forward (for System Fixed Assets)</t>
  </si>
  <si>
    <t>Works under construction at year end</t>
  </si>
  <si>
    <t>Assets Commissioned in Year</t>
  </si>
  <si>
    <t>Works Under Construction at Beginning of Year</t>
  </si>
  <si>
    <t>Regulatory Investment Value calculation</t>
  </si>
  <si>
    <t>System Fixed Assets: regulatory value at end of Previous Year</t>
  </si>
  <si>
    <t>Merger or Asset Transfer - Requirement 6(4)</t>
  </si>
  <si>
    <t>Breakpoint between small and medium classes</t>
  </si>
  <si>
    <t>Breakpoint between large and medium classes</t>
  </si>
  <si>
    <t>Asset Additions</t>
  </si>
  <si>
    <t>Asset Additions - Depreciated Replacement Cost</t>
  </si>
  <si>
    <t>Asset Additions - Replacement Cost</t>
  </si>
  <si>
    <t>Difference in Replacement Cost and Depreciated Replacment Cost values of Asset Additions</t>
  </si>
  <si>
    <t>unplanned interruptions by Transpower</t>
  </si>
  <si>
    <t>unplanned interruptions of network owned generation</t>
  </si>
  <si>
    <t>unplanned interruptions of generation (non-network)</t>
  </si>
  <si>
    <t>unplanned interruptions caused by other electricity industry participant</t>
  </si>
  <si>
    <t>planned interruptions caused by other electricity industry participant</t>
  </si>
  <si>
    <t>Low Voltage (&lt; 1kV)</t>
  </si>
  <si>
    <r>
      <rPr>
        <sz val="10"/>
        <rFont val="Calibri"/>
        <family val="2"/>
      </rPr>
      <t>≤</t>
    </r>
    <r>
      <rPr>
        <sz val="10"/>
        <rFont val="Arial"/>
        <family val="0"/>
      </rPr>
      <t>3Hrs</t>
    </r>
  </si>
  <si>
    <t>Select One</t>
  </si>
  <si>
    <t>Distribution Transformer Capacity (EDB Owned)</t>
  </si>
  <si>
    <t>Is this voltage part of the EDB system?</t>
  </si>
  <si>
    <t>Previous classification:</t>
  </si>
  <si>
    <t>to be repeated as required for multiple reclassifications</t>
  </si>
  <si>
    <t>Other Temporary Adjustments - Current Period</t>
  </si>
  <si>
    <t>Other Permanent Differences - Non Taxable</t>
  </si>
  <si>
    <t>Other Temporary Adjustments - Prior Period</t>
  </si>
  <si>
    <t>Statutory Tax Rate</t>
  </si>
  <si>
    <t>Adjusted Regulatory Profit</t>
  </si>
  <si>
    <t>Largest 5 Connection Points</t>
  </si>
  <si>
    <t xml:space="preserve"> less Interest Tax Shield Adjustment</t>
  </si>
  <si>
    <t>Capital &amp; Operational Expenditure: Asset Replacement, Refurbishment and Renewal</t>
  </si>
  <si>
    <t>Total Regulatory Depreciation</t>
  </si>
  <si>
    <t>Deductible Discretionary Discounts and Customer Rebates</t>
  </si>
  <si>
    <t>Interest Tax Shield Adjustment</t>
  </si>
  <si>
    <t>$000</t>
  </si>
  <si>
    <t>to MP2</t>
  </si>
  <si>
    <t>FS3b: Financing assumptions (for Deductible Interest and Interest Tax Shield calculation)</t>
  </si>
  <si>
    <t>Merger and Acquisition Expenses</t>
  </si>
  <si>
    <t>Notes to be provided separately</t>
  </si>
  <si>
    <t>(further disclosures to be provided on separate page if required)</t>
  </si>
  <si>
    <t>Electricity Distribution Business:</t>
  </si>
  <si>
    <t>Network Name:</t>
  </si>
  <si>
    <t>Gross Line Charge Income</t>
  </si>
  <si>
    <t>Commerce Commission</t>
  </si>
  <si>
    <t>REPORT FS1: REGULATORY PROFIT STATEMENT (cont)</t>
  </si>
  <si>
    <t>Connection Point</t>
  </si>
  <si>
    <t>Schedules 2 to 13</t>
  </si>
  <si>
    <t>Insert most recent ODV date in cell I6 of sheet AV1.  Note - only the year of the most recent ODV date is to be input (Example -"2004")</t>
  </si>
  <si>
    <t>Step</t>
  </si>
  <si>
    <t>Reference</t>
  </si>
  <si>
    <t>Electricity Distribution (Information Disclosure) Requirements</t>
  </si>
  <si>
    <t>Instructions</t>
  </si>
  <si>
    <t>Zone Substations</t>
  </si>
  <si>
    <t>Distribution Substations and Transformers</t>
  </si>
  <si>
    <t>Distribution Switchgear</t>
  </si>
  <si>
    <t>Number of Connection Points (ICPs) at year end</t>
  </si>
  <si>
    <t>Unallocated overhead lines</t>
  </si>
  <si>
    <t>from FS1</t>
  </si>
  <si>
    <t>Total Distribution Transformer Capacity</t>
  </si>
  <si>
    <t>Maximum Distribution Transformer Demand</t>
  </si>
  <si>
    <t>Capital Expenditure: Asset Relocations</t>
  </si>
  <si>
    <t>Distribution Business must provide a brief explanation for any line item variance of more than 10%</t>
  </si>
  <si>
    <t>REPORT FS3: REGULATORY TAX ALLOWANCE CALCULATION</t>
  </si>
  <si>
    <t>Regulatory Tax Allowance Calculation</t>
  </si>
  <si>
    <t>Actual for Current Financial Year</t>
  </si>
  <si>
    <t>Previous forecast for Current Financial Year</t>
  </si>
  <si>
    <t xml:space="preserve">Current Financial Year </t>
  </si>
  <si>
    <t>Current Yr - 3</t>
  </si>
  <si>
    <t>Current Yr - 2</t>
  </si>
  <si>
    <t>Current Yr - 1</t>
  </si>
  <si>
    <t>Current Financial Year +1 to +5</t>
  </si>
  <si>
    <t>The total number of faults for Current Financial Year</t>
  </si>
  <si>
    <t>Current Financial Year</t>
  </si>
  <si>
    <t xml:space="preserve">REPORT AV2: REGULATORY VALUATION DISCLOSURE BY ASSET CLASS </t>
  </si>
  <si>
    <t>Cumulative roll-forward since most recent ODV:</t>
  </si>
  <si>
    <t>Indexed Revaluation (of System Fixed Assets)</t>
  </si>
  <si>
    <t>Regulatory value at end of previous year</t>
  </si>
  <si>
    <t>REPORT MP3: PRICE &amp; QUALITY MEASURES</t>
  </si>
  <si>
    <t>Interruptions</t>
  </si>
  <si>
    <t>Faults</t>
  </si>
  <si>
    <t>Reliability</t>
  </si>
  <si>
    <t>PRICES</t>
  </si>
  <si>
    <t>Gross line charge income ($000)</t>
  </si>
  <si>
    <t>Value of items which have been reclassified since previous disclosure (if greater than 10% of any affected line item)</t>
  </si>
  <si>
    <t>FS1a</t>
  </si>
  <si>
    <t>Non-System Fixed Assets: Asset Additions</t>
  </si>
  <si>
    <t>AV3a</t>
  </si>
  <si>
    <t xml:space="preserve">* If a Merger or Asset Transfer with another EDB was enetered into during  </t>
  </si>
  <si>
    <t>the year, the denominators are calcuated as time-weighted averages.</t>
  </si>
  <si>
    <t xml:space="preserve">B) Variance between Previous Forecast for the Current Financial Year, and Actual Expenditure  </t>
  </si>
  <si>
    <t>(enter "Total Business" or name of network)</t>
  </si>
  <si>
    <t>The Electricity Distribution Business is to provide the amount of Overhead to Underground Conversion Expenditure included in each of the above Expenditure Categories (explanatory notes can be provided in a separate note if necessary).</t>
  </si>
  <si>
    <t>from AV4</t>
  </si>
  <si>
    <t>REPORT AV4: BUSINESS MERGER, ACQUISITION OR SALE - REGULATORY ASSET BASE DISCLOSURE</t>
  </si>
  <si>
    <t>to AV1</t>
  </si>
  <si>
    <t>to AV3</t>
  </si>
  <si>
    <t>from row 18</t>
  </si>
  <si>
    <t>from AV3</t>
  </si>
  <si>
    <t>from FS2</t>
  </si>
  <si>
    <t>from MP1</t>
  </si>
  <si>
    <t>from FS1 &amp; 2</t>
  </si>
  <si>
    <t>from FS2 &amp; MP1</t>
  </si>
  <si>
    <t>from FS1 &amp; MP1</t>
  </si>
  <si>
    <t>($/km)</t>
  </si>
  <si>
    <t>($/MWh)</t>
  </si>
  <si>
    <t>($/MW)</t>
  </si>
  <si>
    <t>($/ICP)</t>
  </si>
  <si>
    <t>($/MVA)</t>
  </si>
  <si>
    <t>Previous Years:</t>
  </si>
  <si>
    <t>from row 10</t>
  </si>
  <si>
    <t>from row 11</t>
  </si>
  <si>
    <t>from row 12</t>
  </si>
  <si>
    <t>from row 14</t>
  </si>
  <si>
    <t>from row 17</t>
  </si>
  <si>
    <t>from row 19</t>
  </si>
  <si>
    <t>ODV Year + 1</t>
  </si>
  <si>
    <t>ODV Year + 2</t>
  </si>
  <si>
    <t>ODV Year + 3</t>
  </si>
  <si>
    <t>ODV Year + 4</t>
  </si>
  <si>
    <t>ODV Year + 5</t>
  </si>
  <si>
    <t>Year of most recent ODV</t>
  </si>
  <si>
    <t>YES - ASSETS ACQUIRED</t>
  </si>
  <si>
    <t>YES - ASSETS SOLD</t>
  </si>
  <si>
    <t>NO DISCLOSURE REQUIRED</t>
  </si>
  <si>
    <t>Notes to Regulatory Tax Allowance Calculation</t>
  </si>
  <si>
    <t>AV1a: Calculation of Revaluation Rate and Indexed Revaluation of System Fixed Assets</t>
  </si>
  <si>
    <t>to FS1, AV1</t>
  </si>
  <si>
    <t>Regulatory Asset &amp; Financing Statement</t>
  </si>
  <si>
    <t>Regulatory Valuation Disclosure by Asset Class</t>
  </si>
  <si>
    <t>Business Merger, Acquisition or Sale - Regulatory Asset Base Disclosure</t>
  </si>
  <si>
    <t>Price &amp; Quality Measures</t>
  </si>
  <si>
    <t>Net Increase (Decrease) due to Changes in Asset Register Information</t>
  </si>
  <si>
    <t>PART 3: Rolled-forward Replacement Cost values for System Fixed Assets transferred</t>
  </si>
  <si>
    <t>RC &amp; DRC values of System Fixed Assets at transfer date</t>
  </si>
  <si>
    <t>Total RAB value (excl. FDC)</t>
  </si>
  <si>
    <t>(Separate report required for each Non-Contiguous Network)</t>
  </si>
  <si>
    <t>Total circuit length (for Supply)</t>
  </si>
  <si>
    <t>Total overhead length</t>
  </si>
  <si>
    <t xml:space="preserve"> Transformer capacity (at year end)</t>
  </si>
  <si>
    <t>Distribution Transformer Capacity (Non-EDB Owned, Estimated)</t>
  </si>
  <si>
    <t>System Fixed Assets age (at year end)</t>
  </si>
  <si>
    <t>Electricity demand</t>
  </si>
  <si>
    <t xml:space="preserve">coincident </t>
  </si>
  <si>
    <t>system</t>
  </si>
  <si>
    <t>demand (MW)</t>
  </si>
  <si>
    <t>Non-coincident</t>
  </si>
  <si>
    <t>Sum of maximum</t>
  </si>
  <si>
    <t>demands (MW)</t>
  </si>
  <si>
    <t>Embedded Generation Output at HV and Above</t>
  </si>
  <si>
    <t>Net Transfers to (from) Other EDBs at HV and Above</t>
  </si>
  <si>
    <t>Subtransmission Customers' Connection Point Demand</t>
  </si>
  <si>
    <t>GXP Demand not Supplied at Subtransmission Level</t>
  </si>
  <si>
    <t>Embedded Generation Output - Connected to Subtransmission System</t>
  </si>
  <si>
    <t>Net Transfers to (from) Other EDBs at Subtransmission Level Only</t>
  </si>
  <si>
    <t>Five-Year System Maximum Demand Growth Forecast</t>
  </si>
  <si>
    <t>Electricity volumes carried</t>
  </si>
  <si>
    <t>Electricity Supplied from GXPs</t>
  </si>
  <si>
    <t>Electricity Exports to GXPs</t>
  </si>
  <si>
    <t>Electricity Supplied from Embedded Generators</t>
  </si>
  <si>
    <t>Net Electricity Supplied to (from) Other EDBs</t>
  </si>
  <si>
    <t>Electricity Supplied to Largest 5 Connection Points</t>
  </si>
  <si>
    <t>Load Factor</t>
  </si>
  <si>
    <t>Intensity of service requirements</t>
  </si>
  <si>
    <t>Demand Density (Maximum Distribution Transformer Demand / Total circuit length)</t>
  </si>
  <si>
    <t>The Electricity Distribution Business is to provide descriptions of items recorded in the four "other" categories above (explanatory notes can be provided in a separate note if necessary).</t>
  </si>
  <si>
    <t>Interruption targets for Forecast Year</t>
  </si>
  <si>
    <t>Average interruption targets for 5 Forecast Years</t>
  </si>
  <si>
    <t>The total number of faults forecast for the Forecast Year</t>
  </si>
  <si>
    <t>The average annual number of faults forecast for the 5 Forecast Years</t>
  </si>
  <si>
    <t>Forecast Year</t>
  </si>
  <si>
    <t>Average annual for 5 Forecast Years</t>
  </si>
  <si>
    <t>Targets for Forecast Year</t>
  </si>
  <si>
    <t>Average targets for 5 Forecast Years</t>
  </si>
  <si>
    <t>Forecast Years</t>
  </si>
  <si>
    <t>Current Financial Year +1</t>
  </si>
  <si>
    <t>Capital Expenditure: Asset relocations</t>
  </si>
  <si>
    <t>t</t>
  </si>
  <si>
    <t>Depreciation (incl. value of assets decommissioned)</t>
  </si>
  <si>
    <t>Discretionary Discounts and Customer Rebates</t>
  </si>
  <si>
    <t>Total Discretionary Discounts and Customer Rebates</t>
  </si>
  <si>
    <t xml:space="preserve">N.B.: The additional Related Party information that is required to be disclosed in accordance with Section 3 of the Information Disclosure Handbook is to be disclosed by way of a separate note to this Schedule and forms part of this Schedule. </t>
  </si>
  <si>
    <t>Distribution &amp; LV Lines</t>
  </si>
  <si>
    <t>Distribution &amp; LV Cables</t>
  </si>
  <si>
    <t>Replacement cost of System Fixed Assets at year end</t>
  </si>
  <si>
    <t>Regulatory Depreciation of System Fixed Assets</t>
  </si>
  <si>
    <t>Fault Information per 100 circuit kilometres by Voltage and Type</t>
  </si>
  <si>
    <t>50kV &amp; 66kV</t>
  </si>
  <si>
    <t>&gt; 66kV</t>
  </si>
  <si>
    <t>6.6kV &amp; 11kV non-SWER</t>
  </si>
  <si>
    <t>22kV non-SWER</t>
  </si>
  <si>
    <t>Replacement cost at end of previous year</t>
  </si>
  <si>
    <t>Electricity entering system for supply to customers' Connection Points</t>
  </si>
  <si>
    <t>Electricity supplied other than to Largest 5 Connection Points</t>
  </si>
  <si>
    <t>Demand on system for supply to customers' Connection Points</t>
  </si>
  <si>
    <t>Capital Expenditure: Customer Connection and System Growth</t>
  </si>
  <si>
    <t>Electricity Supplied to Customers' Connection Points</t>
  </si>
  <si>
    <t>in year</t>
  </si>
  <si>
    <t>average over years</t>
  </si>
  <si>
    <t>Change in Total Distribution Transformer Capacity</t>
  </si>
  <si>
    <t>Finance During Construction Allowance (on System Fixed assets)</t>
  </si>
  <si>
    <t>Subtransmission</t>
  </si>
  <si>
    <t>Regulatory Value of System Fixed Assets (as per most recent ODV)</t>
  </si>
  <si>
    <t>Regulatory Depreciation (of System Fixed Assets)</t>
  </si>
  <si>
    <t xml:space="preserve">Regulatory Value of System Fixed Assets at Year End </t>
  </si>
  <si>
    <t>Replacement Cost of Assets Decommissioned</t>
  </si>
  <si>
    <t>Depreciated replacement cost of System Fixed Assets at year end</t>
  </si>
  <si>
    <t>Depreciated Replacement Cost of Assets Decommissioned</t>
  </si>
  <si>
    <t>Disclosure required? (YES or NIL DISCLOSURE):</t>
  </si>
  <si>
    <t>PART 1: Most recent ODV valuation of System Fixed Assets transferred</t>
  </si>
  <si>
    <t>Most recent ODV value</t>
  </si>
  <si>
    <t>PART 2: Valuation disclosure for transferred assets by Asset Class (at transfer date)</t>
  </si>
  <si>
    <t>year 1</t>
  </si>
  <si>
    <t>year 2</t>
  </si>
  <si>
    <t>year 3</t>
  </si>
  <si>
    <t xml:space="preserve">year 4 </t>
  </si>
  <si>
    <t>year 5</t>
  </si>
  <si>
    <t>% Variance</t>
  </si>
  <si>
    <t>Distribution switchgear</t>
  </si>
  <si>
    <t>FS1</t>
  </si>
  <si>
    <t>FS3</t>
  </si>
  <si>
    <t>Total Operational Expenditure</t>
  </si>
  <si>
    <t>for year ended</t>
  </si>
  <si>
    <t>Capital Expenditure: Customer Connection</t>
  </si>
  <si>
    <t xml:space="preserve">REPORT MP1: NETWORK INFORMATION </t>
  </si>
  <si>
    <t>Volume Density (Electricity Supplied to Customers' Connection Points / Total circuit length)</t>
  </si>
  <si>
    <t>Connection Point Density (ICPs / Total circuit length)</t>
  </si>
  <si>
    <t>Energy Intensity (Electricity Supplied to Customers' Connection Points / ICP)</t>
  </si>
  <si>
    <t>Performance comparators</t>
  </si>
  <si>
    <t xml:space="preserve">Capital Expenditure on Non-System Fixed Assets </t>
  </si>
  <si>
    <t>Indexed Revaluation of System Fixed Assets</t>
  </si>
  <si>
    <t>Notes to Price and Quality Measures</t>
  </si>
  <si>
    <t>REPORT MP3: PRICE AND QUALITY (cont)</t>
  </si>
  <si>
    <t xml:space="preserve">Connection Point Class breakpoints methodology </t>
  </si>
  <si>
    <t>MP3a: Connection Point Class breakpoints</t>
  </si>
  <si>
    <t>kVA based breakpoints</t>
  </si>
  <si>
    <t>Metering installation category based breakpoints</t>
  </si>
  <si>
    <t>kVA based breakpoints - additional disclosure</t>
  </si>
  <si>
    <t>System Fixed Assets Acquired From (Sold to) a Non-EDB in Year</t>
  </si>
  <si>
    <t>Adjustment for merger, acquisition or sale to another EDB</t>
  </si>
  <si>
    <t>Acquisition of System Fixed Assets from another EDB</t>
  </si>
  <si>
    <t>Sale of System Fixed Assets to another EDB</t>
  </si>
  <si>
    <t>Net Acquisitions (Sales) of System Fixed Assets from (to) an EDB</t>
  </si>
  <si>
    <t>Net Acquisitions (Sales) of Non-System Fixed Assets from (to) an EDB</t>
  </si>
  <si>
    <t>Acquisition of Assets from Another EDB</t>
  </si>
  <si>
    <t>Sale of Assets to Another EDB</t>
  </si>
  <si>
    <t>Net Acquisitions (Sales) of System Fixed Assets from (to) an EDB - RC</t>
  </si>
  <si>
    <t>Net Acquisitions (Sales) of System Fixed Assets from (to) an EDB - DRC</t>
  </si>
  <si>
    <t>Acquisition of  Assets from Another EDB</t>
  </si>
  <si>
    <t>Acquisition of Assets from another EDB</t>
  </si>
  <si>
    <t>Sale of Assets to another EDB</t>
  </si>
  <si>
    <t>Disclosure:</t>
  </si>
  <si>
    <t>Annual Disclosure - Requirement 6(1)</t>
  </si>
  <si>
    <t>to FS3</t>
  </si>
  <si>
    <t xml:space="preserve">Regulatory Investment Value </t>
  </si>
  <si>
    <t>Small Connection Points</t>
  </si>
  <si>
    <t>Medium Connection Points</t>
  </si>
  <si>
    <t>Large Connection Points</t>
  </si>
  <si>
    <t>22kV (other than SWER)</t>
  </si>
  <si>
    <t>6.6kV to 11kV (inclusive - other than SWER)</t>
  </si>
  <si>
    <t>Zone Substation Transformer Capacity</t>
  </si>
  <si>
    <t>Dedicated Street Lighting Circuit Length</t>
  </si>
  <si>
    <t>Urban (only)</t>
  </si>
  <si>
    <t>Rural (only)</t>
  </si>
  <si>
    <t>Remote (only)</t>
  </si>
  <si>
    <t>Rugged (only)</t>
  </si>
  <si>
    <t>Rural &amp; rugged (only)</t>
  </si>
  <si>
    <t>Remote &amp; rugged (only)</t>
  </si>
  <si>
    <t>planned interruptions on the network</t>
  </si>
  <si>
    <t>&gt;3hrs</t>
  </si>
  <si>
    <t>Total of above</t>
  </si>
  <si>
    <t>REPORT AM1: EXPENDITURE FORECASTS AND RECONCILIATION</t>
  </si>
  <si>
    <t>REPORT MP2: PERFORMANCE MEASURES</t>
  </si>
  <si>
    <t>REPORT AV3: SYSTEM FIXED ASSETS REPLACEMENT COST ROLL-FORWARD REPORT</t>
  </si>
  <si>
    <t>REPORT AV1: ANNUAL REGULATORY VALUATION ROLL-FORWARD REPORT</t>
  </si>
  <si>
    <t>REPORT FS2: REGULATORY ASSET AND FINANCING STATEMENT</t>
  </si>
  <si>
    <t xml:space="preserve">REPORT FS1: REGULATORY PROFIT STATEMENT </t>
  </si>
  <si>
    <t>(for System Fixed Assets)</t>
  </si>
  <si>
    <t xml:space="preserve">add </t>
  </si>
  <si>
    <t>Non Taxable Capital Contributions and Vested Assets</t>
  </si>
  <si>
    <t>Tax Losses Available at Start of Year</t>
  </si>
  <si>
    <t>Deductible Interest</t>
  </si>
  <si>
    <t>Regulatory Tax Allowance</t>
  </si>
  <si>
    <t>MP1</t>
  </si>
  <si>
    <t>MP2</t>
  </si>
  <si>
    <t>MP3</t>
  </si>
  <si>
    <t>Operational Expenditure:</t>
  </si>
  <si>
    <t>CPI as at date of ODV</t>
  </si>
  <si>
    <t xml:space="preserve">Other System Fixed Assets </t>
  </si>
  <si>
    <t>Total for System Fixed Assets                                                            (per AV1)</t>
  </si>
  <si>
    <t>FS1d: Vested Assets</t>
  </si>
  <si>
    <t>Table of Contents</t>
  </si>
  <si>
    <t>AV2</t>
  </si>
  <si>
    <t>Performance Measures</t>
  </si>
  <si>
    <t>Regulatory Profit Statement</t>
  </si>
  <si>
    <t>Ratio (%)</t>
  </si>
  <si>
    <t>Regulatory Investment Value</t>
  </si>
  <si>
    <t>plus (minus) where a merger or acquisition has taken place within the year</t>
  </si>
  <si>
    <t>RAB Value of Transferred Assets at Transfer Date</t>
  </si>
  <si>
    <t>"p" factor (proportion of year following transfer of assets)</t>
  </si>
  <si>
    <t>Proportion of year following transfer of assets</t>
  </si>
  <si>
    <t>$m</t>
  </si>
  <si>
    <t>For Year Ended:</t>
  </si>
  <si>
    <t>plus (minus)</t>
  </si>
  <si>
    <t>Electricity Losses (loss ratio)</t>
  </si>
  <si>
    <t>Subtotals by Asset Class (for System Fixed Assets)</t>
  </si>
  <si>
    <t>Assets Commissioned</t>
  </si>
  <si>
    <t xml:space="preserve">Gross Value of Vested Assets </t>
  </si>
  <si>
    <t xml:space="preserve">Assets Acquired from (Sold to) a Non-EDB </t>
  </si>
  <si>
    <t>REPORT AV3: SYSTEM FIXED ASSETS REPLACEMENT COST ROLL-FORWARD REPORT (cont)</t>
  </si>
  <si>
    <t>AV3a: New Asset Additions</t>
  </si>
  <si>
    <t>RAB value of acquired/(sold) assets</t>
  </si>
  <si>
    <t>General Management, Administration and Overheads</t>
  </si>
  <si>
    <t>DROP DOWNS:</t>
  </si>
  <si>
    <t>Annual Regulatory Valuation Roll-forward Report</t>
  </si>
  <si>
    <t>System Fixed Assets Replacement Cost Roll-forward Report</t>
  </si>
  <si>
    <t>Network Information</t>
  </si>
  <si>
    <t>Expenditure Forecasts and Reconciliation</t>
  </si>
  <si>
    <t>Non-System Fixed Assets: regulatory value at end of Previous Year</t>
  </si>
  <si>
    <t>Total Regulatory Asset Base value at beginning of Current Financial Year</t>
  </si>
  <si>
    <t>System Fixed Assets Commissioned in Year</t>
  </si>
  <si>
    <t>Other Permanent Differences - not deductible</t>
  </si>
  <si>
    <t>Regulatory taxable income for Year</t>
  </si>
  <si>
    <t>Net taxable income</t>
  </si>
  <si>
    <t>FS3a: Description of adjustments classified as  "other"</t>
  </si>
  <si>
    <t>Standard Debt Leverage Assumption (debt/total assets)</t>
  </si>
  <si>
    <t>Standard Cost of Debt Assumption</t>
  </si>
  <si>
    <t>Regulatory Value at End of Previous Year*</t>
  </si>
  <si>
    <t>Indexed Revaluation</t>
  </si>
  <si>
    <t>Depreciation of System Fixed Assets</t>
  </si>
  <si>
    <t>Regulatory Value of Assets Decommissioned</t>
  </si>
  <si>
    <t>Regulatory Depreciation (incl. value of assets decommissioned)</t>
  </si>
  <si>
    <t>Net Increase (Decrease) Due to Changes in Asset Register Information</t>
  </si>
  <si>
    <t>Regulatory Value of System Fixed Assets at Year End</t>
  </si>
  <si>
    <t>Regulatory Value of Non-System Fixed Assets at Year end</t>
  </si>
  <si>
    <t>System Fixed Assets: Regulatory Value at End of Previous Year</t>
  </si>
  <si>
    <t>AV1b: Input for prior year Acquisitions (Sales) of Assets to (from) another ELB</t>
  </si>
  <si>
    <t>Capital Expenditure: Reliability, Safety and Environment</t>
  </si>
  <si>
    <t>(a)/(b)-1</t>
  </si>
  <si>
    <t>AM1</t>
  </si>
  <si>
    <t>Most recent ODV Value</t>
  </si>
  <si>
    <t>System Fixed Assets</t>
  </si>
  <si>
    <t>plus</t>
  </si>
  <si>
    <t>less</t>
  </si>
  <si>
    <t>ref</t>
  </si>
  <si>
    <t>Income</t>
  </si>
  <si>
    <t>Zone substations</t>
  </si>
  <si>
    <t>Capital Expenditure on System Fixed Assets (by primary purpose)</t>
  </si>
  <si>
    <t>Return on Investment</t>
  </si>
  <si>
    <t>Distribution Transformer Capacity Utilisation</t>
  </si>
  <si>
    <t>Total</t>
  </si>
  <si>
    <t>Underground</t>
  </si>
  <si>
    <t>Overhead</t>
  </si>
  <si>
    <t>33kV</t>
  </si>
  <si>
    <t>Based on the total number of interruptions</t>
  </si>
  <si>
    <t>Reliability by interruption class</t>
  </si>
  <si>
    <t>Maximum System Demand</t>
  </si>
  <si>
    <t>From most recent Asset Management Plan</t>
  </si>
  <si>
    <t>Notes to Regulatory Profit Statement</t>
  </si>
  <si>
    <t>(km)</t>
  </si>
  <si>
    <t>(%)</t>
  </si>
  <si>
    <t>(GWh)</t>
  </si>
  <si>
    <t>MWh/km</t>
  </si>
  <si>
    <t>ICP/km</t>
  </si>
  <si>
    <t>Revaluation Rate</t>
  </si>
  <si>
    <t>QUALITY</t>
  </si>
  <si>
    <t>Net Line Charge Revenue Received</t>
  </si>
  <si>
    <t>Regulatory Profit / Loss (pre-financing and distributions)</t>
  </si>
  <si>
    <t>Customer Rebates</t>
  </si>
  <si>
    <t>Merger and Acquisition Expenses (not to be included in Operational Expenditure)</t>
  </si>
  <si>
    <t>Asset Replacement and Renewal</t>
  </si>
  <si>
    <t>Customer Connection</t>
  </si>
  <si>
    <t>System Growth</t>
  </si>
  <si>
    <t>For Year Ending:</t>
  </si>
  <si>
    <t>Total Regulatory Asset Base Value (excluding FDC)</t>
  </si>
  <si>
    <t>CPI at CPI reference date</t>
  </si>
  <si>
    <t>Fault and Emergency Maintenance</t>
  </si>
  <si>
    <t>Refurbishment and Renewal Maintenance</t>
  </si>
  <si>
    <t>System Management and Operations</t>
  </si>
  <si>
    <t>Pass-through Costs</t>
  </si>
  <si>
    <t>Other</t>
  </si>
  <si>
    <t xml:space="preserve">Routine and Preventative Maintenance </t>
  </si>
  <si>
    <t>from AV1</t>
  </si>
  <si>
    <t>from FS3</t>
  </si>
  <si>
    <t xml:space="preserve">Reliability, Safety and Environment </t>
  </si>
  <si>
    <t xml:space="preserve">less </t>
  </si>
  <si>
    <t>to FS1</t>
  </si>
  <si>
    <t>Overhead to Underground Conversion Expenditure</t>
  </si>
  <si>
    <t>Non-System Fixed Assets</t>
  </si>
  <si>
    <t>Faults per 100 circuit kilometres</t>
  </si>
  <si>
    <t>Class C interruptions restored within</t>
  </si>
  <si>
    <t>Select one</t>
  </si>
  <si>
    <t>Yes</t>
  </si>
  <si>
    <t>No</t>
  </si>
  <si>
    <t>(Separate report required for each Non-contiguous Network)</t>
  </si>
  <si>
    <t>MW</t>
  </si>
  <si>
    <t>kVA</t>
  </si>
  <si>
    <t>Average Age of System Fixed Assets</t>
  </si>
  <si>
    <t>Depreciated Replacement Cost at end of previous year</t>
  </si>
  <si>
    <t>Depreciation of Replacement Cost</t>
  </si>
  <si>
    <t>Average Expected Total Life of System Fixed Assets</t>
  </si>
  <si>
    <t>Average Age as a Proportion of Average Expected Total Life</t>
  </si>
  <si>
    <t>System Fixed Assets - Replacement Cost</t>
  </si>
  <si>
    <t>System Fixed Assets - Depreciated Replacement Cost</t>
  </si>
  <si>
    <t>kWh/ICP</t>
  </si>
  <si>
    <t>kW/km</t>
  </si>
  <si>
    <t>Circuit Length by Operating Line Voltage (at year end)</t>
  </si>
  <si>
    <t>Overhead Circuit Length by Terrain (at year end)</t>
  </si>
  <si>
    <t>Previous Year</t>
  </si>
  <si>
    <t>Number of Connection Points (at year end)</t>
  </si>
  <si>
    <t>ICPs</t>
  </si>
  <si>
    <t>$/kVA</t>
  </si>
  <si>
    <t>Capital Expenditure ($) per</t>
  </si>
  <si>
    <t>Operational Expenditure ($) per</t>
  </si>
  <si>
    <t>planned interruptions by Transpower:</t>
  </si>
  <si>
    <t>unplanned interruptions on the network</t>
  </si>
  <si>
    <t>to AM1</t>
  </si>
  <si>
    <t>from row 13</t>
  </si>
  <si>
    <t>to row 18</t>
  </si>
  <si>
    <t>Earnings before interest and tax (EBIT)</t>
  </si>
  <si>
    <t>to FS2</t>
  </si>
  <si>
    <t>* The commencing figure for completing this schedule is the most recent ODV value</t>
  </si>
  <si>
    <t>Regulatory Asset Base investment in Current Financial Year - total</t>
  </si>
  <si>
    <t>Regulatory Asset Base investment in Current Financial Year  - average</t>
  </si>
  <si>
    <t>Avoided Transmission Charges</t>
  </si>
  <si>
    <t>Operational Expenditure</t>
  </si>
  <si>
    <t>Total Related Party Expenditure</t>
  </si>
  <si>
    <t>Maximum</t>
  </si>
  <si>
    <t>AV4</t>
  </si>
  <si>
    <t>Enter the asset valuation information into reports AV1, AV2, AV3 and AV4.  Points to note:</t>
  </si>
  <si>
    <t>AV1 AV2 AV3 AV4</t>
  </si>
  <si>
    <t>AV1 AV3</t>
  </si>
  <si>
    <t>Guideline</t>
  </si>
  <si>
    <t>Insert company name and current financial year (year end date) in cells E4 and F5 of FS1 respectively.  Note - only the year of the year end date is to be input (Example -"2008")</t>
  </si>
  <si>
    <t>Step 1 - Company Name and Dates</t>
  </si>
  <si>
    <t>Note - that all other dates in the templates will automatically update</t>
  </si>
  <si>
    <t xml:space="preserve">AV1 AV2 </t>
  </si>
  <si>
    <t>Enter the financial statement information into reports FS1, FS2 and FS3.  Points to note:</t>
  </si>
  <si>
    <t>Section 3 of of the Information Disclosure Handbook outlines the required related party disclosures.  FS1b is a summary of this information and the full disclosures will require additional disclosure by way of a separate note.</t>
  </si>
  <si>
    <t>Enter the measurement performance information into reports MP1, MP2 and MP3.  Points to note:</t>
  </si>
  <si>
    <t>A report AV4 is to be competed for each merger or asset transfer with another EDB.  If there has been no merger or asset transfer activity (as defined by Requirement 6(4)) select 'NO DISCLOSURE REQUIRED' in the drop down menus of cell E6 of each of the AV4's.  The Templates allow for three separate merger or asset transfers.  The Commission can be contacted if additional AV4 reports are required.</t>
  </si>
  <si>
    <t>Regulatory Tax on line 55 of FS1 is automatically populated once FS3 is complete.</t>
  </si>
  <si>
    <t>FS1 FS3</t>
  </si>
  <si>
    <t>Either 'Annual Disclosure- Requirement 6(1)' or 'Merger or Asset Transfer - Requirement 6(4)' should be selected from the drop down menu in cell E8</t>
  </si>
  <si>
    <t>The Template Electricity Distribution (Information Disclosure) Requirements Report Schedules (Templates) have been made available to assist Distribution Business with the completion of their regulatory reporting requirements.  The template and more specifically the formula have been prepared to be consistent with the Requirements.  For the avoidance of doubt, the Electricity Distribution (Information Disclosure) Requirements, take precedence over the Templates where there is an inconsistency.</t>
  </si>
  <si>
    <t>Net Acquisitions (Sales) of System Fixed Assets from (to) an EDB information on lines 26 to 28 will be automatically populated once AV1b is complete.</t>
  </si>
  <si>
    <t>For AV1b - 'Input for prior year Acquisitions (Sales) of Assets to (from) another EDB', the prior years information is that which has been disclosed in lines 26, 27 and 41 of AV1 in previous years.  Note - there is no requirement to disclosure the Current Financial Year information for AV1b.</t>
  </si>
  <si>
    <t>The following guidelines have been prepared to assist the preparer of the reports in completing the templates.  The templates are linked through formulae.  The completion of the templates as outlined below will assist the users in the process of inputting information.</t>
  </si>
  <si>
    <t>ODV Year + 6</t>
  </si>
  <si>
    <t>Version 1.0 Template</t>
  </si>
  <si>
    <t>ODV Year + 7</t>
  </si>
  <si>
    <t>2012 TEMPLATE</t>
  </si>
  <si>
    <t>ODV Year + 8</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</si>
</sst>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_ ;[Red]\-#,##0\ "/>
    <numFmt numFmtId="174" formatCode="[$-C09]d\ mmmm\ yyyy;@"/>
    <numFmt numFmtId="175" formatCode="0.0%"/>
    <numFmt numFmtId="176" formatCode="0.000"/>
    <numFmt numFmtId="177" formatCode="_-* #,##0.0_-;\-* #,##0.0_-;_-* &quot;-&quot;??_-;_-@_-"/>
    <numFmt numFmtId="178" formatCode="0.000%"/>
    <numFmt numFmtId="179" formatCode="0.0"/>
    <numFmt numFmtId="180" formatCode="_-* #,##0.000_-;\-* #,##0.000_-;_-* &quot;-&quot;??_-;_-@_-"/>
    <numFmt numFmtId="181" formatCode="_-* #,##0.0000_-;\-* #,##0.0000_-;_-* &quot;-&quot;??_-;_-@_-"/>
    <numFmt numFmtId="182" formatCode="[$-C09]dddd\,\ d\ mmmm\ yyyy"/>
    <numFmt numFmtId="183" formatCode="&quot;Yes&quot;;&quot;Yes&quot;;&quot;No&quot;"/>
    <numFmt numFmtId="184" formatCode="&quot;True&quot;;&quot;True&quot;;&quot;False&quot;"/>
    <numFmt numFmtId="185" formatCode="&quot;On&quot;;&quot;On&quot;;&quot;Off&quot;"/>
    <numFmt numFmtId="186" formatCode="[$€-2]\ #,##0.00_);[Red]\([$€-2]\ #,##0.00\)"/>
    <numFmt numFmtId="187" formatCode="_-&quot;$&quot;* #,##0.0_-;\-&quot;$&quot;* #,##0.0_-;_-&quot;$&quot;* &quot;-&quot;??_-;_-@_-"/>
    <numFmt numFmtId="188" formatCode="_(* #,##0_);_(* \(#,##0\);_(* &quot;-&quot;??_);_(@_)"/>
  </numFmts>
  <fonts count="84">
    <font>
      <sz val="10"/>
      <name val="Arial"/>
      <family val="0"/>
    </font>
    <font>
      <sz val="11"/>
      <color indexed="8"/>
      <name val="Calibri"/>
      <family val="2"/>
    </font>
    <font>
      <b/>
      <sz val="10"/>
      <name val="Arial"/>
      <family val="2"/>
    </font>
    <font>
      <sz val="8"/>
      <name val="Arial"/>
      <family val="2"/>
    </font>
    <font>
      <i/>
      <sz val="10"/>
      <name val="Arial"/>
      <family val="2"/>
    </font>
    <font>
      <i/>
      <sz val="8"/>
      <name val="Arial"/>
      <family val="2"/>
    </font>
    <font>
      <b/>
      <sz val="12"/>
      <name val="Arial"/>
      <family val="2"/>
    </font>
    <font>
      <b/>
      <sz val="14"/>
      <name val="Arial"/>
      <family val="2"/>
    </font>
    <font>
      <b/>
      <i/>
      <sz val="10"/>
      <name val="Arial"/>
      <family val="2"/>
    </font>
    <font>
      <sz val="10"/>
      <color indexed="12"/>
      <name val="Arial"/>
      <family val="2"/>
    </font>
    <font>
      <b/>
      <sz val="11"/>
      <name val="Arial"/>
      <family val="2"/>
    </font>
    <font>
      <b/>
      <sz val="8"/>
      <name val="Arial"/>
      <family val="2"/>
    </font>
    <font>
      <i/>
      <sz val="9"/>
      <name val="Arial"/>
      <family val="2"/>
    </font>
    <font>
      <sz val="9"/>
      <name val="Arial"/>
      <family val="2"/>
    </font>
    <font>
      <sz val="10"/>
      <color indexed="8"/>
      <name val="Arial"/>
      <family val="2"/>
    </font>
    <font>
      <sz val="10"/>
      <name val="Calibri"/>
      <family val="2"/>
    </font>
    <font>
      <sz val="26"/>
      <color indexed="60"/>
      <name val="Century Gothic"/>
      <family val="2"/>
    </font>
    <font>
      <sz val="16"/>
      <color indexed="8"/>
      <name val="Calibri"/>
      <family val="2"/>
    </font>
    <font>
      <sz val="14"/>
      <color indexed="8"/>
      <name val="Calibri"/>
      <family val="2"/>
    </font>
    <font>
      <b/>
      <sz val="14"/>
      <color indexed="8"/>
      <name val="Calibri"/>
      <family val="2"/>
    </font>
    <font>
      <sz val="10"/>
      <color indexed="62"/>
      <name val="Arial"/>
      <family val="2"/>
    </font>
    <font>
      <b/>
      <sz val="10"/>
      <color indexed="44"/>
      <name val="Arial"/>
      <family val="2"/>
    </font>
    <font>
      <b/>
      <sz val="10"/>
      <color indexed="22"/>
      <name val="Arial"/>
      <family val="2"/>
    </font>
    <font>
      <b/>
      <i/>
      <sz val="9"/>
      <name val="Arial"/>
      <family val="2"/>
    </font>
    <font>
      <sz val="14"/>
      <name val="Arial"/>
      <family val="2"/>
    </font>
    <font>
      <sz val="11"/>
      <name val="Arial"/>
      <family val="2"/>
    </font>
    <font>
      <sz val="18"/>
      <name val="Arial"/>
      <family val="2"/>
    </font>
    <font>
      <sz val="24"/>
      <name val="Arial"/>
      <family val="2"/>
    </font>
    <font>
      <b/>
      <sz val="9"/>
      <name val="Arial"/>
      <family val="2"/>
    </font>
    <font>
      <b/>
      <i/>
      <sz val="8"/>
      <name val="Arial"/>
      <family val="2"/>
    </font>
    <font>
      <i/>
      <sz val="8"/>
      <color indexed="12"/>
      <name val="Arial"/>
      <family val="2"/>
    </font>
    <font>
      <u val="single"/>
      <sz val="11"/>
      <color indexed="12"/>
      <name val="Calibri"/>
      <family val="2"/>
    </font>
    <font>
      <sz val="10"/>
      <color indexed="30"/>
      <name val="Arial"/>
      <family val="2"/>
    </font>
    <font>
      <b/>
      <sz val="10"/>
      <color indexed="30"/>
      <name val="Arial"/>
      <family val="2"/>
    </font>
    <font>
      <sz val="16"/>
      <color indexed="30"/>
      <name val="Calibri"/>
      <family val="2"/>
    </font>
    <font>
      <sz val="14"/>
      <name val="Calibri"/>
      <family val="2"/>
    </font>
    <font>
      <sz val="16"/>
      <color indexed="8"/>
      <name val="Arial"/>
      <family val="2"/>
    </font>
    <font>
      <sz val="11"/>
      <color indexed="60"/>
      <name val="Arial"/>
      <family val="2"/>
    </font>
    <font>
      <sz val="14"/>
      <color indexed="30"/>
      <name val="Arial"/>
      <family val="2"/>
    </font>
    <font>
      <i/>
      <sz val="9"/>
      <color indexed="18"/>
      <name val="Arial"/>
      <family val="2"/>
    </font>
    <font>
      <i/>
      <sz val="9"/>
      <color indexed="30"/>
      <name val="Arial"/>
      <family val="2"/>
    </font>
    <font>
      <sz val="14"/>
      <color indexed="30"/>
      <name val="Calibri"/>
      <family val="2"/>
    </font>
    <font>
      <sz val="8"/>
      <color indexed="30"/>
      <name val="Arial"/>
      <family val="2"/>
    </font>
    <font>
      <sz val="10"/>
      <color indexed="48"/>
      <name val="Arial"/>
      <family val="2"/>
    </font>
    <font>
      <sz val="8"/>
      <color indexed="48"/>
      <name val="Arial"/>
      <family val="0"/>
    </font>
    <font>
      <sz val="12"/>
      <color indexed="48"/>
      <name val="Arial"/>
      <family val="2"/>
    </font>
    <font>
      <b/>
      <sz val="12"/>
      <color indexed="48"/>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medium"/>
      <bottom/>
    </border>
    <border>
      <left>
        <color indexed="63"/>
      </left>
      <right>
        <color indexed="63"/>
      </right>
      <top style="thin">
        <color theme="4"/>
      </top>
      <bottom style="double">
        <color theme="4"/>
      </bottom>
    </border>
    <border>
      <left/>
      <right style="thin"/>
      <top/>
      <bottom/>
    </border>
    <border>
      <left/>
      <right/>
      <top style="thin">
        <color indexed="55"/>
      </top>
      <bottom style="thin">
        <color indexed="55"/>
      </bottom>
    </border>
    <border>
      <left/>
      <right/>
      <top style="thin">
        <color indexed="55"/>
      </top>
      <bottom/>
    </border>
    <border>
      <left style="thin"/>
      <right/>
      <top/>
      <bottom style="thin">
        <color indexed="55"/>
      </bottom>
    </border>
    <border>
      <left style="thin"/>
      <right/>
      <top style="thin">
        <color indexed="55"/>
      </top>
      <bottom style="thin">
        <color indexed="55"/>
      </bottom>
    </border>
    <border>
      <left style="thin"/>
      <right/>
      <top/>
      <bottom/>
    </border>
    <border>
      <left style="medium"/>
      <right/>
      <top/>
      <bottom style="thin">
        <color indexed="55"/>
      </bottom>
    </border>
    <border>
      <left style="medium"/>
      <right/>
      <top style="thin">
        <color indexed="55"/>
      </top>
      <bottom style="thin">
        <color indexed="55"/>
      </bottom>
    </border>
    <border>
      <left/>
      <right/>
      <top style="thin"/>
      <bottom style="thin">
        <color indexed="55"/>
      </bottom>
    </border>
    <border>
      <left/>
      <right style="thin"/>
      <top/>
      <bottom style="thin">
        <color indexed="55"/>
      </bottom>
    </border>
    <border>
      <left/>
      <right style="thin"/>
      <top style="thin">
        <color indexed="55"/>
      </top>
      <bottom style="thin">
        <color indexed="55"/>
      </bottom>
    </border>
    <border>
      <left/>
      <right style="thin"/>
      <top style="thin">
        <color indexed="55"/>
      </top>
      <bottom style="thin"/>
    </border>
    <border>
      <left/>
      <right/>
      <top/>
      <bottom style="thin">
        <color indexed="55"/>
      </bottom>
    </border>
    <border>
      <left style="thin"/>
      <right style="thin"/>
      <top style="thin"/>
      <bottom style="thin"/>
    </border>
    <border>
      <left style="medium"/>
      <right style="thin"/>
      <top style="thin"/>
      <bottom/>
    </border>
    <border>
      <left style="thin"/>
      <right style="thin"/>
      <top style="thin"/>
      <bottom/>
    </border>
    <border>
      <left style="thin"/>
      <right/>
      <top style="thin"/>
      <bottom/>
    </border>
    <border>
      <left/>
      <right style="thin"/>
      <top style="medium"/>
      <bottom style="medium"/>
    </border>
    <border>
      <left style="thin"/>
      <right style="thin"/>
      <top style="medium"/>
      <bottom style="medium"/>
    </border>
    <border>
      <left style="thin"/>
      <right/>
      <top style="medium"/>
      <bottom style="medium"/>
    </border>
    <border>
      <left/>
      <right style="medium"/>
      <top style="thin">
        <color indexed="55"/>
      </top>
      <bottom style="thin">
        <color indexed="55"/>
      </bottom>
    </border>
    <border>
      <left/>
      <right/>
      <top style="thin">
        <color indexed="55"/>
      </top>
      <bottom style="thin"/>
    </border>
    <border>
      <left style="thin"/>
      <right style="thin"/>
      <top/>
      <bottom/>
    </border>
    <border>
      <left/>
      <right/>
      <top/>
      <bottom style="thin"/>
    </border>
    <border>
      <left style="thin"/>
      <right/>
      <top/>
      <bottom style="thin"/>
    </border>
    <border>
      <left style="thin"/>
      <right/>
      <top style="thin">
        <color indexed="55"/>
      </top>
      <bottom/>
    </border>
    <border>
      <left/>
      <right style="thin"/>
      <top style="thin"/>
      <bottom/>
    </border>
    <border>
      <left/>
      <right style="thin"/>
      <top/>
      <bottom style="thin"/>
    </border>
    <border>
      <left style="thin"/>
      <right>
        <color indexed="63"/>
      </right>
      <top style="thin">
        <color indexed="23"/>
      </top>
      <bottom style="thin">
        <color indexed="23"/>
      </bottom>
    </border>
    <border>
      <left style="thin"/>
      <right/>
      <top style="thin">
        <color indexed="55"/>
      </top>
      <bottom style="thin"/>
    </border>
    <border>
      <left style="thin"/>
      <right/>
      <top style="thin"/>
      <bottom style="thin"/>
    </border>
    <border>
      <left/>
      <right style="thin"/>
      <top style="thin"/>
      <bottom style="thin"/>
    </border>
    <border>
      <left>
        <color indexed="63"/>
      </left>
      <right style="medium"/>
      <top style="thin"/>
      <bottom/>
    </border>
    <border>
      <left/>
      <right style="medium"/>
      <top style="thin">
        <color indexed="55"/>
      </top>
      <bottom style="thin"/>
    </border>
    <border>
      <left/>
      <right/>
      <top style="thin"/>
      <bottom style="thin"/>
    </border>
    <border>
      <left style="thin"/>
      <right style="thin"/>
      <top/>
      <bottom style="thin"/>
    </border>
    <border>
      <left style="thin">
        <color indexed="55"/>
      </left>
      <right/>
      <top/>
      <bottom/>
    </border>
    <border>
      <left/>
      <right style="thin">
        <color indexed="55"/>
      </right>
      <top style="thin"/>
      <bottom/>
    </border>
    <border>
      <left/>
      <right/>
      <top style="thin"/>
      <bottom/>
    </border>
    <border>
      <left/>
      <right/>
      <top/>
      <bottom style="medium"/>
    </border>
    <border>
      <left style="thin"/>
      <right style="thin"/>
      <top/>
      <bottom style="medium"/>
    </border>
    <border>
      <left style="thin"/>
      <right/>
      <top/>
      <bottom style="medium"/>
    </border>
    <border>
      <left/>
      <right/>
      <top style="medium"/>
      <bottom style="medium"/>
    </border>
    <border>
      <left/>
      <right/>
      <top style="medium"/>
      <bottom/>
    </border>
    <border>
      <left style="medium"/>
      <right/>
      <top/>
      <bottom/>
    </border>
    <border>
      <left style="medium"/>
      <right>
        <color indexed="63"/>
      </right>
      <top>
        <color indexed="63"/>
      </top>
      <bottom style="thin"/>
    </border>
    <border>
      <left style="medium"/>
      <right style="medium"/>
      <top style="thin"/>
      <bottom/>
    </border>
    <border>
      <left/>
      <right style="medium"/>
      <top/>
      <bottom/>
    </border>
    <border>
      <left style="medium"/>
      <right style="medium"/>
      <top/>
      <bottom/>
    </border>
    <border>
      <left style="thin"/>
      <right style="medium"/>
      <top/>
      <bottom style="thin"/>
    </border>
    <border>
      <left style="medium"/>
      <right>
        <color indexed="63"/>
      </right>
      <top style="thin"/>
      <bottom>
        <color indexed="63"/>
      </bottom>
    </border>
    <border>
      <left style="thin"/>
      <right style="medium"/>
      <top/>
      <bottom/>
    </border>
    <border>
      <left style="thin"/>
      <right style="thin"/>
      <top style="thin">
        <color indexed="55"/>
      </top>
      <bottom style="thin">
        <color indexed="55"/>
      </bottom>
    </border>
    <border>
      <left/>
      <right style="medium"/>
      <top/>
      <bottom style="medium"/>
    </border>
    <border>
      <left style="medium"/>
      <right/>
      <top/>
      <bottom style="medium"/>
    </border>
    <border>
      <left style="thin"/>
      <right>
        <color indexed="63"/>
      </right>
      <top style="medium"/>
      <bottom/>
    </border>
    <border>
      <left style="thin"/>
      <right style="thin"/>
      <top style="medium"/>
      <bottom/>
    </border>
    <border>
      <left style="thin">
        <color indexed="22"/>
      </left>
      <right/>
      <top style="thin"/>
      <bottom/>
    </border>
    <border>
      <left style="thin"/>
      <right style="thin"/>
      <top/>
      <bottom style="thin">
        <color indexed="55"/>
      </bottom>
    </border>
    <border>
      <left/>
      <right style="thin"/>
      <top style="thin">
        <color indexed="55"/>
      </top>
      <bottom style="thin">
        <color indexed="23"/>
      </bottom>
    </border>
    <border>
      <left>
        <color indexed="63"/>
      </left>
      <right>
        <color indexed="63"/>
      </right>
      <top style="thin">
        <color indexed="23"/>
      </top>
      <bottom style="thin">
        <color indexed="23"/>
      </bottom>
    </border>
    <border>
      <left/>
      <right style="thin">
        <color indexed="55"/>
      </right>
      <top/>
      <bottom/>
    </border>
    <border>
      <left/>
      <right style="thin"/>
      <top style="thin">
        <color indexed="55"/>
      </top>
      <bottom/>
    </border>
    <border>
      <left style="thin"/>
      <right style="thin"/>
      <top style="thin">
        <color indexed="55"/>
      </top>
      <bottom/>
    </border>
    <border>
      <left style="thin"/>
      <right style="thin">
        <color indexed="55"/>
      </right>
      <top style="thin">
        <color indexed="55"/>
      </top>
      <bottom style="thin">
        <color indexed="55"/>
      </bottom>
    </border>
    <border>
      <left style="medium"/>
      <right style="thin"/>
      <top/>
      <bottom style="thin">
        <color indexed="55"/>
      </bottom>
    </border>
    <border>
      <left style="medium"/>
      <right style="thin"/>
      <top style="thin">
        <color indexed="55"/>
      </top>
      <bottom style="thin">
        <color indexed="55"/>
      </bottom>
    </border>
    <border>
      <left style="medium"/>
      <right style="thin"/>
      <top style="thin">
        <color indexed="55"/>
      </top>
      <bottom>
        <color indexed="63"/>
      </bottom>
    </border>
    <border>
      <left style="medium"/>
      <right style="thin"/>
      <top style="thin">
        <color indexed="55"/>
      </top>
      <bottom style="thin"/>
    </border>
    <border>
      <left style="thin"/>
      <right style="thin"/>
      <top style="thin">
        <color indexed="55"/>
      </top>
      <bottom style="thin"/>
    </border>
    <border>
      <left style="medium"/>
      <right style="thin"/>
      <top/>
      <bottom style="thin"/>
    </border>
    <border>
      <left style="medium"/>
      <right/>
      <top style="thin">
        <color indexed="55"/>
      </top>
      <bottom style="thin"/>
    </border>
    <border>
      <left/>
      <right/>
      <top style="thin"/>
      <bottom style="medium"/>
    </border>
    <border>
      <left/>
      <right/>
      <top style="thin"/>
      <bottom style="double"/>
    </border>
    <border>
      <left style="thin">
        <color indexed="55"/>
      </left>
      <right style="thin">
        <color indexed="55"/>
      </right>
      <top>
        <color indexed="63"/>
      </top>
      <bottom>
        <color indexed="63"/>
      </bottom>
    </border>
    <border>
      <left style="medium"/>
      <right style="medium"/>
      <top/>
      <bottom style="thin">
        <color indexed="55"/>
      </bottom>
    </border>
    <border>
      <left style="medium"/>
      <right style="medium"/>
      <top style="thin">
        <color indexed="55"/>
      </top>
      <bottom style="thin"/>
    </border>
    <border>
      <left/>
      <right style="thin"/>
      <top style="thin"/>
      <bottom style="thin">
        <color indexed="55"/>
      </bottom>
    </border>
    <border>
      <left style="thin"/>
      <right style="medium"/>
      <top/>
      <bottom style="thin">
        <color indexed="55"/>
      </bottom>
    </border>
    <border>
      <left style="medium"/>
      <right>
        <color indexed="63"/>
      </right>
      <top style="thin">
        <color indexed="55"/>
      </top>
      <bottom/>
    </border>
    <border>
      <left>
        <color indexed="63"/>
      </left>
      <right style="thin"/>
      <top style="thin"/>
      <bottom style="medium"/>
    </border>
    <border>
      <left style="thin"/>
      <right style="medium"/>
      <top/>
      <bottom style="medium"/>
    </border>
    <border>
      <left style="medium"/>
      <right>
        <color indexed="63"/>
      </right>
      <top style="thin"/>
      <bottom style="medium"/>
    </border>
    <border>
      <left style="thin"/>
      <right style="medium"/>
      <top style="thin"/>
      <bottom style="medium"/>
    </border>
    <border>
      <left style="medium"/>
      <right style="thin">
        <color indexed="55"/>
      </right>
      <top style="medium"/>
      <bottom style="thin">
        <color indexed="55"/>
      </bottom>
    </border>
    <border>
      <left>
        <color indexed="63"/>
      </left>
      <right style="medium"/>
      <top style="medium"/>
      <bottom>
        <color indexed="63"/>
      </bottom>
    </border>
    <border>
      <left style="medium"/>
      <right style="thin">
        <color indexed="55"/>
      </right>
      <top style="thin">
        <color indexed="55"/>
      </top>
      <bottom style="medium"/>
    </border>
    <border>
      <left/>
      <right style="medium"/>
      <top style="thin">
        <color indexed="55"/>
      </top>
      <bottom style="medium"/>
    </border>
    <border>
      <left style="medium"/>
      <right style="medium"/>
      <top style="medium"/>
      <bottom style="medium"/>
    </border>
    <border>
      <left style="medium"/>
      <right>
        <color indexed="63"/>
      </right>
      <top style="medium"/>
      <bottom>
        <color indexed="63"/>
      </bottom>
    </border>
    <border>
      <left style="medium"/>
      <right>
        <color indexed="63"/>
      </right>
      <top style="thin">
        <color indexed="55"/>
      </top>
      <bottom style="medium"/>
    </border>
    <border>
      <left/>
      <right style="thin">
        <color indexed="55"/>
      </right>
      <top style="thin">
        <color indexed="55"/>
      </top>
      <bottom style="thin">
        <color indexed="55"/>
      </bottom>
    </border>
    <border>
      <left style="thin">
        <color indexed="55"/>
      </left>
      <right>
        <color indexed="63"/>
      </right>
      <top>
        <color indexed="63"/>
      </top>
      <bottom style="thin">
        <color indexed="55"/>
      </bottom>
    </border>
    <border>
      <left style="thin">
        <color indexed="55"/>
      </left>
      <right/>
      <top style="thin">
        <color indexed="55"/>
      </top>
      <bottom/>
    </border>
    <border>
      <left/>
      <right style="thin">
        <color indexed="22"/>
      </right>
      <top/>
      <bottom style="thin">
        <color indexed="22"/>
      </bottom>
    </border>
    <border>
      <left style="thin">
        <color indexed="22"/>
      </left>
      <right style="thin">
        <color indexed="22"/>
      </right>
      <top/>
      <bottom style="thin">
        <color indexed="22"/>
      </bottom>
    </border>
    <border>
      <left style="thin">
        <color indexed="22"/>
      </left>
      <right/>
      <top/>
      <bottom style="thin">
        <color indexed="22"/>
      </bottom>
    </border>
    <border>
      <left/>
      <right style="thin">
        <color indexed="22"/>
      </right>
      <top style="thin">
        <color indexed="22"/>
      </top>
      <bottom/>
    </border>
    <border>
      <left style="thin">
        <color indexed="22"/>
      </left>
      <right style="thin">
        <color indexed="22"/>
      </right>
      <top style="thin">
        <color indexed="22"/>
      </top>
      <bottom style="thin"/>
    </border>
    <border>
      <left style="thin">
        <color indexed="22"/>
      </left>
      <right/>
      <top style="thin">
        <color indexed="22"/>
      </top>
      <bottom/>
    </border>
    <border>
      <left/>
      <right>
        <color indexed="63"/>
      </right>
      <top/>
      <bottom style="thin">
        <color indexed="22"/>
      </bottom>
    </border>
    <border>
      <left/>
      <right>
        <color indexed="63"/>
      </right>
      <top style="thin">
        <color indexed="22"/>
      </top>
      <bottom/>
    </border>
    <border>
      <left/>
      <right>
        <color indexed="63"/>
      </right>
      <top style="thin">
        <color indexed="22"/>
      </top>
      <bottom style="thin"/>
    </border>
    <border>
      <left style="thin">
        <color indexed="22"/>
      </left>
      <right style="thin">
        <color indexed="22"/>
      </right>
      <top style="thin">
        <color indexed="22"/>
      </top>
      <bottom/>
    </border>
    <border>
      <left/>
      <right>
        <color indexed="63"/>
      </right>
      <top style="thin"/>
      <bottom style="thin">
        <color indexed="22"/>
      </bottom>
    </border>
    <border>
      <left/>
      <right style="thin">
        <color indexed="22"/>
      </right>
      <top style="thin">
        <color indexed="22"/>
      </top>
      <bottom style="thin"/>
    </border>
    <border>
      <left style="thin">
        <color indexed="22"/>
      </left>
      <right style="thin">
        <color indexed="22"/>
      </right>
      <top/>
      <bottom>
        <color indexed="63"/>
      </bottom>
    </border>
    <border>
      <left style="thin">
        <color indexed="22"/>
      </left>
      <right/>
      <top/>
      <bottom>
        <color indexed="63"/>
      </bottom>
    </border>
    <border>
      <left style="thin">
        <color indexed="22"/>
      </left>
      <right style="thin">
        <color indexed="22"/>
      </right>
      <top style="thin"/>
      <bottom style="thin">
        <color indexed="22"/>
      </bottom>
    </border>
    <border>
      <left style="thin">
        <color indexed="55"/>
      </left>
      <right style="thin">
        <color indexed="55"/>
      </right>
      <top>
        <color indexed="63"/>
      </top>
      <bottom style="thin">
        <color indexed="55"/>
      </bottom>
    </border>
    <border>
      <left>
        <color indexed="63"/>
      </left>
      <right style="thin">
        <color indexed="55"/>
      </right>
      <top style="thin">
        <color indexed="55"/>
      </top>
      <bottom/>
    </border>
    <border>
      <left>
        <color indexed="63"/>
      </left>
      <right style="thin">
        <color indexed="22"/>
      </right>
      <top>
        <color indexed="63"/>
      </top>
      <bottom style="thin">
        <color indexed="55"/>
      </bottom>
    </border>
    <border>
      <left style="thin">
        <color indexed="55"/>
      </left>
      <right>
        <color indexed="63"/>
      </right>
      <top style="thin">
        <color indexed="55"/>
      </top>
      <bottom style="thin">
        <color indexed="22"/>
      </bottom>
    </border>
    <border>
      <left/>
      <right style="thin">
        <color indexed="22"/>
      </right>
      <top style="thin">
        <color indexed="55"/>
      </top>
      <bottom style="thin">
        <color indexed="22"/>
      </bottom>
    </border>
  </borders>
  <cellStyleXfs count="77">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4"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175"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175" fontId="65" fillId="0" borderId="0">
      <alignment/>
      <protection/>
    </xf>
    <xf numFmtId="0" fontId="65" fillId="0" borderId="0">
      <alignment/>
      <protection/>
    </xf>
    <xf numFmtId="175" fontId="65" fillId="0" borderId="0">
      <alignment/>
      <protection/>
    </xf>
    <xf numFmtId="175" fontId="65" fillId="0" borderId="0">
      <alignment/>
      <protection/>
    </xf>
    <xf numFmtId="0" fontId="0" fillId="0" borderId="0" applyBorder="0">
      <alignment/>
      <protection/>
    </xf>
    <xf numFmtId="0" fontId="0" fillId="0" borderId="0">
      <alignment/>
      <protection/>
    </xf>
    <xf numFmtId="0" fontId="0" fillId="0" borderId="0">
      <alignment/>
      <protection/>
    </xf>
    <xf numFmtId="0" fontId="0" fillId="0" borderId="0" applyBorder="0">
      <alignment/>
      <protection/>
    </xf>
    <xf numFmtId="0" fontId="0" fillId="0" borderId="0" applyBorder="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43" fontId="14" fillId="0" borderId="9" applyFont="0" applyAlignment="0">
      <protection/>
    </xf>
    <xf numFmtId="0" fontId="81" fillId="0" borderId="0" applyNumberFormat="0" applyFill="0" applyBorder="0" applyAlignment="0" applyProtection="0"/>
    <xf numFmtId="0" fontId="82" fillId="0" borderId="10" applyNumberFormat="0" applyFill="0" applyAlignment="0" applyProtection="0"/>
    <xf numFmtId="0" fontId="83" fillId="0" borderId="0" applyNumberFormat="0" applyFill="0" applyBorder="0" applyAlignment="0" applyProtection="0"/>
  </cellStyleXfs>
  <cellXfs count="801">
    <xf numFmtId="0" fontId="0" fillId="0" borderId="0" xfId="0" applyAlignment="1">
      <alignment/>
    </xf>
    <xf numFmtId="0" fontId="2" fillId="0" borderId="0" xfId="0" applyFont="1" applyAlignment="1">
      <alignment/>
    </xf>
    <xf numFmtId="0" fontId="5" fillId="0" borderId="0" xfId="0" applyFont="1" applyAlignment="1">
      <alignment horizontal="center"/>
    </xf>
    <xf numFmtId="0" fontId="5" fillId="33" borderId="0" xfId="0" applyFont="1" applyFill="1" applyAlignment="1">
      <alignment horizontal="center"/>
    </xf>
    <xf numFmtId="0" fontId="0" fillId="33" borderId="0" xfId="0" applyFill="1" applyAlignment="1">
      <alignment/>
    </xf>
    <xf numFmtId="0" fontId="2" fillId="33" borderId="0" xfId="0" applyFont="1" applyFill="1" applyAlignment="1">
      <alignment/>
    </xf>
    <xf numFmtId="0" fontId="0" fillId="33" borderId="0" xfId="0" applyFill="1" applyBorder="1" applyAlignment="1">
      <alignment/>
    </xf>
    <xf numFmtId="0" fontId="6" fillId="33" borderId="0" xfId="0" applyFont="1" applyFill="1" applyAlignment="1">
      <alignment/>
    </xf>
    <xf numFmtId="0" fontId="4" fillId="33" borderId="0" xfId="0" applyFont="1" applyFill="1" applyAlignment="1">
      <alignment/>
    </xf>
    <xf numFmtId="0" fontId="4" fillId="0" borderId="0" xfId="0" applyFont="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5" fillId="33" borderId="0" xfId="0" applyFont="1" applyFill="1" applyBorder="1" applyAlignment="1">
      <alignment horizontal="center"/>
    </xf>
    <xf numFmtId="0" fontId="3" fillId="0" borderId="0" xfId="0" applyFont="1" applyAlignment="1">
      <alignment/>
    </xf>
    <xf numFmtId="0" fontId="6" fillId="0" borderId="0" xfId="0" applyFont="1" applyAlignment="1">
      <alignment/>
    </xf>
    <xf numFmtId="0" fontId="2" fillId="33" borderId="0" xfId="0" applyFont="1" applyFill="1" applyBorder="1" applyAlignment="1">
      <alignment/>
    </xf>
    <xf numFmtId="0" fontId="4" fillId="33" borderId="0" xfId="0" applyFont="1" applyFill="1" applyBorder="1" applyAlignment="1">
      <alignment/>
    </xf>
    <xf numFmtId="0" fontId="8" fillId="33" borderId="0" xfId="0" applyFont="1" applyFill="1" applyAlignment="1">
      <alignment/>
    </xf>
    <xf numFmtId="0" fontId="6" fillId="33" borderId="0" xfId="0" applyFont="1" applyFill="1" applyBorder="1" applyAlignment="1">
      <alignment/>
    </xf>
    <xf numFmtId="0" fontId="8" fillId="0" borderId="0" xfId="0" applyFont="1" applyAlignment="1">
      <alignment/>
    </xf>
    <xf numFmtId="0" fontId="5" fillId="0" borderId="0" xfId="0" applyFont="1" applyFill="1" applyBorder="1" applyAlignment="1">
      <alignment horizontal="center"/>
    </xf>
    <xf numFmtId="0" fontId="0" fillId="0" borderId="0" xfId="0" applyFill="1" applyAlignment="1">
      <alignment/>
    </xf>
    <xf numFmtId="0" fontId="4" fillId="0" borderId="0" xfId="0" applyFont="1" applyFill="1" applyAlignment="1">
      <alignment/>
    </xf>
    <xf numFmtId="0" fontId="0" fillId="0" borderId="0" xfId="0" applyFont="1" applyFill="1" applyAlignment="1">
      <alignment/>
    </xf>
    <xf numFmtId="0" fontId="0" fillId="0" borderId="0" xfId="0" applyFill="1" applyBorder="1" applyAlignment="1">
      <alignment/>
    </xf>
    <xf numFmtId="0" fontId="5" fillId="0" borderId="0" xfId="0" applyFont="1" applyAlignment="1">
      <alignment/>
    </xf>
    <xf numFmtId="3" fontId="0" fillId="33" borderId="0" xfId="0" applyNumberFormat="1" applyFill="1" applyAlignment="1">
      <alignment/>
    </xf>
    <xf numFmtId="0" fontId="0" fillId="0" borderId="0" xfId="0" applyAlignment="1">
      <alignment wrapText="1"/>
    </xf>
    <xf numFmtId="0" fontId="2" fillId="0" borderId="0" xfId="0" applyFont="1" applyAlignment="1">
      <alignment horizontal="right"/>
    </xf>
    <xf numFmtId="0" fontId="2" fillId="0" borderId="0" xfId="0" applyFont="1" applyFill="1" applyAlignment="1">
      <alignment/>
    </xf>
    <xf numFmtId="0" fontId="0" fillId="0" borderId="0" xfId="0" applyBorder="1" applyAlignment="1">
      <alignment/>
    </xf>
    <xf numFmtId="0" fontId="8" fillId="0" borderId="0" xfId="0" applyFont="1" applyFill="1" applyBorder="1" applyAlignment="1">
      <alignment/>
    </xf>
    <xf numFmtId="0" fontId="5" fillId="0" borderId="0" xfId="0" applyFont="1" applyBorder="1" applyAlignment="1">
      <alignment horizontal="center"/>
    </xf>
    <xf numFmtId="0" fontId="5" fillId="0" borderId="0" xfId="0" applyFont="1" applyFill="1" applyAlignment="1">
      <alignment horizontal="center"/>
    </xf>
    <xf numFmtId="0" fontId="5" fillId="33" borderId="0" xfId="0" applyFont="1" applyFill="1" applyBorder="1" applyAlignment="1">
      <alignment horizontal="center" wrapText="1"/>
    </xf>
    <xf numFmtId="0" fontId="8" fillId="33" borderId="0" xfId="0" applyFont="1" applyFill="1" applyBorder="1" applyAlignment="1">
      <alignment/>
    </xf>
    <xf numFmtId="49" fontId="5" fillId="33" borderId="0" xfId="0" applyNumberFormat="1" applyFont="1" applyFill="1" applyBorder="1" applyAlignment="1">
      <alignment horizontal="center" wrapText="1"/>
    </xf>
    <xf numFmtId="0" fontId="8" fillId="0" borderId="0" xfId="0" applyFont="1" applyAlignment="1">
      <alignment horizontal="left" wrapText="1"/>
    </xf>
    <xf numFmtId="0" fontId="7" fillId="0" borderId="0" xfId="0" applyFont="1" applyFill="1" applyBorder="1" applyAlignment="1">
      <alignment/>
    </xf>
    <xf numFmtId="0" fontId="5" fillId="0" borderId="0" xfId="0" applyFont="1" applyBorder="1" applyAlignment="1">
      <alignment horizontal="center" vertical="center"/>
    </xf>
    <xf numFmtId="0" fontId="2" fillId="0" borderId="0" xfId="0" applyFont="1" applyFill="1" applyBorder="1" applyAlignment="1">
      <alignment/>
    </xf>
    <xf numFmtId="2" fontId="0" fillId="0" borderId="11" xfId="0" applyNumberFormat="1" applyFill="1" applyBorder="1" applyAlignment="1">
      <alignment horizontal="right"/>
    </xf>
    <xf numFmtId="0" fontId="4" fillId="0" borderId="0" xfId="0" applyFont="1" applyFill="1" applyBorder="1" applyAlignment="1">
      <alignment/>
    </xf>
    <xf numFmtId="0" fontId="2" fillId="0" borderId="0" xfId="0" applyFont="1" applyFill="1" applyBorder="1" applyAlignment="1">
      <alignment horizontal="right"/>
    </xf>
    <xf numFmtId="3" fontId="0" fillId="0" borderId="0" xfId="0" applyNumberFormat="1" applyFill="1" applyBorder="1" applyAlignment="1">
      <alignment/>
    </xf>
    <xf numFmtId="0" fontId="5" fillId="0" borderId="0" xfId="0" applyFont="1" applyFill="1" applyBorder="1" applyAlignment="1">
      <alignment horizontal="center" wrapText="1"/>
    </xf>
    <xf numFmtId="0" fontId="0" fillId="0" borderId="0" xfId="0" applyFont="1" applyFill="1" applyBorder="1" applyAlignment="1">
      <alignment/>
    </xf>
    <xf numFmtId="0" fontId="0" fillId="0" borderId="0" xfId="0" applyNumberFormat="1" applyFill="1" applyBorder="1" applyAlignment="1">
      <alignment/>
    </xf>
    <xf numFmtId="0" fontId="0" fillId="0" borderId="0" xfId="0" applyNumberFormat="1" applyFont="1" applyFill="1" applyBorder="1" applyAlignment="1">
      <alignment/>
    </xf>
    <xf numFmtId="0" fontId="6" fillId="0" borderId="0" xfId="0" applyFont="1" applyFill="1" applyBorder="1" applyAlignment="1">
      <alignment/>
    </xf>
    <xf numFmtId="172" fontId="9" fillId="0" borderId="0" xfId="43" applyNumberFormat="1" applyFont="1" applyFill="1" applyBorder="1" applyAlignment="1">
      <alignment/>
    </xf>
    <xf numFmtId="49" fontId="0" fillId="0" borderId="0" xfId="0" applyNumberFormat="1" applyFill="1" applyBorder="1" applyAlignment="1">
      <alignment/>
    </xf>
    <xf numFmtId="172" fontId="0" fillId="0" borderId="0" xfId="0" applyNumberFormat="1" applyFill="1" applyBorder="1" applyAlignment="1">
      <alignment/>
    </xf>
    <xf numFmtId="172" fontId="2" fillId="0" borderId="0" xfId="43" applyNumberFormat="1" applyFont="1" applyFill="1" applyBorder="1" applyAlignment="1">
      <alignment/>
    </xf>
    <xf numFmtId="172" fontId="2" fillId="0" borderId="0" xfId="0" applyNumberFormat="1" applyFont="1" applyFill="1" applyBorder="1" applyAlignment="1">
      <alignment/>
    </xf>
    <xf numFmtId="173" fontId="0" fillId="0" borderId="0" xfId="0" applyNumberFormat="1" applyFill="1" applyBorder="1" applyAlignment="1">
      <alignment/>
    </xf>
    <xf numFmtId="173" fontId="2" fillId="0" borderId="0" xfId="0" applyNumberFormat="1" applyFont="1" applyFill="1" applyBorder="1" applyAlignment="1">
      <alignment/>
    </xf>
    <xf numFmtId="172" fontId="0" fillId="0" borderId="0" xfId="43" applyNumberFormat="1" applyFill="1" applyBorder="1" applyAlignment="1">
      <alignment/>
    </xf>
    <xf numFmtId="172" fontId="0" fillId="0" borderId="0" xfId="0" applyNumberFormat="1" applyFont="1" applyFill="1" applyBorder="1" applyAlignment="1">
      <alignment/>
    </xf>
    <xf numFmtId="10" fontId="9" fillId="0" borderId="0" xfId="0" applyNumberFormat="1" applyFont="1" applyFill="1" applyBorder="1" applyAlignment="1">
      <alignment/>
    </xf>
    <xf numFmtId="173" fontId="0" fillId="0" borderId="0" xfId="0" applyNumberFormat="1" applyFont="1" applyFill="1" applyBorder="1" applyAlignment="1">
      <alignment/>
    </xf>
    <xf numFmtId="173" fontId="0" fillId="0" borderId="0" xfId="43" applyNumberFormat="1" applyFill="1" applyBorder="1" applyAlignment="1">
      <alignment/>
    </xf>
    <xf numFmtId="0" fontId="2" fillId="0" borderId="0" xfId="0" applyFont="1" applyFill="1" applyBorder="1" applyAlignment="1">
      <alignment wrapText="1"/>
    </xf>
    <xf numFmtId="172" fontId="0" fillId="0" borderId="0" xfId="43" applyNumberFormat="1" applyFont="1" applyFill="1" applyBorder="1" applyAlignment="1">
      <alignment/>
    </xf>
    <xf numFmtId="172" fontId="4" fillId="0" borderId="0" xfId="43" applyNumberFormat="1" applyFont="1" applyFill="1" applyBorder="1" applyAlignment="1">
      <alignment/>
    </xf>
    <xf numFmtId="173" fontId="9" fillId="0" borderId="0" xfId="0" applyNumberFormat="1" applyFont="1" applyFill="1" applyBorder="1" applyAlignment="1">
      <alignment/>
    </xf>
    <xf numFmtId="0" fontId="6" fillId="0" borderId="0" xfId="0" applyFont="1" applyFill="1" applyAlignment="1">
      <alignment/>
    </xf>
    <xf numFmtId="0" fontId="0" fillId="0" borderId="0" xfId="68">
      <alignment/>
      <protection/>
    </xf>
    <xf numFmtId="174" fontId="65" fillId="33" borderId="0" xfId="60" applyNumberFormat="1" applyFill="1">
      <alignment/>
      <protection/>
    </xf>
    <xf numFmtId="174" fontId="65" fillId="0" borderId="0" xfId="60" applyNumberFormat="1">
      <alignment/>
      <protection/>
    </xf>
    <xf numFmtId="174" fontId="16" fillId="33" borderId="0" xfId="60" applyNumberFormat="1" applyFont="1" applyFill="1">
      <alignment/>
      <protection/>
    </xf>
    <xf numFmtId="174" fontId="16" fillId="0" borderId="0" xfId="60" applyNumberFormat="1" applyFont="1">
      <alignment/>
      <protection/>
    </xf>
    <xf numFmtId="174" fontId="17" fillId="33" borderId="0" xfId="60" applyNumberFormat="1" applyFont="1" applyFill="1">
      <alignment/>
      <protection/>
    </xf>
    <xf numFmtId="174" fontId="18" fillId="33" borderId="0" xfId="60" applyNumberFormat="1" applyFont="1" applyFill="1" applyAlignment="1">
      <alignment horizontal="center"/>
      <protection/>
    </xf>
    <xf numFmtId="17" fontId="65" fillId="33" borderId="0" xfId="60" applyNumberFormat="1" applyFill="1">
      <alignment/>
      <protection/>
    </xf>
    <xf numFmtId="174" fontId="65" fillId="0" borderId="0" xfId="63" applyNumberFormat="1">
      <alignment/>
      <protection/>
    </xf>
    <xf numFmtId="0" fontId="0"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Border="1" applyAlignment="1">
      <alignment horizontal="center"/>
    </xf>
    <xf numFmtId="0" fontId="5" fillId="0" borderId="0" xfId="68" applyFont="1" applyFill="1" applyAlignment="1">
      <alignment horizontal="center"/>
      <protection/>
    </xf>
    <xf numFmtId="0" fontId="0" fillId="0" borderId="0" xfId="68" applyFill="1">
      <alignment/>
      <protection/>
    </xf>
    <xf numFmtId="172" fontId="0" fillId="0" borderId="12" xfId="43" applyNumberFormat="1" applyFont="1" applyFill="1" applyBorder="1" applyAlignment="1">
      <alignment/>
    </xf>
    <xf numFmtId="0" fontId="0" fillId="33" borderId="0" xfId="0" applyFont="1" applyFill="1" applyAlignment="1">
      <alignment/>
    </xf>
    <xf numFmtId="172" fontId="0" fillId="33" borderId="0" xfId="43" applyNumberFormat="1" applyFont="1" applyFill="1" applyBorder="1" applyAlignment="1">
      <alignment/>
    </xf>
    <xf numFmtId="172" fontId="0" fillId="33" borderId="0" xfId="43" applyNumberFormat="1" applyFont="1" applyFill="1" applyAlignment="1">
      <alignment/>
    </xf>
    <xf numFmtId="172" fontId="0" fillId="0" borderId="13" xfId="43" applyNumberFormat="1" applyFont="1" applyFill="1" applyBorder="1" applyAlignment="1">
      <alignment/>
    </xf>
    <xf numFmtId="172" fontId="0" fillId="33" borderId="14" xfId="43" applyNumberFormat="1" applyFont="1" applyFill="1" applyBorder="1" applyAlignment="1">
      <alignment horizontal="center"/>
    </xf>
    <xf numFmtId="172" fontId="0" fillId="33" borderId="15" xfId="43" applyNumberFormat="1" applyFont="1" applyFill="1" applyBorder="1" applyAlignment="1">
      <alignment horizontal="center"/>
    </xf>
    <xf numFmtId="172" fontId="0" fillId="33" borderId="16" xfId="43" applyNumberFormat="1" applyFont="1" applyFill="1" applyBorder="1" applyAlignment="1">
      <alignment horizontal="center"/>
    </xf>
    <xf numFmtId="172" fontId="0" fillId="0" borderId="17" xfId="43" applyNumberFormat="1" applyFont="1" applyFill="1" applyBorder="1" applyAlignment="1">
      <alignment horizontal="right"/>
    </xf>
    <xf numFmtId="172" fontId="0" fillId="0" borderId="18" xfId="43" applyNumberFormat="1" applyFont="1" applyFill="1" applyBorder="1" applyAlignment="1">
      <alignment horizontal="right"/>
    </xf>
    <xf numFmtId="172" fontId="0" fillId="0" borderId="19" xfId="43" applyNumberFormat="1" applyFont="1" applyFill="1" applyBorder="1" applyAlignment="1">
      <alignment/>
    </xf>
    <xf numFmtId="172" fontId="0" fillId="0" borderId="20" xfId="43" applyNumberFormat="1" applyFont="1" applyFill="1" applyBorder="1" applyAlignment="1">
      <alignment/>
    </xf>
    <xf numFmtId="172" fontId="0" fillId="0" borderId="21" xfId="43" applyNumberFormat="1" applyFont="1" applyFill="1" applyBorder="1" applyAlignment="1">
      <alignment/>
    </xf>
    <xf numFmtId="172" fontId="0" fillId="0" borderId="22" xfId="43" applyNumberFormat="1" applyFont="1" applyFill="1" applyBorder="1" applyAlignment="1">
      <alignment/>
    </xf>
    <xf numFmtId="172" fontId="0" fillId="33" borderId="23" xfId="43" applyNumberFormat="1" applyFont="1" applyFill="1" applyBorder="1" applyAlignment="1">
      <alignment horizontal="center"/>
    </xf>
    <xf numFmtId="172" fontId="0" fillId="33" borderId="12" xfId="43" applyNumberFormat="1" applyFont="1" applyFill="1" applyBorder="1" applyAlignment="1">
      <alignment horizontal="right"/>
    </xf>
    <xf numFmtId="9" fontId="2" fillId="33" borderId="0" xfId="71" applyFont="1" applyFill="1" applyAlignment="1">
      <alignment horizontal="right"/>
    </xf>
    <xf numFmtId="9" fontId="22" fillId="33" borderId="16" xfId="0" applyNumberFormat="1" applyFont="1" applyFill="1" applyBorder="1" applyAlignment="1">
      <alignment horizontal="center"/>
    </xf>
    <xf numFmtId="172" fontId="0" fillId="0" borderId="23" xfId="43" applyNumberFormat="1" applyFont="1" applyFill="1" applyBorder="1" applyAlignment="1">
      <alignment horizontal="right"/>
    </xf>
    <xf numFmtId="0" fontId="24" fillId="33" borderId="24" xfId="0" applyFont="1" applyFill="1" applyBorder="1" applyAlignment="1">
      <alignment horizontal="center"/>
    </xf>
    <xf numFmtId="0" fontId="24" fillId="33" borderId="24" xfId="0" applyFont="1" applyFill="1" applyBorder="1" applyAlignment="1">
      <alignment horizontal="center" vertical="center"/>
    </xf>
    <xf numFmtId="0" fontId="24" fillId="0" borderId="24" xfId="0" applyFont="1" applyBorder="1" applyAlignment="1">
      <alignment horizontal="center" vertical="center"/>
    </xf>
    <xf numFmtId="0" fontId="24" fillId="33" borderId="24" xfId="68" applyFont="1" applyFill="1" applyBorder="1" applyAlignment="1">
      <alignment horizontal="center" vertical="center"/>
      <protection/>
    </xf>
    <xf numFmtId="172" fontId="2" fillId="0" borderId="25" xfId="43" applyNumberFormat="1" applyFont="1" applyFill="1" applyBorder="1" applyAlignment="1">
      <alignment/>
    </xf>
    <xf numFmtId="172" fontId="2" fillId="0" borderId="26" xfId="43" applyNumberFormat="1" applyFont="1" applyFill="1" applyBorder="1" applyAlignment="1">
      <alignment/>
    </xf>
    <xf numFmtId="172" fontId="2" fillId="0" borderId="27" xfId="43" applyNumberFormat="1" applyFont="1" applyFill="1" applyBorder="1" applyAlignment="1">
      <alignment/>
    </xf>
    <xf numFmtId="0" fontId="0" fillId="33" borderId="0" xfId="0" applyFont="1" applyFill="1" applyBorder="1" applyAlignment="1">
      <alignment/>
    </xf>
    <xf numFmtId="9" fontId="0" fillId="33" borderId="16" xfId="71" applyFont="1" applyFill="1" applyBorder="1" applyAlignment="1">
      <alignment horizontal="center"/>
    </xf>
    <xf numFmtId="172" fontId="2" fillId="33" borderId="11" xfId="43" applyNumberFormat="1" applyFont="1" applyFill="1" applyBorder="1" applyAlignment="1">
      <alignment horizontal="center"/>
    </xf>
    <xf numFmtId="172" fontId="2" fillId="33" borderId="28" xfId="43" applyNumberFormat="1" applyFont="1" applyFill="1" applyBorder="1" applyAlignment="1">
      <alignment horizontal="center"/>
    </xf>
    <xf numFmtId="172" fontId="2" fillId="33" borderId="29" xfId="43" applyNumberFormat="1" applyFont="1" applyFill="1" applyBorder="1" applyAlignment="1">
      <alignment horizontal="center"/>
    </xf>
    <xf numFmtId="172" fontId="2" fillId="33" borderId="30" xfId="43" applyNumberFormat="1" applyFont="1" applyFill="1" applyBorder="1" applyAlignment="1">
      <alignment horizontal="center"/>
    </xf>
    <xf numFmtId="0" fontId="5" fillId="33" borderId="0" xfId="68" applyFont="1" applyFill="1" applyAlignment="1">
      <alignment horizontal="center"/>
      <protection/>
    </xf>
    <xf numFmtId="0" fontId="2" fillId="33" borderId="0" xfId="68" applyFont="1" applyFill="1">
      <alignment/>
      <protection/>
    </xf>
    <xf numFmtId="0" fontId="0" fillId="33" borderId="0" xfId="68" applyFill="1">
      <alignment/>
      <protection/>
    </xf>
    <xf numFmtId="0" fontId="2" fillId="33" borderId="0" xfId="68" applyFont="1" applyFill="1" applyAlignment="1">
      <alignment horizontal="right"/>
      <protection/>
    </xf>
    <xf numFmtId="0" fontId="0" fillId="0" borderId="0" xfId="0" applyFont="1" applyAlignment="1">
      <alignment/>
    </xf>
    <xf numFmtId="172" fontId="0" fillId="0" borderId="31" xfId="43" applyNumberFormat="1" applyFont="1" applyFill="1" applyBorder="1" applyAlignment="1">
      <alignment/>
    </xf>
    <xf numFmtId="172" fontId="0" fillId="0" borderId="12" xfId="43" applyNumberFormat="1" applyFont="1" applyFill="1" applyBorder="1" applyAlignment="1">
      <alignment/>
    </xf>
    <xf numFmtId="172" fontId="0" fillId="0" borderId="32" xfId="43" applyNumberFormat="1" applyFont="1" applyFill="1" applyBorder="1" applyAlignment="1">
      <alignment/>
    </xf>
    <xf numFmtId="172" fontId="0" fillId="0" borderId="23" xfId="43" applyNumberFormat="1" applyFont="1" applyFill="1" applyBorder="1" applyAlignment="1">
      <alignment/>
    </xf>
    <xf numFmtId="175" fontId="0" fillId="0" borderId="19" xfId="71" applyNumberFormat="1" applyFont="1" applyFill="1" applyBorder="1" applyAlignment="1">
      <alignment/>
    </xf>
    <xf numFmtId="175" fontId="0" fillId="0" borderId="12" xfId="71" applyNumberFormat="1" applyFont="1" applyFill="1" applyBorder="1" applyAlignment="1">
      <alignment/>
    </xf>
    <xf numFmtId="175" fontId="0" fillId="0" borderId="32" xfId="71" applyNumberFormat="1" applyFont="1" applyFill="1" applyBorder="1" applyAlignment="1">
      <alignment/>
    </xf>
    <xf numFmtId="175" fontId="2" fillId="0" borderId="13" xfId="71" applyNumberFormat="1" applyFont="1" applyFill="1" applyBorder="1" applyAlignment="1">
      <alignment/>
    </xf>
    <xf numFmtId="175" fontId="2" fillId="0" borderId="27" xfId="71" applyNumberFormat="1" applyFont="1" applyFill="1" applyBorder="1" applyAlignment="1">
      <alignment/>
    </xf>
    <xf numFmtId="43" fontId="0" fillId="0" borderId="33" xfId="43" applyNumberFormat="1" applyFont="1" applyFill="1" applyBorder="1" applyAlignment="1">
      <alignment horizontal="right"/>
    </xf>
    <xf numFmtId="43" fontId="0" fillId="0" borderId="16" xfId="43" applyNumberFormat="1" applyFont="1" applyFill="1" applyBorder="1" applyAlignment="1">
      <alignment horizontal="right"/>
    </xf>
    <xf numFmtId="0" fontId="35" fillId="33" borderId="24" xfId="0" applyFont="1" applyFill="1" applyBorder="1" applyAlignment="1">
      <alignment horizontal="center" vertical="center"/>
    </xf>
    <xf numFmtId="172" fontId="2" fillId="33" borderId="34" xfId="43" applyNumberFormat="1" applyFont="1" applyFill="1" applyBorder="1" applyAlignment="1">
      <alignment horizontal="center"/>
    </xf>
    <xf numFmtId="174" fontId="26" fillId="33" borderId="0" xfId="60" applyNumberFormat="1" applyFont="1" applyFill="1" applyAlignment="1">
      <alignment horizontal="center"/>
      <protection/>
    </xf>
    <xf numFmtId="174" fontId="36" fillId="33" borderId="0" xfId="60" applyNumberFormat="1" applyFont="1" applyFill="1" applyAlignment="1">
      <alignment horizontal="center"/>
      <protection/>
    </xf>
    <xf numFmtId="174" fontId="18" fillId="33" borderId="0" xfId="60" applyNumberFormat="1" applyFont="1" applyFill="1">
      <alignment/>
      <protection/>
    </xf>
    <xf numFmtId="174" fontId="27" fillId="0" borderId="0" xfId="60" applyNumberFormat="1" applyFont="1" applyAlignment="1">
      <alignment horizontal="center" vertical="center"/>
      <protection/>
    </xf>
    <xf numFmtId="174" fontId="65" fillId="33" borderId="0" xfId="63" applyNumberFormat="1" applyFill="1">
      <alignment/>
      <protection/>
    </xf>
    <xf numFmtId="174" fontId="19" fillId="33" borderId="16" xfId="63" applyNumberFormat="1" applyFont="1" applyFill="1" applyBorder="1">
      <alignment/>
      <protection/>
    </xf>
    <xf numFmtId="174" fontId="65" fillId="33" borderId="16" xfId="63" applyNumberFormat="1" applyFill="1" applyBorder="1" applyAlignment="1">
      <alignment horizontal="right"/>
      <protection/>
    </xf>
    <xf numFmtId="174" fontId="65" fillId="33" borderId="35" xfId="63" applyNumberFormat="1" applyFill="1" applyBorder="1" applyAlignment="1">
      <alignment horizontal="right"/>
      <protection/>
    </xf>
    <xf numFmtId="172" fontId="0" fillId="33" borderId="0" xfId="43" applyNumberFormat="1" applyFont="1" applyFill="1" applyBorder="1" applyAlignment="1">
      <alignment/>
    </xf>
    <xf numFmtId="174" fontId="37" fillId="33" borderId="0" xfId="60" applyNumberFormat="1" applyFont="1" applyFill="1" applyAlignment="1">
      <alignment horizontal="center"/>
      <protection/>
    </xf>
    <xf numFmtId="9" fontId="0" fillId="33" borderId="36" xfId="71" applyFont="1" applyFill="1" applyBorder="1" applyAlignment="1">
      <alignment horizontal="center"/>
    </xf>
    <xf numFmtId="0" fontId="20" fillId="34" borderId="0" xfId="0" applyFont="1" applyFill="1" applyAlignment="1">
      <alignment/>
    </xf>
    <xf numFmtId="0" fontId="0" fillId="34" borderId="0" xfId="0" applyFill="1" applyAlignment="1">
      <alignment/>
    </xf>
    <xf numFmtId="0" fontId="0" fillId="34" borderId="0" xfId="0" applyFont="1" applyFill="1" applyAlignment="1">
      <alignment/>
    </xf>
    <xf numFmtId="0" fontId="15" fillId="33" borderId="0" xfId="0" applyFont="1" applyFill="1" applyAlignment="1">
      <alignment/>
    </xf>
    <xf numFmtId="0" fontId="0" fillId="33" borderId="0" xfId="0" applyFill="1" applyAlignment="1">
      <alignment horizontal="left"/>
    </xf>
    <xf numFmtId="174" fontId="19" fillId="33" borderId="0" xfId="63" applyNumberFormat="1" applyFont="1" applyFill="1" applyBorder="1">
      <alignment/>
      <protection/>
    </xf>
    <xf numFmtId="174" fontId="76" fillId="33" borderId="0" xfId="56" applyNumberFormat="1" applyFill="1" applyBorder="1" applyAlignment="1" applyProtection="1">
      <alignment/>
      <protection/>
    </xf>
    <xf numFmtId="174" fontId="65" fillId="33" borderId="37" xfId="63" applyNumberFormat="1" applyFill="1" applyBorder="1">
      <alignment/>
      <protection/>
    </xf>
    <xf numFmtId="174" fontId="65" fillId="33" borderId="11" xfId="63" applyNumberFormat="1" applyFill="1" applyBorder="1">
      <alignment/>
      <protection/>
    </xf>
    <xf numFmtId="174" fontId="76" fillId="33" borderId="34" xfId="56" applyNumberFormat="1" applyFill="1" applyBorder="1" applyAlignment="1" applyProtection="1">
      <alignment/>
      <protection/>
    </xf>
    <xf numFmtId="174" fontId="65" fillId="33" borderId="38" xfId="63" applyNumberFormat="1" applyFill="1" applyBorder="1">
      <alignment/>
      <protection/>
    </xf>
    <xf numFmtId="9" fontId="0" fillId="33" borderId="39" xfId="71" applyFont="1" applyFill="1" applyBorder="1" applyAlignment="1">
      <alignment horizontal="center"/>
    </xf>
    <xf numFmtId="9" fontId="32" fillId="33" borderId="13" xfId="71" applyFont="1" applyFill="1" applyBorder="1" applyAlignment="1">
      <alignment horizontal="center"/>
    </xf>
    <xf numFmtId="9" fontId="0" fillId="33" borderId="35" xfId="71" applyFont="1" applyFill="1" applyBorder="1" applyAlignment="1">
      <alignment horizontal="center"/>
    </xf>
    <xf numFmtId="177" fontId="2" fillId="0" borderId="22" xfId="43" applyNumberFormat="1" applyFont="1" applyFill="1" applyBorder="1" applyAlignment="1">
      <alignment horizontal="right"/>
    </xf>
    <xf numFmtId="172" fontId="0" fillId="33" borderId="0" xfId="43" applyNumberFormat="1" applyFont="1" applyFill="1" applyBorder="1" applyAlignment="1">
      <alignment horizontal="center"/>
    </xf>
    <xf numFmtId="172" fontId="12" fillId="33" borderId="0" xfId="43" applyNumberFormat="1" applyFont="1" applyFill="1" applyBorder="1" applyAlignment="1">
      <alignment/>
    </xf>
    <xf numFmtId="175" fontId="0" fillId="0" borderId="13" xfId="71" applyNumberFormat="1" applyFont="1" applyFill="1" applyBorder="1" applyAlignment="1">
      <alignment/>
    </xf>
    <xf numFmtId="172" fontId="0" fillId="0" borderId="32" xfId="0" applyNumberFormat="1" applyFill="1" applyBorder="1" applyAlignment="1">
      <alignment/>
    </xf>
    <xf numFmtId="175" fontId="0" fillId="0" borderId="40" xfId="71" applyNumberFormat="1" applyFont="1" applyFill="1" applyBorder="1" applyAlignment="1">
      <alignment/>
    </xf>
    <xf numFmtId="175" fontId="2" fillId="0" borderId="41" xfId="71" applyNumberFormat="1" applyFont="1" applyFill="1" applyBorder="1" applyAlignment="1">
      <alignment/>
    </xf>
    <xf numFmtId="172" fontId="2" fillId="0" borderId="42" xfId="43" applyNumberFormat="1" applyFont="1" applyFill="1" applyBorder="1" applyAlignment="1">
      <alignment/>
    </xf>
    <xf numFmtId="172" fontId="2" fillId="0" borderId="43" xfId="43" applyNumberFormat="1" applyFont="1" applyFill="1" applyBorder="1" applyAlignment="1">
      <alignment/>
    </xf>
    <xf numFmtId="172" fontId="2" fillId="0" borderId="24" xfId="43" applyNumberFormat="1" applyFont="1" applyFill="1" applyBorder="1" applyAlignment="1">
      <alignment/>
    </xf>
    <xf numFmtId="0" fontId="0" fillId="0" borderId="0" xfId="0" applyFont="1" applyFill="1" applyAlignment="1">
      <alignment/>
    </xf>
    <xf numFmtId="0" fontId="2" fillId="33" borderId="0" xfId="0" applyFont="1" applyFill="1" applyAlignment="1">
      <alignment horizontal="right"/>
    </xf>
    <xf numFmtId="0" fontId="5" fillId="33" borderId="0" xfId="0" applyFont="1" applyFill="1" applyAlignment="1">
      <alignment horizontal="right"/>
    </xf>
    <xf numFmtId="0" fontId="5" fillId="0" borderId="0" xfId="0" applyFont="1" applyAlignment="1">
      <alignment horizontal="right"/>
    </xf>
    <xf numFmtId="172" fontId="5" fillId="33" borderId="0" xfId="43" applyNumberFormat="1" applyFont="1" applyFill="1" applyBorder="1" applyAlignment="1">
      <alignment horizontal="right"/>
    </xf>
    <xf numFmtId="172" fontId="5" fillId="33" borderId="0" xfId="43" applyNumberFormat="1" applyFont="1" applyFill="1" applyAlignment="1">
      <alignment horizontal="right"/>
    </xf>
    <xf numFmtId="3" fontId="5" fillId="33" borderId="0" xfId="0" applyNumberFormat="1" applyFont="1" applyFill="1" applyAlignment="1">
      <alignment horizontal="right"/>
    </xf>
    <xf numFmtId="0" fontId="5" fillId="0" borderId="0" xfId="0" applyFont="1" applyFill="1" applyAlignment="1">
      <alignment horizontal="right"/>
    </xf>
    <xf numFmtId="3" fontId="5" fillId="0" borderId="0" xfId="0" applyNumberFormat="1" applyFont="1" applyFill="1" applyBorder="1" applyAlignment="1">
      <alignment horizontal="right"/>
    </xf>
    <xf numFmtId="0" fontId="5" fillId="0" borderId="0" xfId="0" applyFont="1" applyFill="1" applyBorder="1" applyAlignment="1">
      <alignment horizontal="right"/>
    </xf>
    <xf numFmtId="172" fontId="5" fillId="0" borderId="0" xfId="0" applyNumberFormat="1" applyFont="1" applyFill="1" applyBorder="1" applyAlignment="1">
      <alignment horizontal="right"/>
    </xf>
    <xf numFmtId="172" fontId="29" fillId="0" borderId="0" xfId="0" applyNumberFormat="1" applyFont="1" applyFill="1" applyBorder="1" applyAlignment="1">
      <alignment horizontal="right"/>
    </xf>
    <xf numFmtId="173" fontId="5" fillId="0" borderId="0" xfId="0" applyNumberFormat="1" applyFont="1" applyFill="1" applyBorder="1" applyAlignment="1">
      <alignment horizontal="right"/>
    </xf>
    <xf numFmtId="173" fontId="29" fillId="0" borderId="0" xfId="0" applyNumberFormat="1" applyFont="1" applyFill="1" applyBorder="1" applyAlignment="1">
      <alignment horizontal="right"/>
    </xf>
    <xf numFmtId="10" fontId="30" fillId="0" borderId="0" xfId="0" applyNumberFormat="1" applyFont="1" applyFill="1" applyBorder="1" applyAlignment="1">
      <alignment horizontal="right"/>
    </xf>
    <xf numFmtId="172" fontId="5" fillId="0" borderId="0" xfId="43" applyNumberFormat="1" applyFont="1" applyFill="1" applyBorder="1" applyAlignment="1">
      <alignment horizontal="right"/>
    </xf>
    <xf numFmtId="172" fontId="29" fillId="0" borderId="0" xfId="43" applyNumberFormat="1" applyFont="1" applyFill="1" applyBorder="1" applyAlignment="1">
      <alignment horizontal="right"/>
    </xf>
    <xf numFmtId="173" fontId="5" fillId="0" borderId="0" xfId="43" applyNumberFormat="1" applyFont="1" applyFill="1" applyBorder="1" applyAlignment="1">
      <alignment horizontal="right"/>
    </xf>
    <xf numFmtId="9" fontId="0" fillId="33" borderId="13" xfId="0" applyNumberFormat="1" applyFont="1" applyFill="1" applyBorder="1" applyAlignment="1">
      <alignment/>
    </xf>
    <xf numFmtId="0" fontId="5" fillId="33" borderId="0" xfId="68" applyFont="1" applyFill="1" applyAlignment="1">
      <alignment horizontal="right"/>
      <protection/>
    </xf>
    <xf numFmtId="0" fontId="5" fillId="0" borderId="0" xfId="68" applyFont="1" applyFill="1" applyAlignment="1">
      <alignment horizontal="right"/>
      <protection/>
    </xf>
    <xf numFmtId="172" fontId="0" fillId="0" borderId="13" xfId="43" applyNumberFormat="1" applyFont="1" applyFill="1" applyBorder="1" applyAlignment="1">
      <alignment/>
    </xf>
    <xf numFmtId="172" fontId="0" fillId="0" borderId="44" xfId="43" applyNumberFormat="1" applyFont="1" applyFill="1" applyBorder="1" applyAlignment="1">
      <alignment/>
    </xf>
    <xf numFmtId="174" fontId="31" fillId="33" borderId="0" xfId="56" applyNumberFormat="1" applyFont="1" applyFill="1" applyBorder="1" applyAlignment="1" applyProtection="1">
      <alignment/>
      <protection/>
    </xf>
    <xf numFmtId="0" fontId="24" fillId="0" borderId="0" xfId="0" applyFont="1" applyBorder="1" applyAlignment="1">
      <alignment horizontal="center" vertical="center"/>
    </xf>
    <xf numFmtId="0" fontId="0" fillId="0" borderId="0" xfId="0" applyAlignment="1">
      <alignment horizontal="right"/>
    </xf>
    <xf numFmtId="174" fontId="1" fillId="33" borderId="0" xfId="63" applyNumberFormat="1" applyFont="1" applyFill="1">
      <alignment/>
      <protection/>
    </xf>
    <xf numFmtId="0" fontId="76" fillId="0" borderId="0" xfId="56" applyNumberFormat="1" applyBorder="1" applyAlignment="1" applyProtection="1">
      <alignment/>
      <protection/>
    </xf>
    <xf numFmtId="0" fontId="0" fillId="35" borderId="0" xfId="0" applyFill="1" applyAlignment="1">
      <alignment/>
    </xf>
    <xf numFmtId="0" fontId="5" fillId="35" borderId="0" xfId="0" applyFont="1" applyFill="1" applyAlignment="1">
      <alignment horizontal="right"/>
    </xf>
    <xf numFmtId="0" fontId="7" fillId="35" borderId="0" xfId="0" applyFont="1" applyFill="1" applyAlignment="1">
      <alignment/>
    </xf>
    <xf numFmtId="0" fontId="2" fillId="35" borderId="0" xfId="0" applyFont="1" applyFill="1" applyAlignment="1">
      <alignment/>
    </xf>
    <xf numFmtId="0" fontId="8" fillId="35" borderId="0" xfId="0" applyFont="1" applyFill="1" applyAlignment="1">
      <alignment/>
    </xf>
    <xf numFmtId="0" fontId="2" fillId="35" borderId="0" xfId="0" applyFont="1" applyFill="1" applyAlignment="1">
      <alignment horizontal="center" wrapText="1"/>
    </xf>
    <xf numFmtId="0" fontId="29" fillId="35" borderId="0" xfId="0" applyFont="1" applyFill="1" applyAlignment="1">
      <alignment horizontal="right"/>
    </xf>
    <xf numFmtId="0" fontId="5" fillId="35" borderId="0" xfId="0" applyFont="1" applyFill="1" applyBorder="1" applyAlignment="1">
      <alignment horizontal="center"/>
    </xf>
    <xf numFmtId="0" fontId="4" fillId="35" borderId="0" xfId="0" applyFont="1" applyFill="1" applyAlignment="1">
      <alignment/>
    </xf>
    <xf numFmtId="172" fontId="0" fillId="35" borderId="0" xfId="43" applyNumberFormat="1" applyFont="1" applyFill="1" applyBorder="1" applyAlignment="1">
      <alignment/>
    </xf>
    <xf numFmtId="172" fontId="0" fillId="35" borderId="0" xfId="43" applyNumberFormat="1" applyFont="1" applyFill="1" applyAlignment="1">
      <alignment/>
    </xf>
    <xf numFmtId="0" fontId="5" fillId="35" borderId="33" xfId="0" applyFont="1" applyFill="1" applyBorder="1" applyAlignment="1">
      <alignment horizontal="center"/>
    </xf>
    <xf numFmtId="0" fontId="6" fillId="35" borderId="0" xfId="0" applyFont="1" applyFill="1" applyBorder="1" applyAlignment="1">
      <alignment/>
    </xf>
    <xf numFmtId="0" fontId="6" fillId="35" borderId="0" xfId="0" applyFont="1" applyFill="1" applyAlignment="1">
      <alignment/>
    </xf>
    <xf numFmtId="0" fontId="5" fillId="35" borderId="26" xfId="0" applyFont="1" applyFill="1" applyBorder="1" applyAlignment="1">
      <alignment horizontal="center"/>
    </xf>
    <xf numFmtId="0" fontId="0" fillId="35" borderId="0" xfId="0" applyFont="1" applyFill="1" applyAlignment="1">
      <alignment horizontal="right"/>
    </xf>
    <xf numFmtId="0" fontId="0" fillId="35" borderId="0" xfId="0" applyFill="1" applyBorder="1" applyAlignment="1">
      <alignment/>
    </xf>
    <xf numFmtId="0" fontId="12" fillId="35" borderId="0" xfId="0" applyFont="1" applyFill="1" applyAlignment="1">
      <alignment horizontal="left"/>
    </xf>
    <xf numFmtId="0" fontId="0" fillId="35" borderId="0" xfId="0" applyFont="1" applyFill="1" applyBorder="1" applyAlignment="1">
      <alignment/>
    </xf>
    <xf numFmtId="0" fontId="2" fillId="35" borderId="0" xfId="0" applyFont="1" applyFill="1" applyBorder="1" applyAlignment="1">
      <alignment/>
    </xf>
    <xf numFmtId="0" fontId="0" fillId="35" borderId="0" xfId="0" applyFont="1" applyFill="1" applyAlignment="1">
      <alignment/>
    </xf>
    <xf numFmtId="0" fontId="0" fillId="35" borderId="0" xfId="0" applyFont="1" applyFill="1" applyAlignment="1">
      <alignment/>
    </xf>
    <xf numFmtId="0" fontId="6" fillId="35" borderId="0" xfId="0" applyFont="1" applyFill="1" applyBorder="1" applyAlignment="1">
      <alignment horizontal="left"/>
    </xf>
    <xf numFmtId="0" fontId="0" fillId="35" borderId="0" xfId="0" applyFill="1" applyAlignment="1">
      <alignment horizontal="right"/>
    </xf>
    <xf numFmtId="6" fontId="2" fillId="35" borderId="0" xfId="0" applyNumberFormat="1" applyFont="1" applyFill="1" applyAlignment="1" quotePrefix="1">
      <alignment horizontal="center"/>
    </xf>
    <xf numFmtId="172" fontId="0" fillId="35" borderId="45" xfId="43" applyNumberFormat="1" applyFont="1" applyFill="1" applyBorder="1" applyAlignment="1">
      <alignment/>
    </xf>
    <xf numFmtId="0" fontId="7" fillId="35" borderId="0" xfId="0" applyFont="1" applyFill="1" applyBorder="1" applyAlignment="1">
      <alignment/>
    </xf>
    <xf numFmtId="172" fontId="0" fillId="35" borderId="0" xfId="43" applyNumberFormat="1" applyFont="1" applyFill="1" applyBorder="1" applyAlignment="1">
      <alignment/>
    </xf>
    <xf numFmtId="172" fontId="0" fillId="35" borderId="0" xfId="43" applyNumberFormat="1" applyFont="1" applyFill="1" applyAlignment="1">
      <alignment/>
    </xf>
    <xf numFmtId="0" fontId="4" fillId="35" borderId="0" xfId="0" applyFont="1" applyFill="1" applyAlignment="1">
      <alignment wrapText="1"/>
    </xf>
    <xf numFmtId="6" fontId="5" fillId="35" borderId="0" xfId="0" applyNumberFormat="1" applyFont="1" applyFill="1" applyAlignment="1">
      <alignment horizontal="left"/>
    </xf>
    <xf numFmtId="0" fontId="0" fillId="35" borderId="33" xfId="0" applyFill="1" applyBorder="1" applyAlignment="1">
      <alignment/>
    </xf>
    <xf numFmtId="0" fontId="10" fillId="35" borderId="0" xfId="0" applyFont="1" applyFill="1" applyAlignment="1">
      <alignment/>
    </xf>
    <xf numFmtId="172" fontId="0" fillId="35" borderId="0" xfId="43" applyNumberFormat="1" applyFont="1" applyFill="1" applyAlignment="1">
      <alignment/>
    </xf>
    <xf numFmtId="172" fontId="0" fillId="35" borderId="0" xfId="43" applyNumberFormat="1" applyFont="1" applyFill="1" applyAlignment="1">
      <alignment/>
    </xf>
    <xf numFmtId="0" fontId="0" fillId="35" borderId="46" xfId="0" applyFill="1" applyBorder="1" applyAlignment="1">
      <alignment/>
    </xf>
    <xf numFmtId="0" fontId="5" fillId="35" borderId="0" xfId="0" applyFont="1" applyFill="1" applyAlignment="1">
      <alignment/>
    </xf>
    <xf numFmtId="172" fontId="0" fillId="35" borderId="0" xfId="43" applyNumberFormat="1" applyFont="1" applyFill="1" applyAlignment="1">
      <alignment/>
    </xf>
    <xf numFmtId="0" fontId="5" fillId="35" borderId="0" xfId="0" applyFont="1" applyFill="1" applyAlignment="1">
      <alignment horizontal="center"/>
    </xf>
    <xf numFmtId="172" fontId="0" fillId="35" borderId="0" xfId="43" applyNumberFormat="1" applyFont="1" applyFill="1" applyAlignment="1">
      <alignment/>
    </xf>
    <xf numFmtId="0" fontId="0" fillId="35" borderId="0" xfId="0" applyFont="1" applyFill="1" applyBorder="1" applyAlignment="1">
      <alignment/>
    </xf>
    <xf numFmtId="0" fontId="5" fillId="35" borderId="0" xfId="0" applyFont="1" applyFill="1" applyBorder="1" applyAlignment="1">
      <alignment horizontal="right"/>
    </xf>
    <xf numFmtId="9" fontId="13" fillId="35" borderId="47" xfId="71" applyFont="1" applyFill="1" applyBorder="1" applyAlignment="1">
      <alignment/>
    </xf>
    <xf numFmtId="0" fontId="2" fillId="35" borderId="0" xfId="0" applyFont="1" applyFill="1" applyAlignment="1">
      <alignment horizontal="right"/>
    </xf>
    <xf numFmtId="172" fontId="2" fillId="35" borderId="0" xfId="43" applyNumberFormat="1" applyFont="1" applyFill="1" applyBorder="1" applyAlignment="1">
      <alignment/>
    </xf>
    <xf numFmtId="172" fontId="0" fillId="35" borderId="0" xfId="43" applyNumberFormat="1" applyFont="1" applyFill="1" applyAlignment="1">
      <alignment/>
    </xf>
    <xf numFmtId="172" fontId="0" fillId="35" borderId="0" xfId="43" applyNumberFormat="1" applyFont="1" applyFill="1" applyBorder="1" applyAlignment="1">
      <alignment/>
    </xf>
    <xf numFmtId="172" fontId="0" fillId="35" borderId="0" xfId="43" applyNumberFormat="1" applyFont="1" applyFill="1" applyBorder="1" applyAlignment="1">
      <alignment/>
    </xf>
    <xf numFmtId="43" fontId="0" fillId="35" borderId="0" xfId="43" applyNumberFormat="1" applyFont="1" applyFill="1" applyBorder="1" applyAlignment="1">
      <alignment/>
    </xf>
    <xf numFmtId="43" fontId="5" fillId="35" borderId="0" xfId="43" applyNumberFormat="1" applyFont="1" applyFill="1" applyBorder="1" applyAlignment="1">
      <alignment/>
    </xf>
    <xf numFmtId="172" fontId="5" fillId="35" borderId="0" xfId="43" applyNumberFormat="1" applyFont="1" applyFill="1" applyAlignment="1">
      <alignment horizontal="right"/>
    </xf>
    <xf numFmtId="172" fontId="5" fillId="35" borderId="0" xfId="43" applyNumberFormat="1" applyFont="1" applyFill="1" applyBorder="1" applyAlignment="1">
      <alignment horizontal="right"/>
    </xf>
    <xf numFmtId="0" fontId="6" fillId="35" borderId="0" xfId="0" applyFont="1" applyFill="1" applyAlignment="1">
      <alignment horizontal="left" vertical="top"/>
    </xf>
    <xf numFmtId="0" fontId="5" fillId="35" borderId="24" xfId="0" applyFont="1" applyFill="1" applyBorder="1" applyAlignment="1">
      <alignment horizontal="center"/>
    </xf>
    <xf numFmtId="6" fontId="2" fillId="35" borderId="0" xfId="0" applyNumberFormat="1" applyFont="1" applyFill="1" applyBorder="1" applyAlignment="1" quotePrefix="1">
      <alignment horizontal="center"/>
    </xf>
    <xf numFmtId="172" fontId="0" fillId="35" borderId="0" xfId="43" applyNumberFormat="1" applyFont="1" applyFill="1" applyBorder="1" applyAlignment="1">
      <alignment/>
    </xf>
    <xf numFmtId="172" fontId="0" fillId="35" borderId="48" xfId="43" applyNumberFormat="1" applyFont="1" applyFill="1" applyBorder="1" applyAlignment="1">
      <alignment/>
    </xf>
    <xf numFmtId="172" fontId="32" fillId="35" borderId="0" xfId="43" applyNumberFormat="1" applyFont="1" applyFill="1" applyBorder="1" applyAlignment="1">
      <alignment/>
    </xf>
    <xf numFmtId="172" fontId="0" fillId="35" borderId="49" xfId="43" applyNumberFormat="1" applyFont="1" applyFill="1" applyBorder="1" applyAlignment="1">
      <alignment/>
    </xf>
    <xf numFmtId="3" fontId="0" fillId="35" borderId="0" xfId="0" applyNumberFormat="1" applyFill="1" applyAlignment="1">
      <alignment/>
    </xf>
    <xf numFmtId="0" fontId="5" fillId="35" borderId="46" xfId="0" applyFont="1" applyFill="1" applyBorder="1" applyAlignment="1">
      <alignment horizontal="center"/>
    </xf>
    <xf numFmtId="172" fontId="0" fillId="35" borderId="0" xfId="43" applyNumberFormat="1" applyFont="1" applyFill="1" applyAlignment="1">
      <alignment/>
    </xf>
    <xf numFmtId="172" fontId="3" fillId="35" borderId="0" xfId="43" applyNumberFormat="1" applyFont="1" applyFill="1" applyAlignment="1">
      <alignment/>
    </xf>
    <xf numFmtId="172" fontId="3" fillId="35" borderId="0" xfId="43" applyNumberFormat="1" applyFont="1" applyFill="1" applyAlignment="1" quotePrefix="1">
      <alignment/>
    </xf>
    <xf numFmtId="10" fontId="0" fillId="35" borderId="0" xfId="71" applyNumberFormat="1" applyFont="1" applyFill="1" applyAlignment="1">
      <alignment/>
    </xf>
    <xf numFmtId="0" fontId="2" fillId="35" borderId="42" xfId="0" applyFont="1" applyFill="1" applyBorder="1" applyAlignment="1">
      <alignment horizontal="center"/>
    </xf>
    <xf numFmtId="0" fontId="2" fillId="35" borderId="24" xfId="0" applyFont="1" applyFill="1" applyBorder="1" applyAlignment="1">
      <alignment horizontal="center"/>
    </xf>
    <xf numFmtId="0" fontId="2" fillId="35" borderId="41" xfId="0" applyFont="1" applyFill="1" applyBorder="1" applyAlignment="1">
      <alignment horizontal="center"/>
    </xf>
    <xf numFmtId="0" fontId="29" fillId="35" borderId="0" xfId="0" applyFont="1" applyFill="1" applyBorder="1" applyAlignment="1">
      <alignment horizontal="right"/>
    </xf>
    <xf numFmtId="0" fontId="0" fillId="35" borderId="27" xfId="0" applyFill="1" applyBorder="1" applyAlignment="1">
      <alignment/>
    </xf>
    <xf numFmtId="0" fontId="2" fillId="35" borderId="27" xfId="0" applyFont="1" applyFill="1" applyBorder="1" applyAlignment="1">
      <alignment horizontal="center"/>
    </xf>
    <xf numFmtId="172" fontId="32" fillId="35" borderId="11" xfId="43" applyNumberFormat="1" applyFont="1" applyFill="1" applyBorder="1" applyAlignment="1">
      <alignment/>
    </xf>
    <xf numFmtId="3" fontId="5" fillId="35" borderId="0" xfId="43" applyNumberFormat="1" applyFont="1" applyFill="1" applyBorder="1" applyAlignment="1">
      <alignment horizontal="right"/>
    </xf>
    <xf numFmtId="172" fontId="0" fillId="35" borderId="16" xfId="43" applyNumberFormat="1" applyFont="1" applyFill="1" applyBorder="1" applyAlignment="1">
      <alignment/>
    </xf>
    <xf numFmtId="172" fontId="9" fillId="35" borderId="0" xfId="43" applyNumberFormat="1" applyFont="1" applyFill="1" applyBorder="1" applyAlignment="1">
      <alignment/>
    </xf>
    <xf numFmtId="3" fontId="30" fillId="35" borderId="0" xfId="43" applyNumberFormat="1" applyFont="1" applyFill="1" applyBorder="1" applyAlignment="1">
      <alignment horizontal="right"/>
    </xf>
    <xf numFmtId="3" fontId="0" fillId="35" borderId="50" xfId="43" applyNumberFormat="1" applyFont="1" applyFill="1" applyBorder="1" applyAlignment="1">
      <alignment/>
    </xf>
    <xf numFmtId="3" fontId="0" fillId="35" borderId="51" xfId="43" applyNumberFormat="1" applyFont="1" applyFill="1" applyBorder="1" applyAlignment="1">
      <alignment/>
    </xf>
    <xf numFmtId="3" fontId="0" fillId="35" borderId="52" xfId="43" applyNumberFormat="1" applyFont="1" applyFill="1" applyBorder="1" applyAlignment="1">
      <alignment/>
    </xf>
    <xf numFmtId="172" fontId="2" fillId="35" borderId="53" xfId="43" applyNumberFormat="1" applyFont="1" applyFill="1" applyBorder="1" applyAlignment="1">
      <alignment/>
    </xf>
    <xf numFmtId="3" fontId="29" fillId="35" borderId="0" xfId="43" applyNumberFormat="1" applyFont="1" applyFill="1" applyBorder="1" applyAlignment="1">
      <alignment horizontal="right"/>
    </xf>
    <xf numFmtId="172" fontId="0" fillId="35" borderId="34" xfId="43" applyNumberFormat="1" applyFont="1" applyFill="1" applyBorder="1" applyAlignment="1">
      <alignment/>
    </xf>
    <xf numFmtId="172" fontId="0" fillId="35" borderId="34" xfId="43" applyNumberFormat="1" applyFont="1" applyFill="1" applyBorder="1" applyAlignment="1">
      <alignment/>
    </xf>
    <xf numFmtId="172" fontId="2" fillId="35" borderId="34" xfId="43" applyNumberFormat="1" applyFont="1" applyFill="1" applyBorder="1" applyAlignment="1">
      <alignment horizontal="center"/>
    </xf>
    <xf numFmtId="172" fontId="32" fillId="35" borderId="33" xfId="43" applyNumberFormat="1" applyFont="1" applyFill="1" applyBorder="1" applyAlignment="1">
      <alignment/>
    </xf>
    <xf numFmtId="172" fontId="2" fillId="35" borderId="28" xfId="43" applyNumberFormat="1" applyFont="1" applyFill="1" applyBorder="1" applyAlignment="1">
      <alignment/>
    </xf>
    <xf numFmtId="172" fontId="2" fillId="35" borderId="29" xfId="43" applyNumberFormat="1" applyFont="1" applyFill="1" applyBorder="1" applyAlignment="1">
      <alignment/>
    </xf>
    <xf numFmtId="172" fontId="0" fillId="35" borderId="54" xfId="43" applyNumberFormat="1" applyFont="1" applyFill="1" applyBorder="1" applyAlignment="1">
      <alignment/>
    </xf>
    <xf numFmtId="3" fontId="0" fillId="35" borderId="0" xfId="0" applyNumberFormat="1" applyFill="1" applyBorder="1" applyAlignment="1">
      <alignment/>
    </xf>
    <xf numFmtId="3" fontId="5" fillId="35" borderId="0" xfId="0" applyNumberFormat="1" applyFont="1" applyFill="1" applyBorder="1" applyAlignment="1">
      <alignment horizontal="right"/>
    </xf>
    <xf numFmtId="3" fontId="8" fillId="35" borderId="0" xfId="0" applyNumberFormat="1" applyFont="1" applyFill="1" applyBorder="1" applyAlignment="1">
      <alignment/>
    </xf>
    <xf numFmtId="3" fontId="5" fillId="35" borderId="0" xfId="0" applyNumberFormat="1" applyFont="1" applyFill="1" applyAlignment="1">
      <alignment horizontal="right"/>
    </xf>
    <xf numFmtId="0" fontId="21" fillId="35" borderId="0" xfId="0" applyFont="1" applyFill="1" applyAlignment="1">
      <alignment/>
    </xf>
    <xf numFmtId="0" fontId="0" fillId="35" borderId="0" xfId="0" applyFont="1" applyFill="1" applyBorder="1" applyAlignment="1">
      <alignment horizontal="right"/>
    </xf>
    <xf numFmtId="0" fontId="2" fillId="35" borderId="0" xfId="0" applyFont="1" applyFill="1" applyBorder="1" applyAlignment="1">
      <alignment horizontal="right"/>
    </xf>
    <xf numFmtId="0" fontId="0" fillId="35" borderId="0" xfId="0" applyFont="1" applyFill="1" applyBorder="1" applyAlignment="1">
      <alignment horizontal="right"/>
    </xf>
    <xf numFmtId="0" fontId="0" fillId="35" borderId="0" xfId="0" applyFont="1" applyFill="1" applyAlignment="1">
      <alignment horizontal="right" vertical="top"/>
    </xf>
    <xf numFmtId="0" fontId="3" fillId="35" borderId="33" xfId="0" applyFont="1" applyFill="1" applyBorder="1" applyAlignment="1">
      <alignment horizontal="center"/>
    </xf>
    <xf numFmtId="0" fontId="2" fillId="35" borderId="45" xfId="0" applyFont="1" applyFill="1" applyBorder="1" applyAlignment="1">
      <alignment horizontal="center"/>
    </xf>
    <xf numFmtId="0" fontId="5" fillId="35" borderId="0" xfId="0" applyFont="1" applyFill="1" applyAlignment="1">
      <alignment horizontal="right" textRotation="90"/>
    </xf>
    <xf numFmtId="0" fontId="0" fillId="35" borderId="0" xfId="0" applyFill="1" applyAlignment="1">
      <alignment horizontal="center" textRotation="90"/>
    </xf>
    <xf numFmtId="0" fontId="5" fillId="35" borderId="55" xfId="0" applyFont="1" applyFill="1" applyBorder="1" applyAlignment="1">
      <alignment horizontal="right" textRotation="90"/>
    </xf>
    <xf numFmtId="0" fontId="5" fillId="35" borderId="55" xfId="0" applyFont="1" applyFill="1" applyBorder="1" applyAlignment="1">
      <alignment horizontal="right"/>
    </xf>
    <xf numFmtId="0" fontId="0" fillId="35" borderId="0" xfId="0" applyFill="1" applyAlignment="1">
      <alignment horizontal="left"/>
    </xf>
    <xf numFmtId="0" fontId="0" fillId="35" borderId="38" xfId="0" applyFill="1" applyBorder="1" applyAlignment="1">
      <alignment horizontal="center" textRotation="90"/>
    </xf>
    <xf numFmtId="0" fontId="0" fillId="35" borderId="46" xfId="0" applyFill="1" applyBorder="1" applyAlignment="1">
      <alignment horizontal="center" textRotation="90"/>
    </xf>
    <xf numFmtId="49" fontId="0" fillId="35" borderId="0" xfId="0" applyNumberFormat="1" applyFill="1" applyAlignment="1">
      <alignment horizontal="right"/>
    </xf>
    <xf numFmtId="0" fontId="0" fillId="35" borderId="49" xfId="0" applyFill="1" applyBorder="1" applyAlignment="1">
      <alignment/>
    </xf>
    <xf numFmtId="0" fontId="0" fillId="35" borderId="0" xfId="0" applyFill="1" applyBorder="1" applyAlignment="1">
      <alignment horizontal="center" textRotation="90"/>
    </xf>
    <xf numFmtId="0" fontId="0" fillId="35" borderId="46" xfId="0" applyFont="1" applyFill="1" applyBorder="1" applyAlignment="1">
      <alignment horizontal="center" textRotation="90"/>
    </xf>
    <xf numFmtId="0" fontId="2" fillId="35" borderId="56" xfId="0" applyFont="1" applyFill="1" applyBorder="1" applyAlignment="1">
      <alignment horizontal="center" textRotation="90" wrapText="1"/>
    </xf>
    <xf numFmtId="0" fontId="0" fillId="35" borderId="43" xfId="0" applyFill="1" applyBorder="1" applyAlignment="1">
      <alignment/>
    </xf>
    <xf numFmtId="0" fontId="0" fillId="35" borderId="57" xfId="0" applyFill="1" applyBorder="1" applyAlignment="1">
      <alignment/>
    </xf>
    <xf numFmtId="172" fontId="32" fillId="35" borderId="58" xfId="43" applyNumberFormat="1" applyFont="1" applyFill="1" applyBorder="1" applyAlignment="1">
      <alignment/>
    </xf>
    <xf numFmtId="172" fontId="33" fillId="35" borderId="0" xfId="43" applyNumberFormat="1" applyFont="1" applyFill="1" applyBorder="1" applyAlignment="1">
      <alignment/>
    </xf>
    <xf numFmtId="0" fontId="12" fillId="35" borderId="0" xfId="0" applyFont="1" applyFill="1" applyAlignment="1">
      <alignment/>
    </xf>
    <xf numFmtId="172" fontId="0" fillId="35" borderId="0" xfId="43" applyNumberFormat="1" applyFont="1" applyFill="1" applyBorder="1" applyAlignment="1">
      <alignment/>
    </xf>
    <xf numFmtId="172" fontId="0" fillId="35" borderId="58" xfId="43" applyNumberFormat="1" applyFont="1" applyFill="1" applyBorder="1" applyAlignment="1">
      <alignment/>
    </xf>
    <xf numFmtId="172" fontId="2" fillId="35" borderId="59" xfId="43" applyNumberFormat="1" applyFont="1" applyFill="1" applyBorder="1" applyAlignment="1">
      <alignment/>
    </xf>
    <xf numFmtId="172" fontId="0" fillId="35" borderId="59" xfId="43" applyNumberFormat="1" applyFont="1" applyFill="1" applyBorder="1" applyAlignment="1">
      <alignment/>
    </xf>
    <xf numFmtId="0" fontId="5" fillId="35" borderId="49" xfId="0" applyFont="1" applyFill="1" applyBorder="1" applyAlignment="1">
      <alignment horizontal="right"/>
    </xf>
    <xf numFmtId="9" fontId="20" fillId="35" borderId="0" xfId="71" applyFont="1" applyFill="1" applyBorder="1" applyAlignment="1">
      <alignment horizontal="center"/>
    </xf>
    <xf numFmtId="0" fontId="0" fillId="35" borderId="60" xfId="0" applyFill="1" applyBorder="1" applyAlignment="1">
      <alignment horizontal="center" textRotation="90"/>
    </xf>
    <xf numFmtId="0" fontId="2" fillId="35" borderId="56" xfId="0" applyFont="1" applyFill="1" applyBorder="1" applyAlignment="1">
      <alignment horizontal="center" textRotation="90"/>
    </xf>
    <xf numFmtId="172" fontId="0" fillId="35" borderId="49" xfId="43" applyNumberFormat="1" applyFill="1" applyBorder="1" applyAlignment="1">
      <alignment/>
    </xf>
    <xf numFmtId="172" fontId="0" fillId="35" borderId="61" xfId="43" applyNumberFormat="1" applyFill="1" applyBorder="1" applyAlignment="1">
      <alignment/>
    </xf>
    <xf numFmtId="172" fontId="0" fillId="35" borderId="62" xfId="43" applyNumberFormat="1" applyFill="1" applyBorder="1" applyAlignment="1">
      <alignment/>
    </xf>
    <xf numFmtId="172" fontId="0" fillId="35" borderId="55" xfId="43" applyNumberFormat="1" applyFill="1" applyBorder="1" applyAlignment="1">
      <alignment/>
    </xf>
    <xf numFmtId="172" fontId="0" fillId="35" borderId="16" xfId="43" applyNumberFormat="1" applyFill="1" applyBorder="1" applyAlignment="1">
      <alignment/>
    </xf>
    <xf numFmtId="172" fontId="0" fillId="35" borderId="0" xfId="43" applyNumberFormat="1" applyFill="1" applyBorder="1" applyAlignment="1">
      <alignment/>
    </xf>
    <xf numFmtId="172" fontId="0" fillId="35" borderId="60" xfId="43" applyNumberFormat="1" applyFill="1" applyBorder="1" applyAlignment="1">
      <alignment/>
    </xf>
    <xf numFmtId="172" fontId="0" fillId="35" borderId="56" xfId="43" applyNumberFormat="1" applyFill="1" applyBorder="1" applyAlignment="1">
      <alignment/>
    </xf>
    <xf numFmtId="0" fontId="0" fillId="35" borderId="0" xfId="0" applyFill="1" applyBorder="1" applyAlignment="1">
      <alignment horizontal="right"/>
    </xf>
    <xf numFmtId="14" fontId="38" fillId="35" borderId="0" xfId="0" applyNumberFormat="1" applyFont="1" applyFill="1" applyBorder="1" applyAlignment="1">
      <alignment horizontal="center"/>
    </xf>
    <xf numFmtId="0" fontId="6" fillId="35" borderId="0" xfId="0" applyFont="1" applyFill="1" applyAlignment="1">
      <alignment vertical="top"/>
    </xf>
    <xf numFmtId="49" fontId="2" fillId="35" borderId="0" xfId="0" applyNumberFormat="1" applyFont="1" applyFill="1" applyBorder="1" applyAlignment="1">
      <alignment horizontal="right"/>
    </xf>
    <xf numFmtId="0" fontId="0" fillId="35" borderId="46" xfId="0" applyFont="1" applyFill="1" applyBorder="1" applyAlignment="1">
      <alignment horizontal="center" textRotation="90"/>
    </xf>
    <xf numFmtId="0" fontId="0" fillId="35" borderId="60" xfId="0" applyFont="1" applyFill="1" applyBorder="1" applyAlignment="1">
      <alignment horizontal="center" textRotation="90"/>
    </xf>
    <xf numFmtId="0" fontId="4" fillId="35" borderId="0" xfId="0" applyFont="1" applyFill="1" applyBorder="1" applyAlignment="1">
      <alignment/>
    </xf>
    <xf numFmtId="49" fontId="0" fillId="35" borderId="0" xfId="0" applyNumberFormat="1" applyFill="1" applyBorder="1" applyAlignment="1">
      <alignment horizontal="right"/>
    </xf>
    <xf numFmtId="49" fontId="8" fillId="35" borderId="0" xfId="0" applyNumberFormat="1" applyFont="1" applyFill="1" applyAlignment="1">
      <alignment horizontal="left"/>
    </xf>
    <xf numFmtId="0" fontId="25" fillId="35" borderId="0" xfId="0" applyFont="1" applyFill="1" applyAlignment="1">
      <alignment/>
    </xf>
    <xf numFmtId="172" fontId="32" fillId="35" borderId="62" xfId="43" applyNumberFormat="1" applyFont="1" applyFill="1" applyBorder="1" applyAlignment="1">
      <alignment/>
    </xf>
    <xf numFmtId="172" fontId="0" fillId="35" borderId="55" xfId="43" applyNumberFormat="1" applyFont="1" applyFill="1" applyBorder="1" applyAlignment="1">
      <alignment/>
    </xf>
    <xf numFmtId="172" fontId="0" fillId="35" borderId="11" xfId="43" applyNumberFormat="1" applyFont="1" applyFill="1" applyBorder="1" applyAlignment="1">
      <alignment/>
    </xf>
    <xf numFmtId="172" fontId="0" fillId="35" borderId="33" xfId="43" applyNumberFormat="1" applyFont="1" applyFill="1" applyBorder="1" applyAlignment="1">
      <alignment/>
    </xf>
    <xf numFmtId="172" fontId="0" fillId="35" borderId="62" xfId="43" applyNumberFormat="1" applyFont="1" applyFill="1" applyBorder="1" applyAlignment="1">
      <alignment/>
    </xf>
    <xf numFmtId="0" fontId="2" fillId="35" borderId="38" xfId="0" applyFont="1" applyFill="1" applyBorder="1" applyAlignment="1">
      <alignment horizontal="center" textRotation="90"/>
    </xf>
    <xf numFmtId="172" fontId="0" fillId="35" borderId="54" xfId="43" applyNumberFormat="1" applyFill="1" applyBorder="1" applyAlignment="1">
      <alignment/>
    </xf>
    <xf numFmtId="172" fontId="20" fillId="35" borderId="0" xfId="43" applyNumberFormat="1" applyFont="1" applyFill="1" applyBorder="1" applyAlignment="1">
      <alignment horizontal="center"/>
    </xf>
    <xf numFmtId="0" fontId="2" fillId="35" borderId="34" xfId="0" applyFont="1" applyFill="1" applyBorder="1" applyAlignment="1">
      <alignment horizontal="center" textRotation="90"/>
    </xf>
    <xf numFmtId="0" fontId="8" fillId="35" borderId="0" xfId="0" applyFont="1" applyFill="1" applyBorder="1" applyAlignment="1">
      <alignment/>
    </xf>
    <xf numFmtId="0" fontId="0" fillId="35" borderId="0" xfId="0" applyFill="1" applyAlignment="1">
      <alignment horizontal="center"/>
    </xf>
    <xf numFmtId="0" fontId="6" fillId="35" borderId="0" xfId="0" applyFont="1" applyFill="1" applyAlignment="1">
      <alignment horizontal="center"/>
    </xf>
    <xf numFmtId="0" fontId="24" fillId="35" borderId="0" xfId="0" applyFont="1" applyFill="1" applyBorder="1" applyAlignment="1">
      <alignment horizontal="center" vertical="center"/>
    </xf>
    <xf numFmtId="0" fontId="2" fillId="35" borderId="0" xfId="0" applyFont="1" applyFill="1" applyBorder="1" applyAlignment="1">
      <alignment horizontal="center"/>
    </xf>
    <xf numFmtId="0" fontId="2" fillId="35" borderId="0" xfId="0" applyFont="1" applyFill="1" applyAlignment="1">
      <alignment horizontal="center"/>
    </xf>
    <xf numFmtId="0" fontId="23" fillId="35" borderId="23" xfId="0" applyFont="1" applyFill="1" applyBorder="1" applyAlignment="1">
      <alignment horizontal="center"/>
    </xf>
    <xf numFmtId="172" fontId="32" fillId="35" borderId="63" xfId="43" applyNumberFormat="1" applyFont="1" applyFill="1" applyBorder="1" applyAlignment="1">
      <alignment horizontal="center"/>
    </xf>
    <xf numFmtId="0" fontId="0" fillId="35" borderId="0" xfId="0" applyFill="1" applyBorder="1" applyAlignment="1">
      <alignment horizontal="center"/>
    </xf>
    <xf numFmtId="0" fontId="3" fillId="35" borderId="0" xfId="0" applyFont="1" applyFill="1" applyAlignment="1">
      <alignment horizontal="left"/>
    </xf>
    <xf numFmtId="0" fontId="2" fillId="35" borderId="0" xfId="0" applyFont="1" applyFill="1" applyAlignment="1">
      <alignment horizontal="left"/>
    </xf>
    <xf numFmtId="172" fontId="39" fillId="35" borderId="0" xfId="43" applyNumberFormat="1" applyFont="1" applyFill="1" applyBorder="1" applyAlignment="1">
      <alignment/>
    </xf>
    <xf numFmtId="172" fontId="2" fillId="35" borderId="0" xfId="43" applyNumberFormat="1" applyFont="1" applyFill="1" applyBorder="1" applyAlignment="1">
      <alignment horizontal="center"/>
    </xf>
    <xf numFmtId="0" fontId="32" fillId="35" borderId="0" xfId="0" applyFont="1" applyFill="1" applyBorder="1" applyAlignment="1">
      <alignment/>
    </xf>
    <xf numFmtId="9" fontId="32" fillId="35" borderId="0" xfId="71" applyFont="1" applyFill="1" applyBorder="1" applyAlignment="1">
      <alignment/>
    </xf>
    <xf numFmtId="172" fontId="0" fillId="35" borderId="0" xfId="43" applyNumberFormat="1" applyFont="1" applyFill="1" applyAlignment="1">
      <alignment horizontal="center"/>
    </xf>
    <xf numFmtId="172" fontId="32" fillId="35" borderId="0" xfId="43" applyNumberFormat="1" applyFont="1" applyFill="1" applyBorder="1" applyAlignment="1">
      <alignment horizontal="center"/>
    </xf>
    <xf numFmtId="0" fontId="3" fillId="35" borderId="0" xfId="0" applyFont="1" applyFill="1" applyBorder="1" applyAlignment="1">
      <alignment/>
    </xf>
    <xf numFmtId="172" fontId="0" fillId="35" borderId="0" xfId="43" applyNumberFormat="1" applyFont="1" applyFill="1" applyBorder="1" applyAlignment="1">
      <alignment horizontal="center"/>
    </xf>
    <xf numFmtId="0" fontId="0" fillId="35" borderId="0" xfId="0" applyFont="1" applyFill="1" applyAlignment="1">
      <alignment horizontal="center"/>
    </xf>
    <xf numFmtId="0" fontId="5" fillId="35" borderId="0" xfId="68" applyFont="1" applyFill="1" applyAlignment="1">
      <alignment horizontal="center"/>
      <protection/>
    </xf>
    <xf numFmtId="0" fontId="0" fillId="35" borderId="0" xfId="68" applyFill="1">
      <alignment/>
      <protection/>
    </xf>
    <xf numFmtId="0" fontId="7" fillId="35" borderId="0" xfId="68" applyFont="1" applyFill="1" applyAlignment="1">
      <alignment horizontal="left" vertical="top"/>
      <protection/>
    </xf>
    <xf numFmtId="0" fontId="2" fillId="35" borderId="0" xfId="68" applyFont="1" applyFill="1">
      <alignment/>
      <protection/>
    </xf>
    <xf numFmtId="0" fontId="5" fillId="35" borderId="24" xfId="68" applyFont="1" applyFill="1" applyBorder="1" applyAlignment="1">
      <alignment horizontal="center"/>
      <protection/>
    </xf>
    <xf numFmtId="0" fontId="6" fillId="35" borderId="0" xfId="68" applyFont="1" applyFill="1">
      <alignment/>
      <protection/>
    </xf>
    <xf numFmtId="0" fontId="6" fillId="35" borderId="0" xfId="68" applyFont="1" applyFill="1" applyAlignment="1">
      <alignment horizontal="left"/>
      <protection/>
    </xf>
    <xf numFmtId="0" fontId="28" fillId="35" borderId="0" xfId="68" applyFont="1" applyFill="1" applyAlignment="1" quotePrefix="1">
      <alignment horizontal="center" wrapText="1"/>
      <protection/>
    </xf>
    <xf numFmtId="0" fontId="5" fillId="35" borderId="0" xfId="68" applyFont="1" applyFill="1" applyAlignment="1">
      <alignment horizontal="right"/>
      <protection/>
    </xf>
    <xf numFmtId="0" fontId="29" fillId="35" borderId="0" xfId="68" applyFont="1" applyFill="1" applyAlignment="1">
      <alignment horizontal="right"/>
      <protection/>
    </xf>
    <xf numFmtId="0" fontId="0" fillId="35" borderId="0" xfId="66" applyFill="1">
      <alignment/>
      <protection/>
    </xf>
    <xf numFmtId="0" fontId="5" fillId="35" borderId="0" xfId="68" applyFont="1" applyFill="1" applyBorder="1" applyAlignment="1">
      <alignment horizontal="right"/>
      <protection/>
    </xf>
    <xf numFmtId="0" fontId="0" fillId="35" borderId="0" xfId="68" applyFill="1" applyBorder="1">
      <alignment/>
      <protection/>
    </xf>
    <xf numFmtId="0" fontId="3" fillId="35" borderId="0" xfId="68" applyFont="1" applyFill="1" applyBorder="1">
      <alignment/>
      <protection/>
    </xf>
    <xf numFmtId="6" fontId="3" fillId="35" borderId="0" xfId="68" applyNumberFormat="1" applyFont="1" applyFill="1" applyBorder="1">
      <alignment/>
      <protection/>
    </xf>
    <xf numFmtId="0" fontId="0" fillId="35" borderId="0" xfId="68" applyFill="1" applyAlignment="1">
      <alignment horizontal="right"/>
      <protection/>
    </xf>
    <xf numFmtId="0" fontId="2" fillId="35" borderId="0" xfId="68" applyFont="1" applyFill="1" applyAlignment="1">
      <alignment/>
      <protection/>
    </xf>
    <xf numFmtId="0" fontId="2" fillId="35" borderId="0" xfId="68" applyFont="1" applyFill="1" applyAlignment="1">
      <alignment horizontal="center" vertical="top" wrapText="1"/>
      <protection/>
    </xf>
    <xf numFmtId="0" fontId="2" fillId="35" borderId="0" xfId="68" applyFont="1" applyFill="1" applyAlignment="1">
      <alignment horizontal="center"/>
      <protection/>
    </xf>
    <xf numFmtId="0" fontId="0" fillId="35" borderId="0" xfId="68" applyFont="1" applyFill="1" applyBorder="1" applyAlignment="1">
      <alignment horizontal="left" vertical="top" wrapText="1"/>
      <protection/>
    </xf>
    <xf numFmtId="0" fontId="0" fillId="35" borderId="0" xfId="68" applyFont="1" applyFill="1" applyBorder="1" applyAlignment="1">
      <alignment horizontal="right"/>
      <protection/>
    </xf>
    <xf numFmtId="0" fontId="2" fillId="35" borderId="0" xfId="68" applyFont="1" applyFill="1" applyBorder="1" applyAlignment="1">
      <alignment horizontal="left" vertical="top"/>
      <protection/>
    </xf>
    <xf numFmtId="0" fontId="2" fillId="35" borderId="0" xfId="68" applyFont="1" applyFill="1" applyBorder="1" applyAlignment="1">
      <alignment horizontal="left" vertical="top" wrapText="1"/>
      <protection/>
    </xf>
    <xf numFmtId="0" fontId="2" fillId="35" borderId="0" xfId="68" applyFont="1" applyFill="1" applyBorder="1" applyAlignment="1">
      <alignment horizontal="right"/>
      <protection/>
    </xf>
    <xf numFmtId="0" fontId="0" fillId="35" borderId="0" xfId="68" applyFill="1" applyBorder="1" applyAlignment="1">
      <alignment horizontal="left" vertical="top" wrapText="1"/>
      <protection/>
    </xf>
    <xf numFmtId="0" fontId="4" fillId="35" borderId="0" xfId="68" applyFont="1" applyFill="1">
      <alignment/>
      <protection/>
    </xf>
    <xf numFmtId="0" fontId="5" fillId="35" borderId="0" xfId="68" applyFont="1" applyFill="1" applyAlignment="1">
      <alignment vertical="top"/>
      <protection/>
    </xf>
    <xf numFmtId="0" fontId="0" fillId="35" borderId="0" xfId="68" applyFont="1" applyFill="1">
      <alignment/>
      <protection/>
    </xf>
    <xf numFmtId="0" fontId="2" fillId="35" borderId="0" xfId="68" applyFont="1" applyFill="1" applyAlignment="1">
      <alignment horizontal="center" wrapText="1"/>
      <protection/>
    </xf>
    <xf numFmtId="0" fontId="0" fillId="35" borderId="0" xfId="68" applyFont="1" applyFill="1" applyBorder="1" applyAlignment="1">
      <alignment horizontal="center"/>
      <protection/>
    </xf>
    <xf numFmtId="0" fontId="2" fillId="35" borderId="0" xfId="68" applyFont="1" applyFill="1" applyBorder="1">
      <alignment/>
      <protection/>
    </xf>
    <xf numFmtId="0" fontId="2" fillId="35" borderId="0" xfId="68" applyFont="1" applyFill="1" applyBorder="1" applyAlignment="1">
      <alignment wrapText="1"/>
      <protection/>
    </xf>
    <xf numFmtId="0" fontId="0" fillId="35" borderId="0" xfId="0" applyFont="1" applyFill="1" applyAlignment="1">
      <alignment horizontal="left"/>
    </xf>
    <xf numFmtId="0" fontId="0" fillId="35" borderId="0" xfId="0" applyFont="1" applyFill="1" applyBorder="1" applyAlignment="1">
      <alignment horizontal="left"/>
    </xf>
    <xf numFmtId="0" fontId="3" fillId="35" borderId="0" xfId="0" applyFont="1" applyFill="1" applyBorder="1" applyAlignment="1">
      <alignment/>
    </xf>
    <xf numFmtId="0" fontId="0" fillId="35" borderId="0" xfId="0" applyFont="1" applyFill="1" applyAlignment="1">
      <alignment horizontal="left"/>
    </xf>
    <xf numFmtId="0" fontId="13" fillId="35" borderId="0" xfId="0" applyFont="1" applyFill="1" applyAlignment="1">
      <alignment/>
    </xf>
    <xf numFmtId="0" fontId="3" fillId="35" borderId="0" xfId="0" applyFont="1" applyFill="1" applyBorder="1" applyAlignment="1">
      <alignment horizontal="center" wrapText="1"/>
    </xf>
    <xf numFmtId="0" fontId="3" fillId="35" borderId="33" xfId="0" applyFont="1" applyFill="1" applyBorder="1" applyAlignment="1">
      <alignment horizontal="center" wrapText="1"/>
    </xf>
    <xf numFmtId="0" fontId="3" fillId="35" borderId="16" xfId="0" applyFont="1" applyFill="1" applyBorder="1" applyAlignment="1">
      <alignment horizontal="center" wrapText="1"/>
    </xf>
    <xf numFmtId="0" fontId="0" fillId="35" borderId="0" xfId="0" applyFill="1" applyBorder="1" applyAlignment="1">
      <alignment horizontal="center" wrapText="1"/>
    </xf>
    <xf numFmtId="0" fontId="0" fillId="35" borderId="0" xfId="0" applyFont="1" applyFill="1" applyBorder="1" applyAlignment="1">
      <alignment horizontal="center"/>
    </xf>
    <xf numFmtId="0" fontId="24" fillId="35" borderId="0" xfId="0" applyFont="1" applyFill="1" applyBorder="1" applyAlignment="1">
      <alignment horizontal="center"/>
    </xf>
    <xf numFmtId="0" fontId="0" fillId="35" borderId="0" xfId="0" applyFont="1" applyFill="1" applyBorder="1" applyAlignment="1">
      <alignment horizontal="center"/>
    </xf>
    <xf numFmtId="0" fontId="3" fillId="35" borderId="0" xfId="0" applyFont="1" applyFill="1" applyBorder="1" applyAlignment="1">
      <alignment horizontal="left"/>
    </xf>
    <xf numFmtId="0" fontId="3" fillId="35" borderId="0" xfId="0" applyFont="1" applyFill="1" applyAlignment="1">
      <alignment/>
    </xf>
    <xf numFmtId="0" fontId="11" fillId="35" borderId="0" xfId="0" applyFont="1" applyFill="1" applyAlignment="1">
      <alignment/>
    </xf>
    <xf numFmtId="0" fontId="0" fillId="35" borderId="0" xfId="0" applyFont="1" applyFill="1" applyAlignment="1">
      <alignment horizontal="right" vertical="center"/>
    </xf>
    <xf numFmtId="0" fontId="2" fillId="35" borderId="64" xfId="0" applyFont="1" applyFill="1" applyBorder="1" applyAlignment="1">
      <alignment horizontal="center" wrapText="1"/>
    </xf>
    <xf numFmtId="0" fontId="2" fillId="35" borderId="65" xfId="0" applyFont="1" applyFill="1" applyBorder="1" applyAlignment="1">
      <alignment horizontal="center"/>
    </xf>
    <xf numFmtId="0" fontId="2" fillId="35" borderId="50" xfId="0" applyFont="1" applyFill="1" applyBorder="1" applyAlignment="1">
      <alignment horizontal="center"/>
    </xf>
    <xf numFmtId="0" fontId="8" fillId="35" borderId="0" xfId="0" applyFont="1" applyFill="1" applyBorder="1" applyAlignment="1">
      <alignment horizontal="right"/>
    </xf>
    <xf numFmtId="0" fontId="2" fillId="35" borderId="58" xfId="0" applyFont="1" applyFill="1" applyBorder="1" applyAlignment="1">
      <alignment horizontal="center"/>
    </xf>
    <xf numFmtId="0" fontId="2" fillId="35" borderId="55" xfId="0" applyFont="1" applyFill="1" applyBorder="1" applyAlignment="1">
      <alignment horizontal="center"/>
    </xf>
    <xf numFmtId="0" fontId="2" fillId="35" borderId="66" xfId="0" applyFont="1" applyFill="1" applyBorder="1" applyAlignment="1">
      <alignment horizontal="center"/>
    </xf>
    <xf numFmtId="0" fontId="2" fillId="35" borderId="67" xfId="0" applyFont="1" applyFill="1" applyBorder="1" applyAlignment="1">
      <alignment horizontal="center"/>
    </xf>
    <xf numFmtId="0" fontId="5" fillId="35" borderId="24" xfId="0" applyFont="1" applyFill="1" applyBorder="1" applyAlignment="1">
      <alignment horizontal="center" vertical="center"/>
    </xf>
    <xf numFmtId="0" fontId="0" fillId="35" borderId="0" xfId="0" applyFont="1" applyFill="1" applyBorder="1" applyAlignment="1">
      <alignment horizontal="left"/>
    </xf>
    <xf numFmtId="0" fontId="2" fillId="35" borderId="0" xfId="0" applyFont="1" applyFill="1" applyBorder="1" applyAlignment="1">
      <alignment horizontal="left"/>
    </xf>
    <xf numFmtId="0" fontId="4" fillId="35" borderId="0" xfId="0" applyFont="1" applyFill="1" applyAlignment="1">
      <alignment horizontal="right"/>
    </xf>
    <xf numFmtId="0" fontId="0" fillId="35" borderId="49" xfId="0" applyFont="1" applyFill="1" applyBorder="1" applyAlignment="1">
      <alignment/>
    </xf>
    <xf numFmtId="0" fontId="2" fillId="35" borderId="0" xfId="0" applyFont="1" applyFill="1" applyAlignment="1">
      <alignment horizontal="center" vertical="top" wrapText="1"/>
    </xf>
    <xf numFmtId="175" fontId="0" fillId="35" borderId="0" xfId="0" applyNumberFormat="1" applyFill="1" applyBorder="1" applyAlignment="1">
      <alignment/>
    </xf>
    <xf numFmtId="175" fontId="0" fillId="35" borderId="23" xfId="0" applyNumberFormat="1" applyFill="1" applyBorder="1" applyAlignment="1">
      <alignment/>
    </xf>
    <xf numFmtId="0" fontId="0" fillId="0" borderId="0" xfId="0" applyFont="1" applyFill="1" applyAlignment="1">
      <alignment/>
    </xf>
    <xf numFmtId="0" fontId="3" fillId="0" borderId="0" xfId="0" applyFont="1" applyFill="1" applyAlignment="1">
      <alignment/>
    </xf>
    <xf numFmtId="0" fontId="5" fillId="0" borderId="0" xfId="0" applyFont="1" applyFill="1" applyBorder="1" applyAlignment="1">
      <alignment horizontal="center" vertical="center"/>
    </xf>
    <xf numFmtId="172" fontId="2" fillId="35" borderId="16" xfId="43" applyNumberFormat="1" applyFont="1" applyFill="1" applyBorder="1" applyAlignment="1">
      <alignment/>
    </xf>
    <xf numFmtId="172" fontId="33" fillId="35" borderId="11" xfId="43" applyNumberFormat="1" applyFont="1" applyFill="1" applyBorder="1" applyAlignment="1">
      <alignment/>
    </xf>
    <xf numFmtId="172" fontId="9" fillId="35" borderId="16" xfId="43" applyNumberFormat="1" applyFont="1" applyFill="1" applyBorder="1" applyAlignment="1">
      <alignment/>
    </xf>
    <xf numFmtId="172" fontId="32" fillId="35" borderId="37" xfId="43" applyNumberFormat="1" applyFont="1" applyFill="1" applyBorder="1" applyAlignment="1">
      <alignment/>
    </xf>
    <xf numFmtId="172" fontId="32" fillId="35" borderId="26" xfId="43" applyNumberFormat="1" applyFont="1" applyFill="1" applyBorder="1" applyAlignment="1">
      <alignment/>
    </xf>
    <xf numFmtId="172" fontId="32" fillId="35" borderId="27" xfId="43" applyNumberFormat="1" applyFont="1" applyFill="1" applyBorder="1" applyAlignment="1">
      <alignment/>
    </xf>
    <xf numFmtId="10" fontId="2" fillId="35" borderId="11" xfId="71" applyNumberFormat="1" applyFont="1" applyFill="1" applyBorder="1" applyAlignment="1">
      <alignment/>
    </xf>
    <xf numFmtId="10" fontId="2" fillId="35" borderId="33" xfId="71" applyNumberFormat="1" applyFont="1" applyFill="1" applyBorder="1" applyAlignment="1">
      <alignment/>
    </xf>
    <xf numFmtId="10" fontId="2" fillId="35" borderId="16" xfId="71" applyNumberFormat="1" applyFont="1" applyFill="1" applyBorder="1" applyAlignment="1">
      <alignment/>
    </xf>
    <xf numFmtId="0" fontId="5" fillId="33" borderId="16" xfId="0" applyFont="1" applyFill="1" applyBorder="1" applyAlignment="1">
      <alignment horizontal="center"/>
    </xf>
    <xf numFmtId="172" fontId="5" fillId="35" borderId="0" xfId="0" applyNumberFormat="1" applyFont="1" applyFill="1" applyBorder="1" applyAlignment="1">
      <alignment horizontal="right"/>
    </xf>
    <xf numFmtId="0" fontId="5" fillId="35" borderId="0" xfId="68" applyFont="1" applyFill="1">
      <alignment/>
      <protection/>
    </xf>
    <xf numFmtId="10" fontId="0" fillId="33" borderId="68" xfId="71" applyNumberFormat="1" applyFont="1" applyFill="1" applyBorder="1" applyAlignment="1">
      <alignment horizontal="right"/>
    </xf>
    <xf numFmtId="172" fontId="0" fillId="33" borderId="68" xfId="43" applyNumberFormat="1" applyFont="1" applyFill="1" applyBorder="1" applyAlignment="1">
      <alignment horizontal="right"/>
    </xf>
    <xf numFmtId="175" fontId="0" fillId="33" borderId="68" xfId="71" applyNumberFormat="1" applyFont="1" applyFill="1" applyBorder="1" applyAlignment="1">
      <alignment horizontal="right"/>
    </xf>
    <xf numFmtId="9" fontId="0" fillId="33" borderId="68" xfId="71" applyNumberFormat="1" applyFont="1" applyFill="1" applyBorder="1" applyAlignment="1">
      <alignment horizontal="right"/>
    </xf>
    <xf numFmtId="0" fontId="11" fillId="35" borderId="55" xfId="0" applyFont="1" applyFill="1" applyBorder="1" applyAlignment="1">
      <alignment horizontal="center"/>
    </xf>
    <xf numFmtId="0" fontId="3" fillId="35" borderId="33" xfId="0" applyFont="1" applyFill="1" applyBorder="1" applyAlignment="1">
      <alignment/>
    </xf>
    <xf numFmtId="0" fontId="5" fillId="35" borderId="46" xfId="68" applyFont="1" applyFill="1" applyBorder="1" applyAlignment="1">
      <alignment horizontal="center"/>
      <protection/>
    </xf>
    <xf numFmtId="0" fontId="5" fillId="35" borderId="0" xfId="65" applyFont="1" applyFill="1" applyAlignment="1">
      <alignment horizontal="left" vertical="center"/>
      <protection/>
    </xf>
    <xf numFmtId="0" fontId="3" fillId="35" borderId="46" xfId="0" applyFont="1" applyFill="1" applyBorder="1" applyAlignment="1">
      <alignment horizontal="center"/>
    </xf>
    <xf numFmtId="0" fontId="0" fillId="0" borderId="0" xfId="0" applyAlignment="1">
      <alignment vertical="top" wrapText="1"/>
    </xf>
    <xf numFmtId="9" fontId="32" fillId="33" borderId="0" xfId="71" applyNumberFormat="1" applyFont="1" applyFill="1" applyBorder="1" applyAlignment="1" applyProtection="1">
      <alignment/>
      <protection locked="0"/>
    </xf>
    <xf numFmtId="172" fontId="32" fillId="33" borderId="23" xfId="43" applyNumberFormat="1" applyFont="1" applyFill="1" applyBorder="1" applyAlignment="1" applyProtection="1">
      <alignment horizontal="center"/>
      <protection locked="0"/>
    </xf>
    <xf numFmtId="0" fontId="38" fillId="0" borderId="24" xfId="0" applyFont="1" applyBorder="1" applyAlignment="1" applyProtection="1">
      <alignment horizontal="center" vertical="center"/>
      <protection locked="0"/>
    </xf>
    <xf numFmtId="1" fontId="32" fillId="33" borderId="24" xfId="0" applyNumberFormat="1" applyFont="1" applyFill="1" applyBorder="1" applyAlignment="1" applyProtection="1">
      <alignment/>
      <protection locked="0"/>
    </xf>
    <xf numFmtId="1" fontId="32" fillId="35" borderId="37" xfId="0" applyNumberFormat="1" applyFont="1" applyFill="1" applyBorder="1" applyAlignment="1" applyProtection="1">
      <alignment/>
      <protection locked="0"/>
    </xf>
    <xf numFmtId="1" fontId="32" fillId="35" borderId="26" xfId="0" applyNumberFormat="1" applyFont="1" applyFill="1" applyBorder="1" applyAlignment="1" applyProtection="1">
      <alignment/>
      <protection locked="0"/>
    </xf>
    <xf numFmtId="172" fontId="32" fillId="33" borderId="20" xfId="43" applyNumberFormat="1" applyFont="1" applyFill="1" applyBorder="1" applyAlignment="1" applyProtection="1">
      <alignment horizontal="center"/>
      <protection locked="0"/>
    </xf>
    <xf numFmtId="172" fontId="32" fillId="33" borderId="21" xfId="43" applyNumberFormat="1" applyFont="1" applyFill="1" applyBorder="1" applyAlignment="1" applyProtection="1">
      <alignment horizontal="center"/>
      <protection locked="0"/>
    </xf>
    <xf numFmtId="172" fontId="32" fillId="33" borderId="11" xfId="43" applyNumberFormat="1" applyFont="1" applyFill="1" applyBorder="1" applyAlignment="1" applyProtection="1">
      <alignment horizontal="center"/>
      <protection locked="0"/>
    </xf>
    <xf numFmtId="172" fontId="32" fillId="33" borderId="69" xfId="43" applyNumberFormat="1" applyFont="1" applyFill="1" applyBorder="1" applyAlignment="1" applyProtection="1">
      <alignment horizontal="center"/>
      <protection locked="0"/>
    </xf>
    <xf numFmtId="172" fontId="32" fillId="33" borderId="63" xfId="43" applyNumberFormat="1" applyFont="1" applyFill="1" applyBorder="1" applyAlignment="1" applyProtection="1">
      <alignment horizontal="center"/>
      <protection locked="0"/>
    </xf>
    <xf numFmtId="172" fontId="32" fillId="33" borderId="33" xfId="43" applyNumberFormat="1" applyFont="1" applyFill="1" applyBorder="1" applyAlignment="1" applyProtection="1">
      <alignment horizontal="center"/>
      <protection locked="0"/>
    </xf>
    <xf numFmtId="172" fontId="32" fillId="33" borderId="70" xfId="43" applyNumberFormat="1" applyFont="1" applyFill="1" applyBorder="1" applyAlignment="1" applyProtection="1">
      <alignment horizontal="center"/>
      <protection locked="0"/>
    </xf>
    <xf numFmtId="172" fontId="32" fillId="33" borderId="71" xfId="43" applyNumberFormat="1" applyFont="1" applyFill="1" applyBorder="1" applyAlignment="1" applyProtection="1">
      <alignment horizontal="center"/>
      <protection locked="0"/>
    </xf>
    <xf numFmtId="172" fontId="32" fillId="33" borderId="38" xfId="43" applyNumberFormat="1" applyFont="1" applyFill="1" applyBorder="1" applyAlignment="1" applyProtection="1">
      <alignment horizontal="center"/>
      <protection locked="0"/>
    </xf>
    <xf numFmtId="172" fontId="32" fillId="33" borderId="32" xfId="43" applyNumberFormat="1" applyFont="1" applyFill="1" applyBorder="1" applyAlignment="1" applyProtection="1">
      <alignment horizontal="center"/>
      <protection locked="0"/>
    </xf>
    <xf numFmtId="172" fontId="40" fillId="33" borderId="0" xfId="43" applyNumberFormat="1" applyFont="1" applyFill="1" applyAlignment="1" applyProtection="1">
      <alignment/>
      <protection locked="0"/>
    </xf>
    <xf numFmtId="172" fontId="40" fillId="33" borderId="32" xfId="43" applyNumberFormat="1" applyFont="1" applyFill="1" applyBorder="1" applyAlignment="1" applyProtection="1">
      <alignment/>
      <protection locked="0"/>
    </xf>
    <xf numFmtId="172" fontId="32" fillId="33" borderId="13" xfId="43" applyNumberFormat="1" applyFont="1" applyFill="1" applyBorder="1" applyAlignment="1" applyProtection="1">
      <alignment horizontal="center"/>
      <protection locked="0"/>
    </xf>
    <xf numFmtId="172" fontId="40" fillId="33" borderId="0" xfId="43" applyNumberFormat="1" applyFont="1" applyFill="1" applyBorder="1" applyAlignment="1" applyProtection="1">
      <alignment horizontal="center"/>
      <protection locked="0"/>
    </xf>
    <xf numFmtId="172" fontId="32" fillId="33" borderId="12" xfId="43" applyNumberFormat="1" applyFont="1" applyFill="1" applyBorder="1" applyAlignment="1" applyProtection="1">
      <alignment horizontal="center"/>
      <protection locked="0"/>
    </xf>
    <xf numFmtId="9" fontId="32" fillId="33" borderId="13" xfId="71" applyNumberFormat="1" applyFont="1" applyFill="1" applyBorder="1" applyAlignment="1" applyProtection="1">
      <alignment horizontal="right"/>
      <protection locked="0"/>
    </xf>
    <xf numFmtId="9" fontId="32" fillId="33" borderId="0" xfId="71" applyFont="1" applyFill="1" applyBorder="1" applyAlignment="1" applyProtection="1">
      <alignment/>
      <protection locked="0"/>
    </xf>
    <xf numFmtId="172" fontId="32" fillId="33" borderId="47" xfId="43" applyNumberFormat="1" applyFont="1" applyFill="1" applyBorder="1" applyAlignment="1" applyProtection="1">
      <alignment horizontal="center"/>
      <protection locked="0"/>
    </xf>
    <xf numFmtId="179" fontId="32" fillId="33" borderId="0" xfId="0" applyNumberFormat="1" applyFont="1" applyFill="1" applyBorder="1" applyAlignment="1" applyProtection="1">
      <alignment horizontal="right"/>
      <protection locked="0"/>
    </xf>
    <xf numFmtId="172" fontId="32" fillId="33" borderId="72" xfId="43" applyNumberFormat="1" applyFont="1" applyFill="1" applyBorder="1" applyAlignment="1" applyProtection="1">
      <alignment horizontal="center"/>
      <protection locked="0"/>
    </xf>
    <xf numFmtId="43" fontId="32" fillId="33" borderId="23" xfId="43" applyFont="1" applyFill="1" applyBorder="1" applyAlignment="1" applyProtection="1">
      <alignment horizontal="center"/>
      <protection locked="0"/>
    </xf>
    <xf numFmtId="43" fontId="32" fillId="33" borderId="12" xfId="43" applyFont="1" applyFill="1" applyBorder="1" applyAlignment="1" applyProtection="1">
      <alignment horizontal="center"/>
      <protection locked="0"/>
    </xf>
    <xf numFmtId="43" fontId="32" fillId="33" borderId="13" xfId="43" applyFont="1" applyFill="1" applyBorder="1" applyAlignment="1" applyProtection="1">
      <alignment horizontal="center"/>
      <protection locked="0"/>
    </xf>
    <xf numFmtId="172" fontId="32" fillId="33" borderId="46" xfId="43" applyNumberFormat="1" applyFont="1" applyFill="1" applyBorder="1" applyAlignment="1" applyProtection="1">
      <alignment horizontal="center"/>
      <protection locked="0"/>
    </xf>
    <xf numFmtId="172" fontId="32" fillId="33" borderId="35" xfId="43" applyNumberFormat="1" applyFont="1" applyFill="1" applyBorder="1" applyAlignment="1" applyProtection="1">
      <alignment horizontal="center"/>
      <protection locked="0"/>
    </xf>
    <xf numFmtId="43" fontId="32" fillId="33" borderId="20" xfId="43" applyFont="1" applyFill="1" applyBorder="1" applyAlignment="1" applyProtection="1">
      <alignment horizontal="center"/>
      <protection locked="0"/>
    </xf>
    <xf numFmtId="43" fontId="32" fillId="33" borderId="69" xfId="43" applyFont="1" applyFill="1" applyBorder="1" applyAlignment="1" applyProtection="1">
      <alignment horizontal="center"/>
      <protection locked="0"/>
    </xf>
    <xf numFmtId="43" fontId="32" fillId="33" borderId="14" xfId="43" applyFont="1" applyFill="1" applyBorder="1" applyAlignment="1" applyProtection="1">
      <alignment horizontal="center"/>
      <protection locked="0"/>
    </xf>
    <xf numFmtId="43" fontId="32" fillId="33" borderId="21" xfId="43" applyFont="1" applyFill="1" applyBorder="1" applyAlignment="1" applyProtection="1">
      <alignment horizontal="center"/>
      <protection locked="0"/>
    </xf>
    <xf numFmtId="43" fontId="32" fillId="33" borderId="63" xfId="43" applyFont="1" applyFill="1" applyBorder="1" applyAlignment="1" applyProtection="1">
      <alignment horizontal="center"/>
      <protection locked="0"/>
    </xf>
    <xf numFmtId="43" fontId="32" fillId="33" borderId="15" xfId="43" applyFont="1" applyFill="1" applyBorder="1" applyAlignment="1" applyProtection="1">
      <alignment horizontal="center"/>
      <protection locked="0"/>
    </xf>
    <xf numFmtId="43" fontId="32" fillId="0" borderId="73" xfId="43" applyFont="1" applyFill="1" applyBorder="1" applyAlignment="1" applyProtection="1">
      <alignment horizontal="center"/>
      <protection locked="0"/>
    </xf>
    <xf numFmtId="43" fontId="32" fillId="33" borderId="74" xfId="43" applyFont="1" applyFill="1" applyBorder="1" applyAlignment="1" applyProtection="1">
      <alignment horizontal="center"/>
      <protection locked="0"/>
    </xf>
    <xf numFmtId="43" fontId="32" fillId="33" borderId="36" xfId="43" applyFont="1" applyFill="1" applyBorder="1" applyAlignment="1" applyProtection="1">
      <alignment horizontal="center"/>
      <protection locked="0"/>
    </xf>
    <xf numFmtId="43" fontId="32" fillId="33" borderId="73" xfId="43" applyFont="1" applyFill="1" applyBorder="1" applyAlignment="1" applyProtection="1">
      <alignment horizontal="center"/>
      <protection locked="0"/>
    </xf>
    <xf numFmtId="43" fontId="32" fillId="33" borderId="11" xfId="43" applyFont="1" applyFill="1" applyBorder="1" applyAlignment="1" applyProtection="1">
      <alignment horizontal="center"/>
      <protection locked="0"/>
    </xf>
    <xf numFmtId="43" fontId="32" fillId="33" borderId="33" xfId="43" applyFont="1" applyFill="1" applyBorder="1" applyAlignment="1" applyProtection="1">
      <alignment horizontal="center"/>
      <protection locked="0"/>
    </xf>
    <xf numFmtId="43" fontId="32" fillId="33" borderId="16" xfId="43" applyFont="1" applyFill="1" applyBorder="1" applyAlignment="1" applyProtection="1">
      <alignment horizontal="center"/>
      <protection locked="0"/>
    </xf>
    <xf numFmtId="43" fontId="32" fillId="33" borderId="75" xfId="43" applyFont="1" applyFill="1" applyBorder="1" applyAlignment="1" applyProtection="1">
      <alignment horizontal="center"/>
      <protection locked="0"/>
    </xf>
    <xf numFmtId="172" fontId="32" fillId="33" borderId="14" xfId="43" applyNumberFormat="1" applyFont="1" applyFill="1" applyBorder="1" applyAlignment="1" applyProtection="1">
      <alignment horizontal="center"/>
      <protection locked="0"/>
    </xf>
    <xf numFmtId="172" fontId="32" fillId="33" borderId="15" xfId="43" applyNumberFormat="1" applyFont="1" applyFill="1" applyBorder="1" applyAlignment="1" applyProtection="1">
      <alignment horizontal="center"/>
      <protection locked="0"/>
    </xf>
    <xf numFmtId="0" fontId="0" fillId="0" borderId="34" xfId="0" applyFill="1" applyBorder="1" applyAlignment="1" applyProtection="1">
      <alignment/>
      <protection locked="0"/>
    </xf>
    <xf numFmtId="0" fontId="0" fillId="0" borderId="0" xfId="0" applyFill="1" applyAlignment="1" applyProtection="1">
      <alignment/>
      <protection locked="0"/>
    </xf>
    <xf numFmtId="172" fontId="43" fillId="0" borderId="76" xfId="43" applyNumberFormat="1" applyFont="1" applyFill="1" applyBorder="1" applyAlignment="1" applyProtection="1">
      <alignment/>
      <protection locked="0"/>
    </xf>
    <xf numFmtId="172" fontId="43" fillId="0" borderId="69" xfId="43" applyNumberFormat="1" applyFont="1" applyFill="1" applyBorder="1" applyAlignment="1" applyProtection="1">
      <alignment/>
      <protection locked="0"/>
    </xf>
    <xf numFmtId="172" fontId="43" fillId="0" borderId="14" xfId="43" applyNumberFormat="1" applyFont="1" applyFill="1" applyBorder="1" applyAlignment="1" applyProtection="1">
      <alignment/>
      <protection locked="0"/>
    </xf>
    <xf numFmtId="172" fontId="43" fillId="0" borderId="77" xfId="43" applyNumberFormat="1" applyFont="1" applyFill="1" applyBorder="1" applyAlignment="1" applyProtection="1">
      <alignment/>
      <protection locked="0"/>
    </xf>
    <xf numFmtId="172" fontId="43" fillId="0" borderId="63" xfId="43" applyNumberFormat="1" applyFont="1" applyFill="1" applyBorder="1" applyAlignment="1" applyProtection="1">
      <alignment/>
      <protection locked="0"/>
    </xf>
    <xf numFmtId="172" fontId="43" fillId="0" borderId="15" xfId="43" applyNumberFormat="1" applyFont="1" applyFill="1" applyBorder="1" applyAlignment="1" applyProtection="1">
      <alignment/>
      <protection locked="0"/>
    </xf>
    <xf numFmtId="172" fontId="43" fillId="0" borderId="78" xfId="43" applyNumberFormat="1" applyFont="1" applyFill="1" applyBorder="1" applyAlignment="1" applyProtection="1">
      <alignment/>
      <protection locked="0"/>
    </xf>
    <xf numFmtId="172" fontId="43" fillId="0" borderId="74" xfId="43" applyNumberFormat="1" applyFont="1" applyFill="1" applyBorder="1" applyAlignment="1" applyProtection="1">
      <alignment/>
      <protection locked="0"/>
    </xf>
    <xf numFmtId="172" fontId="43" fillId="0" borderId="79" xfId="43" applyNumberFormat="1" applyFont="1" applyFill="1" applyBorder="1" applyAlignment="1" applyProtection="1">
      <alignment/>
      <protection locked="0"/>
    </xf>
    <xf numFmtId="172" fontId="43" fillId="0" borderId="80" xfId="43" applyNumberFormat="1" applyFont="1" applyFill="1" applyBorder="1" applyAlignment="1" applyProtection="1">
      <alignment/>
      <protection locked="0"/>
    </xf>
    <xf numFmtId="172" fontId="43" fillId="0" borderId="33" xfId="43" applyNumberFormat="1" applyFont="1" applyFill="1" applyBorder="1" applyAlignment="1" applyProtection="1">
      <alignment/>
      <protection locked="0"/>
    </xf>
    <xf numFmtId="172" fontId="43" fillId="0" borderId="16" xfId="43" applyNumberFormat="1" applyFont="1" applyFill="1" applyBorder="1" applyAlignment="1" applyProtection="1">
      <alignment/>
      <protection locked="0"/>
    </xf>
    <xf numFmtId="172" fontId="43" fillId="0" borderId="40" xfId="43" applyNumberFormat="1" applyFont="1" applyFill="1" applyBorder="1" applyAlignment="1" applyProtection="1">
      <alignment/>
      <protection locked="0"/>
    </xf>
    <xf numFmtId="172" fontId="43" fillId="0" borderId="34" xfId="43" applyNumberFormat="1" applyFont="1" applyFill="1" applyBorder="1" applyAlignment="1" applyProtection="1">
      <alignment/>
      <protection locked="0"/>
    </xf>
    <xf numFmtId="172" fontId="43" fillId="0" borderId="81" xfId="43" applyNumberFormat="1" applyFont="1" applyFill="1" applyBorder="1" applyAlignment="1" applyProtection="1">
      <alignment/>
      <protection locked="0"/>
    </xf>
    <xf numFmtId="172" fontId="43" fillId="0" borderId="46" xfId="43" applyNumberFormat="1" applyFont="1" applyFill="1" applyBorder="1" applyAlignment="1" applyProtection="1">
      <alignment/>
      <protection locked="0"/>
    </xf>
    <xf numFmtId="172" fontId="43" fillId="0" borderId="35" xfId="43" applyNumberFormat="1" applyFont="1" applyFill="1" applyBorder="1" applyAlignment="1" applyProtection="1">
      <alignment/>
      <protection locked="0"/>
    </xf>
    <xf numFmtId="172" fontId="32" fillId="0" borderId="26" xfId="43" applyNumberFormat="1" applyFont="1" applyFill="1" applyBorder="1" applyAlignment="1" applyProtection="1">
      <alignment/>
      <protection locked="0"/>
    </xf>
    <xf numFmtId="172" fontId="32" fillId="0" borderId="63" xfId="43" applyNumberFormat="1" applyFont="1" applyFill="1" applyBorder="1" applyAlignment="1" applyProtection="1">
      <alignment/>
      <protection locked="0"/>
    </xf>
    <xf numFmtId="172" fontId="32" fillId="0" borderId="33" xfId="43" applyNumberFormat="1" applyFont="1" applyFill="1" applyBorder="1" applyAlignment="1" applyProtection="1">
      <alignment/>
      <protection locked="0"/>
    </xf>
    <xf numFmtId="172" fontId="32" fillId="0" borderId="36" xfId="43" applyNumberFormat="1" applyFont="1" applyFill="1" applyBorder="1" applyAlignment="1" applyProtection="1">
      <alignment/>
      <protection locked="0"/>
    </xf>
    <xf numFmtId="172" fontId="32" fillId="0" borderId="46" xfId="43" applyNumberFormat="1" applyFont="1" applyFill="1" applyBorder="1" applyAlignment="1" applyProtection="1">
      <alignment/>
      <protection locked="0"/>
    </xf>
    <xf numFmtId="172" fontId="0" fillId="33" borderId="0" xfId="43" applyNumberFormat="1" applyFont="1" applyFill="1" applyAlignment="1">
      <alignment horizontal="right"/>
    </xf>
    <xf numFmtId="175" fontId="2" fillId="33" borderId="0" xfId="71" applyNumberFormat="1" applyFont="1" applyFill="1" applyBorder="1" applyAlignment="1">
      <alignment horizontal="right"/>
    </xf>
    <xf numFmtId="9" fontId="2" fillId="33" borderId="0" xfId="71" applyFont="1" applyFill="1" applyBorder="1" applyAlignment="1">
      <alignment horizontal="right"/>
    </xf>
    <xf numFmtId="10" fontId="2" fillId="33" borderId="68" xfId="71" applyNumberFormat="1" applyFont="1" applyFill="1" applyBorder="1" applyAlignment="1">
      <alignment horizontal="right"/>
    </xf>
    <xf numFmtId="172" fontId="2" fillId="33" borderId="68" xfId="43" applyNumberFormat="1" applyFont="1" applyFill="1" applyBorder="1" applyAlignment="1">
      <alignment horizontal="right"/>
    </xf>
    <xf numFmtId="9" fontId="2" fillId="33" borderId="68" xfId="71" applyNumberFormat="1" applyFont="1" applyFill="1" applyBorder="1" applyAlignment="1">
      <alignment horizontal="right"/>
    </xf>
    <xf numFmtId="175" fontId="2" fillId="33" borderId="68" xfId="71" applyNumberFormat="1" applyFont="1" applyFill="1" applyBorder="1" applyAlignment="1">
      <alignment horizontal="right"/>
    </xf>
    <xf numFmtId="177" fontId="5" fillId="35" borderId="0" xfId="43" applyNumberFormat="1" applyFont="1" applyFill="1" applyBorder="1" applyAlignment="1">
      <alignment/>
    </xf>
    <xf numFmtId="43" fontId="0" fillId="0" borderId="55" xfId="43" applyNumberFormat="1" applyFont="1" applyFill="1" applyBorder="1" applyAlignment="1">
      <alignment horizontal="right"/>
    </xf>
    <xf numFmtId="0" fontId="0" fillId="0" borderId="0" xfId="0" applyAlignment="1">
      <alignment vertical="top"/>
    </xf>
    <xf numFmtId="0" fontId="0" fillId="0" borderId="0" xfId="0" applyAlignment="1">
      <alignment horizontal="center" vertical="top"/>
    </xf>
    <xf numFmtId="0" fontId="0" fillId="33" borderId="0" xfId="0" applyFill="1" applyBorder="1" applyAlignment="1">
      <alignment horizontal="center" vertical="top" wrapText="1"/>
    </xf>
    <xf numFmtId="0" fontId="0" fillId="33" borderId="0" xfId="0" applyFill="1" applyBorder="1" applyAlignment="1">
      <alignment vertical="top"/>
    </xf>
    <xf numFmtId="0" fontId="0" fillId="33" borderId="0" xfId="0" applyFill="1" applyBorder="1" applyAlignment="1">
      <alignment vertical="top" wrapText="1"/>
    </xf>
    <xf numFmtId="0" fontId="0" fillId="33" borderId="0" xfId="0" applyFill="1" applyBorder="1" applyAlignment="1">
      <alignment horizontal="center" vertical="top"/>
    </xf>
    <xf numFmtId="0" fontId="47" fillId="33" borderId="0" xfId="0" applyFont="1" applyFill="1" applyBorder="1" applyAlignment="1">
      <alignment vertical="top"/>
    </xf>
    <xf numFmtId="0" fontId="47" fillId="33" borderId="0" xfId="0" applyFont="1" applyFill="1" applyBorder="1" applyAlignment="1">
      <alignment horizontal="center" vertical="top"/>
    </xf>
    <xf numFmtId="0" fontId="8" fillId="33" borderId="0" xfId="0" applyFont="1" applyFill="1" applyBorder="1" applyAlignment="1">
      <alignment vertical="top"/>
    </xf>
    <xf numFmtId="0" fontId="0" fillId="33" borderId="0" xfId="0" applyFill="1" applyBorder="1" applyAlignment="1" quotePrefix="1">
      <alignment vertical="top" wrapText="1"/>
    </xf>
    <xf numFmtId="174" fontId="1" fillId="33" borderId="0" xfId="60" applyNumberFormat="1" applyFont="1" applyFill="1">
      <alignment/>
      <protection/>
    </xf>
    <xf numFmtId="1" fontId="34" fillId="0" borderId="46" xfId="46" applyNumberFormat="1" applyFont="1" applyFill="1" applyBorder="1" applyAlignment="1" applyProtection="1">
      <alignment/>
      <protection locked="0"/>
    </xf>
    <xf numFmtId="10" fontId="13" fillId="33" borderId="0" xfId="71" applyNumberFormat="1" applyFont="1" applyFill="1" applyBorder="1" applyAlignment="1" applyProtection="1">
      <alignment/>
      <protection/>
    </xf>
    <xf numFmtId="9" fontId="0" fillId="33" borderId="0" xfId="71" applyFont="1" applyFill="1" applyBorder="1" applyAlignment="1" applyProtection="1">
      <alignment/>
      <protection/>
    </xf>
    <xf numFmtId="10" fontId="43" fillId="33" borderId="0" xfId="71" applyNumberFormat="1" applyFont="1" applyFill="1" applyAlignment="1" applyProtection="1">
      <alignment/>
      <protection locked="0"/>
    </xf>
    <xf numFmtId="177" fontId="2" fillId="33" borderId="40" xfId="43" applyNumberFormat="1" applyFont="1" applyFill="1" applyBorder="1" applyAlignment="1" applyProtection="1">
      <alignment horizontal="center"/>
      <protection locked="0"/>
    </xf>
    <xf numFmtId="177" fontId="2" fillId="0" borderId="82" xfId="43" applyNumberFormat="1" applyFont="1" applyFill="1" applyBorder="1" applyAlignment="1">
      <alignment horizontal="right"/>
    </xf>
    <xf numFmtId="0" fontId="7" fillId="0" borderId="24" xfId="0" applyFont="1" applyFill="1" applyBorder="1" applyAlignment="1">
      <alignment horizontal="center"/>
    </xf>
    <xf numFmtId="188" fontId="32" fillId="33" borderId="0" xfId="43" applyNumberFormat="1" applyFont="1" applyFill="1" applyBorder="1" applyAlignment="1" applyProtection="1">
      <alignment horizontal="center"/>
      <protection locked="0"/>
    </xf>
    <xf numFmtId="188" fontId="32" fillId="33" borderId="23" xfId="43" applyNumberFormat="1" applyFont="1" applyFill="1" applyBorder="1" applyAlignment="1" applyProtection="1">
      <alignment horizontal="center"/>
      <protection locked="0"/>
    </xf>
    <xf numFmtId="188" fontId="32" fillId="0" borderId="23" xfId="43" applyNumberFormat="1" applyFont="1" applyFill="1" applyBorder="1" applyAlignment="1" applyProtection="1">
      <alignment/>
      <protection locked="0"/>
    </xf>
    <xf numFmtId="188" fontId="0" fillId="0" borderId="0" xfId="43" applyNumberFormat="1" applyFont="1" applyFill="1" applyBorder="1" applyAlignment="1">
      <alignment/>
    </xf>
    <xf numFmtId="188" fontId="0" fillId="33" borderId="45" xfId="43" applyNumberFormat="1" applyFont="1" applyFill="1" applyBorder="1" applyAlignment="1">
      <alignment/>
    </xf>
    <xf numFmtId="188" fontId="0" fillId="33" borderId="0" xfId="43" applyNumberFormat="1" applyFont="1" applyFill="1" applyBorder="1" applyAlignment="1">
      <alignment/>
    </xf>
    <xf numFmtId="188" fontId="0" fillId="33" borderId="45" xfId="43" applyNumberFormat="1" applyFont="1" applyFill="1" applyBorder="1" applyAlignment="1">
      <alignment/>
    </xf>
    <xf numFmtId="188" fontId="2" fillId="33" borderId="45" xfId="43" applyNumberFormat="1" applyFont="1" applyFill="1" applyBorder="1" applyAlignment="1">
      <alignment/>
    </xf>
    <xf numFmtId="188" fontId="0" fillId="33" borderId="23" xfId="43" applyNumberFormat="1" applyFont="1" applyFill="1" applyBorder="1" applyAlignment="1">
      <alignment/>
    </xf>
    <xf numFmtId="188" fontId="0" fillId="0" borderId="12" xfId="43" applyNumberFormat="1" applyFont="1" applyFill="1" applyBorder="1" applyAlignment="1">
      <alignment/>
    </xf>
    <xf numFmtId="188" fontId="0" fillId="33" borderId="13" xfId="43" applyNumberFormat="1" applyFont="1" applyFill="1" applyBorder="1" applyAlignment="1">
      <alignment/>
    </xf>
    <xf numFmtId="188" fontId="0" fillId="0" borderId="23" xfId="43" applyNumberFormat="1" applyFont="1" applyFill="1" applyBorder="1" applyAlignment="1">
      <alignment/>
    </xf>
    <xf numFmtId="188" fontId="6" fillId="33" borderId="83" xfId="43" applyNumberFormat="1" applyFont="1" applyFill="1" applyBorder="1" applyAlignment="1">
      <alignment/>
    </xf>
    <xf numFmtId="188" fontId="32" fillId="33" borderId="0" xfId="43" applyNumberFormat="1" applyFont="1" applyFill="1" applyAlignment="1" applyProtection="1">
      <alignment/>
      <protection locked="0"/>
    </xf>
    <xf numFmtId="188" fontId="32" fillId="33" borderId="23" xfId="43" applyNumberFormat="1" applyFont="1" applyFill="1" applyBorder="1" applyAlignment="1" applyProtection="1">
      <alignment/>
      <protection locked="0"/>
    </xf>
    <xf numFmtId="188" fontId="32" fillId="0" borderId="0" xfId="43" applyNumberFormat="1" applyFont="1" applyFill="1" applyBorder="1" applyAlignment="1" applyProtection="1">
      <alignment/>
      <protection locked="0"/>
    </xf>
    <xf numFmtId="188" fontId="32" fillId="0" borderId="12" xfId="43" applyNumberFormat="1" applyFont="1" applyFill="1" applyBorder="1" applyAlignment="1" applyProtection="1">
      <alignment/>
      <protection locked="0"/>
    </xf>
    <xf numFmtId="188" fontId="0" fillId="0" borderId="13" xfId="43" applyNumberFormat="1" applyFont="1" applyFill="1" applyBorder="1" applyAlignment="1">
      <alignment/>
    </xf>
    <xf numFmtId="188" fontId="0" fillId="33" borderId="13" xfId="43" applyNumberFormat="1" applyFont="1" applyFill="1" applyBorder="1" applyAlignment="1">
      <alignment/>
    </xf>
    <xf numFmtId="188" fontId="0" fillId="33" borderId="48" xfId="43" applyNumberFormat="1" applyFont="1" applyFill="1" applyBorder="1" applyAlignment="1">
      <alignment/>
    </xf>
    <xf numFmtId="188" fontId="0" fillId="33" borderId="0" xfId="43" applyNumberFormat="1" applyFont="1" applyFill="1" applyBorder="1" applyAlignment="1">
      <alignment/>
    </xf>
    <xf numFmtId="188" fontId="0" fillId="33" borderId="49" xfId="43" applyNumberFormat="1" applyFont="1" applyFill="1" applyBorder="1" applyAlignment="1">
      <alignment/>
    </xf>
    <xf numFmtId="188" fontId="2" fillId="33" borderId="83" xfId="43" applyNumberFormat="1" applyFont="1" applyFill="1" applyBorder="1" applyAlignment="1">
      <alignment/>
    </xf>
    <xf numFmtId="188" fontId="0" fillId="33" borderId="0" xfId="43" applyNumberFormat="1" applyFont="1" applyFill="1" applyAlignment="1">
      <alignment/>
    </xf>
    <xf numFmtId="188" fontId="6" fillId="33" borderId="84" xfId="43" applyNumberFormat="1" applyFont="1" applyFill="1" applyBorder="1" applyAlignment="1">
      <alignment/>
    </xf>
    <xf numFmtId="188" fontId="2" fillId="33" borderId="49" xfId="43" applyNumberFormat="1" applyFont="1" applyFill="1" applyBorder="1" applyAlignment="1">
      <alignment/>
    </xf>
    <xf numFmtId="188" fontId="32" fillId="33" borderId="0" xfId="43" applyNumberFormat="1" applyFont="1" applyFill="1" applyBorder="1" applyAlignment="1" applyProtection="1">
      <alignment/>
      <protection locked="0"/>
    </xf>
    <xf numFmtId="188" fontId="0" fillId="0" borderId="0" xfId="0" applyNumberFormat="1" applyAlignment="1">
      <alignment/>
    </xf>
    <xf numFmtId="188" fontId="32" fillId="33" borderId="12" xfId="43" applyNumberFormat="1" applyFont="1" applyFill="1" applyBorder="1" applyAlignment="1" applyProtection="1">
      <alignment/>
      <protection locked="0"/>
    </xf>
    <xf numFmtId="188" fontId="0" fillId="33" borderId="12" xfId="43" applyNumberFormat="1" applyFont="1" applyFill="1" applyBorder="1" applyAlignment="1">
      <alignment/>
    </xf>
    <xf numFmtId="188" fontId="32" fillId="33" borderId="13" xfId="43" applyNumberFormat="1" applyFont="1" applyFill="1" applyBorder="1" applyAlignment="1" applyProtection="1">
      <alignment/>
      <protection locked="0"/>
    </xf>
    <xf numFmtId="188" fontId="0" fillId="33" borderId="23" xfId="43" applyNumberFormat="1" applyFont="1" applyFill="1" applyBorder="1" applyAlignment="1">
      <alignment/>
    </xf>
    <xf numFmtId="188" fontId="0" fillId="33" borderId="0" xfId="43" applyNumberFormat="1" applyFont="1" applyFill="1" applyBorder="1" applyAlignment="1">
      <alignment/>
    </xf>
    <xf numFmtId="188" fontId="0" fillId="35" borderId="16" xfId="43" applyNumberFormat="1" applyFont="1" applyFill="1" applyBorder="1" applyAlignment="1">
      <alignment/>
    </xf>
    <xf numFmtId="188" fontId="32" fillId="35" borderId="16" xfId="43" applyNumberFormat="1" applyFont="1" applyFill="1" applyBorder="1" applyAlignment="1" applyProtection="1">
      <alignment/>
      <protection locked="0"/>
    </xf>
    <xf numFmtId="188" fontId="32" fillId="35" borderId="33" xfId="43" applyNumberFormat="1" applyFont="1" applyFill="1" applyBorder="1" applyAlignment="1" applyProtection="1">
      <alignment/>
      <protection locked="0"/>
    </xf>
    <xf numFmtId="188" fontId="32" fillId="35" borderId="38" xfId="43" applyNumberFormat="1" applyFont="1" applyFill="1" applyBorder="1" applyAlignment="1" applyProtection="1">
      <alignment/>
      <protection locked="0"/>
    </xf>
    <xf numFmtId="188" fontId="32" fillId="35" borderId="46" xfId="43" applyNumberFormat="1" applyFont="1" applyFill="1" applyBorder="1" applyAlignment="1" applyProtection="1">
      <alignment/>
      <protection locked="0"/>
    </xf>
    <xf numFmtId="188" fontId="32" fillId="35" borderId="35" xfId="43" applyNumberFormat="1" applyFont="1" applyFill="1" applyBorder="1" applyAlignment="1" applyProtection="1">
      <alignment/>
      <protection locked="0"/>
    </xf>
    <xf numFmtId="188" fontId="0" fillId="35" borderId="0" xfId="43" applyNumberFormat="1" applyFont="1" applyFill="1" applyBorder="1" applyAlignment="1">
      <alignment/>
    </xf>
    <xf numFmtId="188" fontId="0" fillId="35" borderId="16" xfId="43" applyNumberFormat="1" applyFont="1" applyFill="1" applyBorder="1" applyAlignment="1">
      <alignment/>
    </xf>
    <xf numFmtId="188" fontId="32" fillId="35" borderId="11" xfId="43" applyNumberFormat="1" applyFont="1" applyFill="1" applyBorder="1" applyAlignment="1" applyProtection="1">
      <alignment/>
      <protection locked="0"/>
    </xf>
    <xf numFmtId="188" fontId="0" fillId="35" borderId="26" xfId="43" applyNumberFormat="1" applyFont="1" applyFill="1" applyBorder="1" applyAlignment="1">
      <alignment/>
    </xf>
    <xf numFmtId="188" fontId="0" fillId="35" borderId="27" xfId="43" applyNumberFormat="1" applyFont="1" applyFill="1" applyBorder="1" applyAlignment="1">
      <alignment/>
    </xf>
    <xf numFmtId="188" fontId="0" fillId="35" borderId="0" xfId="43" applyNumberFormat="1" applyFont="1" applyFill="1" applyBorder="1" applyAlignment="1">
      <alignment/>
    </xf>
    <xf numFmtId="188" fontId="0" fillId="35" borderId="34" xfId="43" applyNumberFormat="1" applyFont="1" applyFill="1" applyBorder="1" applyAlignment="1">
      <alignment/>
    </xf>
    <xf numFmtId="188" fontId="0" fillId="35" borderId="35" xfId="43" applyNumberFormat="1" applyFont="1" applyFill="1" applyBorder="1" applyAlignment="1">
      <alignment/>
    </xf>
    <xf numFmtId="188" fontId="32" fillId="35" borderId="0" xfId="43" applyNumberFormat="1" applyFont="1" applyFill="1" applyBorder="1" applyAlignment="1" applyProtection="1">
      <alignment/>
      <protection locked="0"/>
    </xf>
    <xf numFmtId="188" fontId="2" fillId="35" borderId="53" xfId="43" applyNumberFormat="1" applyFont="1" applyFill="1" applyBorder="1" applyAlignment="1">
      <alignment/>
    </xf>
    <xf numFmtId="188" fontId="2" fillId="35" borderId="30" xfId="43" applyNumberFormat="1" applyFont="1" applyFill="1" applyBorder="1" applyAlignment="1">
      <alignment/>
    </xf>
    <xf numFmtId="188" fontId="32" fillId="35" borderId="42" xfId="43" applyNumberFormat="1" applyFont="1" applyFill="1" applyBorder="1" applyAlignment="1" applyProtection="1">
      <alignment/>
      <protection locked="0"/>
    </xf>
    <xf numFmtId="188" fontId="0" fillId="35" borderId="46" xfId="43" applyNumberFormat="1" applyFont="1" applyFill="1" applyBorder="1" applyAlignment="1">
      <alignment/>
    </xf>
    <xf numFmtId="188" fontId="0" fillId="35" borderId="20" xfId="43" applyNumberFormat="1" applyFont="1" applyFill="1" applyBorder="1" applyAlignment="1">
      <alignment/>
    </xf>
    <xf numFmtId="188" fontId="0" fillId="35" borderId="69" xfId="43" applyNumberFormat="1" applyFont="1" applyFill="1" applyBorder="1" applyAlignment="1">
      <alignment/>
    </xf>
    <xf numFmtId="188" fontId="0" fillId="35" borderId="14" xfId="43" applyNumberFormat="1" applyFont="1" applyFill="1" applyBorder="1" applyAlignment="1">
      <alignment/>
    </xf>
    <xf numFmtId="188" fontId="2" fillId="35" borderId="28" xfId="43" applyNumberFormat="1" applyFont="1" applyFill="1" applyBorder="1" applyAlignment="1">
      <alignment/>
    </xf>
    <xf numFmtId="188" fontId="2" fillId="35" borderId="29" xfId="43" applyNumberFormat="1" applyFont="1" applyFill="1" applyBorder="1" applyAlignment="1">
      <alignment/>
    </xf>
    <xf numFmtId="188" fontId="0" fillId="35" borderId="38" xfId="43" applyNumberFormat="1" applyFont="1" applyFill="1" applyBorder="1" applyAlignment="1">
      <alignment/>
    </xf>
    <xf numFmtId="188" fontId="0" fillId="35" borderId="46" xfId="43" applyNumberFormat="1" applyFont="1" applyFill="1" applyBorder="1" applyAlignment="1">
      <alignment/>
    </xf>
    <xf numFmtId="188" fontId="0" fillId="35" borderId="35" xfId="43" applyNumberFormat="1" applyFont="1" applyFill="1" applyBorder="1" applyAlignment="1">
      <alignment/>
    </xf>
    <xf numFmtId="188" fontId="2" fillId="35" borderId="37" xfId="43" applyNumberFormat="1" applyFont="1" applyFill="1" applyBorder="1" applyAlignment="1">
      <alignment/>
    </xf>
    <xf numFmtId="188" fontId="2" fillId="35" borderId="26" xfId="43" applyNumberFormat="1" applyFont="1" applyFill="1" applyBorder="1" applyAlignment="1">
      <alignment/>
    </xf>
    <xf numFmtId="188" fontId="2" fillId="35" borderId="27" xfId="43" applyNumberFormat="1" applyFont="1" applyFill="1" applyBorder="1" applyAlignment="1">
      <alignment/>
    </xf>
    <xf numFmtId="188" fontId="0" fillId="35" borderId="37" xfId="43" applyNumberFormat="1" applyFont="1" applyFill="1" applyBorder="1" applyAlignment="1" applyProtection="1">
      <alignment/>
      <protection locked="0"/>
    </xf>
    <xf numFmtId="188" fontId="0" fillId="35" borderId="49" xfId="43" applyNumberFormat="1" applyFont="1" applyFill="1" applyBorder="1" applyAlignment="1" applyProtection="1">
      <alignment/>
      <protection locked="0"/>
    </xf>
    <xf numFmtId="188" fontId="0" fillId="35" borderId="11" xfId="43" applyNumberFormat="1" applyFont="1" applyFill="1" applyBorder="1" applyAlignment="1" applyProtection="1">
      <alignment/>
      <protection locked="0"/>
    </xf>
    <xf numFmtId="188" fontId="0" fillId="35" borderId="33" xfId="43" applyNumberFormat="1" applyFont="1" applyFill="1" applyBorder="1" applyAlignment="1" applyProtection="1">
      <alignment/>
      <protection locked="0"/>
    </xf>
    <xf numFmtId="188" fontId="0" fillId="35" borderId="16" xfId="43" applyNumberFormat="1" applyFont="1" applyFill="1" applyBorder="1" applyAlignment="1" applyProtection="1">
      <alignment/>
      <protection locked="0"/>
    </xf>
    <xf numFmtId="188" fontId="32" fillId="33" borderId="72" xfId="43" applyNumberFormat="1" applyFont="1" applyFill="1" applyBorder="1" applyAlignment="1" applyProtection="1">
      <alignment/>
      <protection locked="0"/>
    </xf>
    <xf numFmtId="188" fontId="32" fillId="33" borderId="85" xfId="43" applyNumberFormat="1" applyFont="1" applyFill="1" applyBorder="1" applyAlignment="1" applyProtection="1">
      <alignment/>
      <protection locked="0"/>
    </xf>
    <xf numFmtId="188" fontId="32" fillId="33" borderId="47" xfId="43" applyNumberFormat="1" applyFont="1" applyFill="1" applyBorder="1" applyAlignment="1" applyProtection="1">
      <alignment/>
      <protection locked="0"/>
    </xf>
    <xf numFmtId="188" fontId="2" fillId="33" borderId="55" xfId="43" applyNumberFormat="1" applyFont="1" applyFill="1" applyBorder="1" applyAlignment="1">
      <alignment/>
    </xf>
    <xf numFmtId="188" fontId="0" fillId="33" borderId="86" xfId="43" applyNumberFormat="1" applyFont="1" applyFill="1" applyBorder="1" applyAlignment="1">
      <alignment/>
    </xf>
    <xf numFmtId="188" fontId="0" fillId="33" borderId="87" xfId="43" applyNumberFormat="1" applyFont="1" applyFill="1" applyBorder="1" applyAlignment="1">
      <alignment/>
    </xf>
    <xf numFmtId="188" fontId="2" fillId="33" borderId="64" xfId="43" applyNumberFormat="1" applyFont="1" applyFill="1" applyBorder="1" applyAlignment="1">
      <alignment/>
    </xf>
    <xf numFmtId="188" fontId="0" fillId="33" borderId="0" xfId="0" applyNumberFormat="1" applyFill="1" applyAlignment="1">
      <alignment/>
    </xf>
    <xf numFmtId="188" fontId="0" fillId="33" borderId="13" xfId="43" applyNumberFormat="1" applyFont="1" applyFill="1" applyBorder="1" applyAlignment="1">
      <alignment/>
    </xf>
    <xf numFmtId="188" fontId="0" fillId="33" borderId="12" xfId="43" applyNumberFormat="1" applyFont="1" applyFill="1" applyBorder="1" applyAlignment="1">
      <alignment/>
    </xf>
    <xf numFmtId="188" fontId="32" fillId="33" borderId="32" xfId="43" applyNumberFormat="1" applyFont="1" applyFill="1" applyBorder="1" applyAlignment="1" applyProtection="1">
      <alignment/>
      <protection locked="0"/>
    </xf>
    <xf numFmtId="188" fontId="2" fillId="33" borderId="0" xfId="43" applyNumberFormat="1" applyFont="1" applyFill="1" applyBorder="1" applyAlignment="1">
      <alignment/>
    </xf>
    <xf numFmtId="188" fontId="32" fillId="33" borderId="88" xfId="43" applyNumberFormat="1" applyFont="1" applyFill="1" applyBorder="1" applyAlignment="1" applyProtection="1">
      <alignment/>
      <protection locked="0"/>
    </xf>
    <xf numFmtId="188" fontId="32" fillId="33" borderId="33" xfId="43" applyNumberFormat="1" applyFont="1" applyFill="1" applyBorder="1" applyAlignment="1" applyProtection="1">
      <alignment/>
      <protection locked="0"/>
    </xf>
    <xf numFmtId="188" fontId="32" fillId="33" borderId="62" xfId="43" applyNumberFormat="1" applyFont="1" applyFill="1" applyBorder="1" applyAlignment="1" applyProtection="1">
      <alignment/>
      <protection locked="0"/>
    </xf>
    <xf numFmtId="188" fontId="0" fillId="33" borderId="61" xfId="43" applyNumberFormat="1" applyFont="1" applyFill="1" applyBorder="1" applyAlignment="1">
      <alignment/>
    </xf>
    <xf numFmtId="188" fontId="32" fillId="33" borderId="20" xfId="43" applyNumberFormat="1" applyFont="1" applyFill="1" applyBorder="1" applyAlignment="1" applyProtection="1">
      <alignment/>
      <protection locked="0"/>
    </xf>
    <xf numFmtId="188" fontId="32" fillId="33" borderId="69" xfId="43" applyNumberFormat="1" applyFont="1" applyFill="1" applyBorder="1" applyAlignment="1" applyProtection="1">
      <alignment/>
      <protection locked="0"/>
    </xf>
    <xf numFmtId="188" fontId="32" fillId="33" borderId="89" xfId="43" applyNumberFormat="1" applyFont="1" applyFill="1" applyBorder="1" applyAlignment="1" applyProtection="1">
      <alignment/>
      <protection locked="0"/>
    </xf>
    <xf numFmtId="188" fontId="2" fillId="0" borderId="73" xfId="43" applyNumberFormat="1" applyFont="1" applyFill="1" applyBorder="1" applyAlignment="1">
      <alignment/>
    </xf>
    <xf numFmtId="188" fontId="2" fillId="0" borderId="33" xfId="43" applyNumberFormat="1" applyFont="1" applyFill="1" applyBorder="1" applyAlignment="1">
      <alignment/>
    </xf>
    <xf numFmtId="188" fontId="2" fillId="0" borderId="62" xfId="43" applyNumberFormat="1" applyFont="1" applyFill="1" applyBorder="1" applyAlignment="1">
      <alignment/>
    </xf>
    <xf numFmtId="188" fontId="2" fillId="0" borderId="90" xfId="43" applyNumberFormat="1" applyFont="1" applyFill="1" applyBorder="1" applyAlignment="1">
      <alignment/>
    </xf>
    <xf numFmtId="188" fontId="0" fillId="33" borderId="17" xfId="43" applyNumberFormat="1" applyFont="1" applyFill="1" applyBorder="1" applyAlignment="1">
      <alignment/>
    </xf>
    <xf numFmtId="188" fontId="32" fillId="33" borderId="11" xfId="43" applyNumberFormat="1" applyFont="1" applyFill="1" applyBorder="1" applyAlignment="1" applyProtection="1">
      <alignment/>
      <protection locked="0"/>
    </xf>
    <xf numFmtId="188" fontId="32" fillId="33" borderId="46" xfId="43" applyNumberFormat="1" applyFont="1" applyFill="1" applyBorder="1" applyAlignment="1" applyProtection="1">
      <alignment/>
      <protection locked="0"/>
    </xf>
    <xf numFmtId="188" fontId="32" fillId="33" borderId="60" xfId="43" applyNumberFormat="1" applyFont="1" applyFill="1" applyBorder="1" applyAlignment="1" applyProtection="1">
      <alignment/>
      <protection locked="0"/>
    </xf>
    <xf numFmtId="188" fontId="0" fillId="33" borderId="56" xfId="43" applyNumberFormat="1" applyFont="1" applyFill="1" applyBorder="1" applyAlignment="1">
      <alignment/>
    </xf>
    <xf numFmtId="188" fontId="2" fillId="0" borderId="91" xfId="43" applyNumberFormat="1" applyFont="1" applyFill="1" applyBorder="1" applyAlignment="1">
      <alignment/>
    </xf>
    <xf numFmtId="188" fontId="2" fillId="0" borderId="51" xfId="43" applyNumberFormat="1" applyFont="1" applyFill="1" applyBorder="1" applyAlignment="1">
      <alignment/>
    </xf>
    <xf numFmtId="188" fontId="2" fillId="0" borderId="92" xfId="43" applyNumberFormat="1" applyFont="1" applyFill="1" applyBorder="1" applyAlignment="1">
      <alignment/>
    </xf>
    <xf numFmtId="188" fontId="2" fillId="0" borderId="93" xfId="43" applyNumberFormat="1" applyFont="1" applyFill="1" applyBorder="1" applyAlignment="1">
      <alignment/>
    </xf>
    <xf numFmtId="188" fontId="0" fillId="33" borderId="37" xfId="43" applyNumberFormat="1" applyFont="1" applyFill="1" applyBorder="1" applyAlignment="1">
      <alignment/>
    </xf>
    <xf numFmtId="188" fontId="32" fillId="33" borderId="21" xfId="43" applyNumberFormat="1" applyFont="1" applyFill="1" applyBorder="1" applyAlignment="1" applyProtection="1">
      <alignment/>
      <protection locked="0"/>
    </xf>
    <xf numFmtId="188" fontId="32" fillId="33" borderId="22" xfId="43" applyNumberFormat="1" applyFont="1" applyFill="1" applyBorder="1" applyAlignment="1" applyProtection="1">
      <alignment/>
      <protection locked="0"/>
    </xf>
    <xf numFmtId="188" fontId="2" fillId="33" borderId="91" xfId="43" applyNumberFormat="1" applyFont="1" applyFill="1" applyBorder="1" applyAlignment="1">
      <alignment/>
    </xf>
    <xf numFmtId="188" fontId="33" fillId="33" borderId="94" xfId="43" applyNumberFormat="1" applyFont="1" applyFill="1" applyBorder="1" applyAlignment="1" applyProtection="1">
      <alignment/>
      <protection locked="0"/>
    </xf>
    <xf numFmtId="188" fontId="2" fillId="33" borderId="93" xfId="43" applyNumberFormat="1" applyFont="1" applyFill="1" applyBorder="1" applyAlignment="1">
      <alignment/>
    </xf>
    <xf numFmtId="188" fontId="2" fillId="33" borderId="95" xfId="43" applyNumberFormat="1" applyFont="1" applyFill="1" applyBorder="1" applyAlignment="1">
      <alignment/>
    </xf>
    <xf numFmtId="188" fontId="2" fillId="33" borderId="96" xfId="43" applyNumberFormat="1" applyFont="1" applyFill="1" applyBorder="1" applyAlignment="1">
      <alignment/>
    </xf>
    <xf numFmtId="188" fontId="2" fillId="33" borderId="97" xfId="43" applyNumberFormat="1" applyFont="1" applyFill="1" applyBorder="1" applyAlignment="1">
      <alignment/>
    </xf>
    <xf numFmtId="188" fontId="2" fillId="33" borderId="98" xfId="43" applyNumberFormat="1" applyFont="1" applyFill="1" applyBorder="1" applyAlignment="1">
      <alignment/>
    </xf>
    <xf numFmtId="188" fontId="0" fillId="33" borderId="0" xfId="43" applyNumberFormat="1" applyFill="1" applyBorder="1" applyAlignment="1">
      <alignment/>
    </xf>
    <xf numFmtId="188" fontId="2" fillId="33" borderId="99" xfId="43" applyNumberFormat="1" applyFont="1" applyFill="1" applyBorder="1" applyAlignment="1">
      <alignment/>
    </xf>
    <xf numFmtId="188" fontId="2" fillId="0" borderId="16" xfId="43" applyNumberFormat="1" applyFont="1" applyFill="1" applyBorder="1" applyAlignment="1">
      <alignment/>
    </xf>
    <xf numFmtId="188" fontId="2" fillId="0" borderId="0" xfId="43" applyNumberFormat="1" applyFont="1" applyFill="1" applyBorder="1" applyAlignment="1">
      <alignment/>
    </xf>
    <xf numFmtId="188" fontId="2" fillId="0" borderId="50" xfId="43" applyNumberFormat="1" applyFont="1" applyFill="1" applyBorder="1" applyAlignment="1">
      <alignment/>
    </xf>
    <xf numFmtId="188" fontId="0" fillId="33" borderId="91" xfId="43" applyNumberFormat="1" applyFill="1" applyBorder="1" applyAlignment="1">
      <alignment/>
    </xf>
    <xf numFmtId="188" fontId="32" fillId="33" borderId="94" xfId="43" applyNumberFormat="1" applyFont="1" applyFill="1" applyBorder="1" applyAlignment="1" applyProtection="1">
      <alignment/>
      <protection locked="0"/>
    </xf>
    <xf numFmtId="188" fontId="0" fillId="33" borderId="93" xfId="43" applyNumberFormat="1" applyFill="1" applyBorder="1" applyAlignment="1">
      <alignment/>
    </xf>
    <xf numFmtId="188" fontId="2" fillId="33" borderId="100" xfId="43" applyNumberFormat="1" applyFont="1" applyFill="1" applyBorder="1" applyAlignment="1">
      <alignment/>
    </xf>
    <xf numFmtId="188" fontId="2" fillId="33" borderId="101" xfId="43" applyNumberFormat="1" applyFont="1" applyFill="1" applyBorder="1" applyAlignment="1">
      <alignment/>
    </xf>
    <xf numFmtId="188" fontId="0" fillId="33" borderId="0" xfId="43" applyNumberFormat="1" applyFont="1" applyFill="1" applyBorder="1" applyAlignment="1">
      <alignment/>
    </xf>
    <xf numFmtId="188" fontId="0" fillId="33" borderId="99" xfId="43" applyNumberFormat="1" applyFont="1" applyFill="1" applyBorder="1" applyAlignment="1">
      <alignment/>
    </xf>
    <xf numFmtId="188" fontId="33" fillId="33" borderId="23" xfId="43" applyNumberFormat="1" applyFont="1" applyFill="1" applyBorder="1" applyAlignment="1" applyProtection="1">
      <alignment horizontal="center"/>
      <protection locked="0"/>
    </xf>
    <xf numFmtId="188" fontId="32" fillId="33" borderId="32" xfId="43" applyNumberFormat="1" applyFont="1" applyFill="1" applyBorder="1" applyAlignment="1" applyProtection="1">
      <alignment horizontal="center"/>
      <protection locked="0"/>
    </xf>
    <xf numFmtId="188" fontId="2" fillId="33" borderId="19" xfId="43" applyNumberFormat="1" applyFont="1" applyFill="1" applyBorder="1" applyAlignment="1">
      <alignment horizontal="center"/>
    </xf>
    <xf numFmtId="188" fontId="32" fillId="33" borderId="34" xfId="43" applyNumberFormat="1" applyFont="1" applyFill="1" applyBorder="1" applyAlignment="1" applyProtection="1">
      <alignment horizontal="center"/>
      <protection locked="0"/>
    </xf>
    <xf numFmtId="188" fontId="0" fillId="33" borderId="19" xfId="43" applyNumberFormat="1" applyFont="1" applyFill="1" applyBorder="1" applyAlignment="1">
      <alignment horizontal="center"/>
    </xf>
    <xf numFmtId="188" fontId="32" fillId="33" borderId="13" xfId="43" applyNumberFormat="1" applyFont="1" applyFill="1" applyBorder="1" applyAlignment="1" applyProtection="1">
      <alignment horizontal="center"/>
      <protection locked="0"/>
    </xf>
    <xf numFmtId="188" fontId="2" fillId="33" borderId="49" xfId="43" applyNumberFormat="1" applyFont="1" applyFill="1" applyBorder="1" applyAlignment="1">
      <alignment horizontal="center"/>
    </xf>
    <xf numFmtId="188" fontId="32" fillId="33" borderId="47" xfId="43" applyNumberFormat="1" applyFont="1" applyFill="1" applyBorder="1" applyAlignment="1" applyProtection="1">
      <alignment horizontal="center"/>
      <protection locked="0"/>
    </xf>
    <xf numFmtId="188" fontId="33" fillId="33" borderId="47" xfId="43" applyNumberFormat="1" applyFont="1" applyFill="1" applyBorder="1" applyAlignment="1" applyProtection="1">
      <alignment horizontal="center"/>
      <protection locked="0"/>
    </xf>
    <xf numFmtId="188" fontId="32" fillId="33" borderId="102" xfId="43" applyNumberFormat="1" applyFont="1" applyFill="1" applyBorder="1" applyAlignment="1" applyProtection="1">
      <alignment horizontal="center"/>
      <protection locked="0"/>
    </xf>
    <xf numFmtId="188" fontId="32" fillId="33" borderId="103" xfId="43" applyNumberFormat="1" applyFont="1" applyFill="1" applyBorder="1" applyAlignment="1" applyProtection="1">
      <alignment horizontal="center"/>
      <protection locked="0"/>
    </xf>
    <xf numFmtId="188" fontId="32" fillId="33" borderId="104" xfId="43" applyNumberFormat="1" applyFont="1" applyFill="1" applyBorder="1" applyAlignment="1" applyProtection="1">
      <alignment horizontal="center"/>
      <protection locked="0"/>
    </xf>
    <xf numFmtId="188" fontId="32" fillId="33" borderId="12" xfId="43" applyNumberFormat="1" applyFont="1" applyFill="1" applyBorder="1" applyAlignment="1" applyProtection="1">
      <alignment horizontal="center"/>
      <protection locked="0"/>
    </xf>
    <xf numFmtId="188" fontId="2" fillId="33" borderId="48" xfId="43" applyNumberFormat="1" applyFont="1" applyFill="1" applyBorder="1" applyAlignment="1">
      <alignment horizontal="center"/>
    </xf>
    <xf numFmtId="188" fontId="0" fillId="33" borderId="23" xfId="43" applyNumberFormat="1" applyFont="1" applyFill="1" applyBorder="1" applyAlignment="1">
      <alignment horizontal="center"/>
    </xf>
    <xf numFmtId="188" fontId="2" fillId="33" borderId="72" xfId="43" applyNumberFormat="1" applyFont="1" applyFill="1" applyBorder="1" applyAlignment="1">
      <alignment horizontal="center"/>
    </xf>
    <xf numFmtId="188" fontId="33" fillId="33" borderId="0" xfId="43" applyNumberFormat="1" applyFont="1" applyFill="1" applyAlignment="1" applyProtection="1">
      <alignment horizontal="center"/>
      <protection locked="0"/>
    </xf>
    <xf numFmtId="188" fontId="32" fillId="33" borderId="105" xfId="43" applyNumberFormat="1" applyFont="1" applyFill="1" applyBorder="1" applyAlignment="1" applyProtection="1">
      <alignment horizontal="center"/>
      <protection locked="0"/>
    </xf>
    <xf numFmtId="188" fontId="32" fillId="33" borderId="106" xfId="43" applyNumberFormat="1" applyFont="1" applyFill="1" applyBorder="1" applyAlignment="1" applyProtection="1">
      <alignment horizontal="center"/>
      <protection locked="0"/>
    </xf>
    <xf numFmtId="188" fontId="32" fillId="33" borderId="107" xfId="43" applyNumberFormat="1" applyFont="1" applyFill="1" applyBorder="1" applyAlignment="1" applyProtection="1">
      <alignment horizontal="center"/>
      <protection locked="0"/>
    </xf>
    <xf numFmtId="188" fontId="32" fillId="33" borderId="108" xfId="43" applyNumberFormat="1" applyFont="1" applyFill="1" applyBorder="1" applyAlignment="1" applyProtection="1">
      <alignment horizontal="center"/>
      <protection locked="0"/>
    </xf>
    <xf numFmtId="188" fontId="32" fillId="33" borderId="109" xfId="43" applyNumberFormat="1" applyFont="1" applyFill="1" applyBorder="1" applyAlignment="1" applyProtection="1">
      <alignment horizontal="center"/>
      <protection locked="0"/>
    </xf>
    <xf numFmtId="188" fontId="32" fillId="33" borderId="110" xfId="43" applyNumberFormat="1" applyFont="1" applyFill="1" applyBorder="1" applyAlignment="1" applyProtection="1">
      <alignment horizontal="center"/>
      <protection locked="0"/>
    </xf>
    <xf numFmtId="188" fontId="0" fillId="0" borderId="111" xfId="43" applyNumberFormat="1" applyFill="1" applyBorder="1" applyAlignment="1">
      <alignment/>
    </xf>
    <xf numFmtId="188" fontId="0" fillId="0" borderId="112" xfId="43" applyNumberFormat="1" applyFill="1" applyBorder="1" applyAlignment="1" applyProtection="1">
      <alignment/>
      <protection locked="0"/>
    </xf>
    <xf numFmtId="188" fontId="0" fillId="33" borderId="113" xfId="43" applyNumberFormat="1" applyFill="1" applyBorder="1" applyAlignment="1">
      <alignment/>
    </xf>
    <xf numFmtId="188" fontId="0" fillId="0" borderId="112" xfId="43" applyNumberFormat="1" applyFill="1" applyBorder="1" applyAlignment="1">
      <alignment/>
    </xf>
    <xf numFmtId="188" fontId="32" fillId="33" borderId="114" xfId="43" applyNumberFormat="1" applyFont="1" applyFill="1" applyBorder="1" applyAlignment="1" applyProtection="1">
      <alignment horizontal="center"/>
      <protection locked="0"/>
    </xf>
    <xf numFmtId="188" fontId="0" fillId="33" borderId="111" xfId="43" applyNumberFormat="1" applyFill="1" applyBorder="1" applyAlignment="1">
      <alignment/>
    </xf>
    <xf numFmtId="188" fontId="0" fillId="33" borderId="0" xfId="43" applyNumberFormat="1" applyFont="1" applyFill="1" applyBorder="1" applyAlignment="1">
      <alignment horizontal="center"/>
    </xf>
    <xf numFmtId="188" fontId="0" fillId="33" borderId="115" xfId="43" applyNumberFormat="1" applyFont="1" applyFill="1" applyBorder="1" applyAlignment="1">
      <alignment horizontal="center"/>
    </xf>
    <xf numFmtId="188" fontId="0" fillId="33" borderId="112" xfId="43" applyNumberFormat="1" applyFill="1" applyBorder="1" applyAlignment="1">
      <alignment/>
    </xf>
    <xf numFmtId="188" fontId="9" fillId="33" borderId="105" xfId="43" applyNumberFormat="1" applyFont="1" applyFill="1" applyBorder="1" applyAlignment="1" applyProtection="1">
      <alignment horizontal="center"/>
      <protection locked="0"/>
    </xf>
    <xf numFmtId="188" fontId="9" fillId="33" borderId="106" xfId="43" applyNumberFormat="1" applyFont="1" applyFill="1" applyBorder="1" applyAlignment="1" applyProtection="1">
      <alignment horizontal="center"/>
      <protection locked="0"/>
    </xf>
    <xf numFmtId="188" fontId="9" fillId="33" borderId="107" xfId="43" applyNumberFormat="1" applyFont="1" applyFill="1" applyBorder="1" applyAlignment="1" applyProtection="1">
      <alignment horizontal="center"/>
      <protection locked="0"/>
    </xf>
    <xf numFmtId="188" fontId="9" fillId="33" borderId="116" xfId="43" applyNumberFormat="1" applyFont="1" applyFill="1" applyBorder="1" applyAlignment="1" applyProtection="1">
      <alignment horizontal="center"/>
      <protection locked="0"/>
    </xf>
    <xf numFmtId="188" fontId="9" fillId="33" borderId="117" xfId="43" applyNumberFormat="1" applyFont="1" applyFill="1" applyBorder="1" applyAlignment="1" applyProtection="1">
      <alignment horizontal="center"/>
      <protection locked="0"/>
    </xf>
    <xf numFmtId="188" fontId="9" fillId="33" borderId="118" xfId="43" applyNumberFormat="1" applyFont="1" applyFill="1" applyBorder="1" applyAlignment="1" applyProtection="1">
      <alignment horizontal="center"/>
      <protection locked="0"/>
    </xf>
    <xf numFmtId="188" fontId="0" fillId="33" borderId="105" xfId="43" applyNumberFormat="1" applyFont="1" applyFill="1" applyBorder="1" applyAlignment="1">
      <alignment horizontal="center"/>
    </xf>
    <xf numFmtId="188" fontId="0" fillId="33" borderId="119" xfId="43" applyNumberFormat="1" applyFont="1" applyFill="1" applyBorder="1" applyAlignment="1">
      <alignment horizontal="center"/>
    </xf>
    <xf numFmtId="188" fontId="9" fillId="33" borderId="108" xfId="43" applyNumberFormat="1" applyFont="1" applyFill="1" applyBorder="1" applyAlignment="1" applyProtection="1">
      <alignment horizontal="center"/>
      <protection locked="0"/>
    </xf>
    <xf numFmtId="188" fontId="9" fillId="33" borderId="114" xfId="43" applyNumberFormat="1" applyFont="1" applyFill="1" applyBorder="1" applyAlignment="1" applyProtection="1">
      <alignment horizontal="center"/>
      <protection locked="0"/>
    </xf>
    <xf numFmtId="188" fontId="9" fillId="33" borderId="110" xfId="43" applyNumberFormat="1" applyFont="1" applyFill="1" applyBorder="1" applyAlignment="1" applyProtection="1">
      <alignment horizontal="center"/>
      <protection locked="0"/>
    </xf>
    <xf numFmtId="188" fontId="0" fillId="33" borderId="120" xfId="43" applyNumberFormat="1" applyFill="1" applyBorder="1" applyAlignment="1">
      <alignment/>
    </xf>
    <xf numFmtId="188" fontId="0" fillId="33" borderId="121" xfId="43" applyNumberFormat="1" applyFill="1" applyBorder="1" applyAlignment="1">
      <alignment/>
    </xf>
    <xf numFmtId="188" fontId="0" fillId="33" borderId="104" xfId="43" applyNumberFormat="1" applyFill="1" applyBorder="1" applyAlignment="1">
      <alignment/>
    </xf>
    <xf numFmtId="0" fontId="8" fillId="33" borderId="0" xfId="0" applyFont="1" applyFill="1" applyAlignment="1">
      <alignment vertical="top"/>
    </xf>
    <xf numFmtId="0" fontId="0" fillId="33" borderId="0" xfId="0" applyFill="1" applyAlignment="1">
      <alignment vertical="top" wrapText="1"/>
    </xf>
    <xf numFmtId="0" fontId="0" fillId="33" borderId="0" xfId="0" applyFill="1" applyAlignment="1">
      <alignment horizontal="center" vertical="top"/>
    </xf>
    <xf numFmtId="0" fontId="0" fillId="33" borderId="0" xfId="0" applyFill="1" applyAlignment="1">
      <alignment vertical="top"/>
    </xf>
    <xf numFmtId="188" fontId="0" fillId="33" borderId="45" xfId="43" applyNumberFormat="1" applyFont="1" applyFill="1" applyBorder="1" applyAlignment="1" applyProtection="1">
      <alignment/>
      <protection locked="0"/>
    </xf>
    <xf numFmtId="188" fontId="2" fillId="33" borderId="45" xfId="43" applyNumberFormat="1" applyFont="1" applyFill="1" applyBorder="1" applyAlignment="1" applyProtection="1">
      <alignment/>
      <protection locked="0"/>
    </xf>
    <xf numFmtId="172" fontId="2" fillId="0" borderId="49" xfId="43" applyNumberFormat="1" applyFont="1" applyFill="1" applyBorder="1" applyAlignment="1" applyProtection="1">
      <alignment/>
      <protection locked="0"/>
    </xf>
    <xf numFmtId="172" fontId="2" fillId="0" borderId="25" xfId="43" applyNumberFormat="1" applyFont="1" applyFill="1" applyBorder="1" applyAlignment="1" applyProtection="1">
      <alignment/>
      <protection locked="0"/>
    </xf>
    <xf numFmtId="172" fontId="2" fillId="0" borderId="26" xfId="43" applyNumberFormat="1" applyFont="1" applyFill="1" applyBorder="1" applyAlignment="1" applyProtection="1">
      <alignment/>
      <protection locked="0"/>
    </xf>
    <xf numFmtId="172" fontId="2" fillId="0" borderId="27" xfId="43" applyNumberFormat="1" applyFont="1" applyFill="1" applyBorder="1" applyAlignment="1" applyProtection="1">
      <alignment/>
      <protection locked="0"/>
    </xf>
    <xf numFmtId="172" fontId="2" fillId="0" borderId="37" xfId="43" applyNumberFormat="1" applyFont="1" applyFill="1" applyBorder="1" applyAlignment="1" applyProtection="1">
      <alignment/>
      <protection locked="0"/>
    </xf>
    <xf numFmtId="1" fontId="32" fillId="35" borderId="27" xfId="0" applyNumberFormat="1" applyFont="1" applyFill="1" applyBorder="1" applyAlignment="1" applyProtection="1">
      <alignment/>
      <protection locked="0"/>
    </xf>
    <xf numFmtId="0" fontId="0" fillId="0" borderId="0" xfId="0" applyFill="1" applyAlignment="1">
      <alignment/>
    </xf>
    <xf numFmtId="188" fontId="0" fillId="0" borderId="113" xfId="43" applyNumberFormat="1" applyFill="1" applyBorder="1" applyAlignment="1" applyProtection="1">
      <alignment/>
      <protection/>
    </xf>
    <xf numFmtId="174" fontId="19" fillId="33" borderId="27" xfId="63" applyNumberFormat="1" applyFont="1" applyFill="1" applyBorder="1" applyAlignment="1">
      <alignment horizontal="center"/>
      <protection/>
    </xf>
    <xf numFmtId="174" fontId="19" fillId="33" borderId="49" xfId="63" applyNumberFormat="1" applyFont="1" applyFill="1" applyBorder="1" applyAlignment="1">
      <alignment horizontal="center"/>
      <protection/>
    </xf>
    <xf numFmtId="0" fontId="47" fillId="33" borderId="0" xfId="0" applyFont="1" applyFill="1" applyBorder="1" applyAlignment="1">
      <alignment horizontal="center" vertical="top" wrapText="1"/>
    </xf>
    <xf numFmtId="0" fontId="0" fillId="33" borderId="0" xfId="0" applyFill="1" applyBorder="1" applyAlignment="1">
      <alignment horizontal="center" vertical="top" wrapText="1"/>
    </xf>
    <xf numFmtId="0" fontId="47" fillId="33" borderId="0" xfId="0" applyFont="1" applyFill="1" applyBorder="1" applyAlignment="1">
      <alignment vertical="top" wrapText="1"/>
    </xf>
    <xf numFmtId="0" fontId="0" fillId="33" borderId="0" xfId="0" applyFill="1" applyBorder="1" applyAlignment="1">
      <alignment vertical="top" wrapText="1"/>
    </xf>
    <xf numFmtId="0" fontId="41" fillId="33" borderId="41" xfId="0" applyFont="1" applyFill="1" applyBorder="1" applyAlignment="1" applyProtection="1">
      <alignment horizontal="center" wrapText="1"/>
      <protection locked="0"/>
    </xf>
    <xf numFmtId="0" fontId="41" fillId="33" borderId="42" xfId="0" applyFont="1" applyFill="1" applyBorder="1" applyAlignment="1" applyProtection="1">
      <alignment horizontal="center" wrapText="1"/>
      <protection locked="0"/>
    </xf>
    <xf numFmtId="172" fontId="42" fillId="0" borderId="0" xfId="43" applyNumberFormat="1" applyFont="1" applyFill="1" applyBorder="1" applyAlignment="1" applyProtection="1">
      <alignment horizontal="left"/>
      <protection locked="0"/>
    </xf>
    <xf numFmtId="172" fontId="42" fillId="0" borderId="13" xfId="43" applyNumberFormat="1" applyFont="1" applyFill="1" applyBorder="1" applyAlignment="1" applyProtection="1">
      <alignment horizontal="left"/>
      <protection locked="0"/>
    </xf>
    <xf numFmtId="0" fontId="5" fillId="33" borderId="0" xfId="0" applyFont="1" applyFill="1" applyAlignment="1">
      <alignment horizontal="left" wrapText="1"/>
    </xf>
    <xf numFmtId="0" fontId="35" fillId="33" borderId="41" xfId="0" applyFont="1" applyFill="1" applyBorder="1" applyAlignment="1">
      <alignment horizontal="center" wrapText="1"/>
    </xf>
    <xf numFmtId="0" fontId="35" fillId="33" borderId="42" xfId="0" applyFont="1" applyFill="1" applyBorder="1" applyAlignment="1">
      <alignment horizontal="center" wrapText="1"/>
    </xf>
    <xf numFmtId="0" fontId="3" fillId="0" borderId="0" xfId="0" applyFont="1" applyFill="1" applyAlignment="1" applyProtection="1">
      <alignment vertical="top" wrapText="1"/>
      <protection locked="0"/>
    </xf>
    <xf numFmtId="0" fontId="0" fillId="0" borderId="0" xfId="0" applyAlignment="1" applyProtection="1">
      <alignment vertical="top" wrapText="1"/>
      <protection locked="0"/>
    </xf>
    <xf numFmtId="0" fontId="0" fillId="35" borderId="0" xfId="0" applyFont="1" applyFill="1" applyAlignment="1">
      <alignment vertical="top" wrapText="1"/>
    </xf>
    <xf numFmtId="0" fontId="0" fillId="0" borderId="0" xfId="0" applyAlignment="1">
      <alignment vertical="top" wrapText="1"/>
    </xf>
    <xf numFmtId="0" fontId="2" fillId="0" borderId="0" xfId="0" applyFont="1" applyFill="1" applyBorder="1" applyAlignment="1">
      <alignment/>
    </xf>
    <xf numFmtId="0" fontId="0" fillId="0" borderId="0" xfId="0" applyFill="1" applyAlignment="1">
      <alignment/>
    </xf>
    <xf numFmtId="0" fontId="35" fillId="33" borderId="41" xfId="0" applyFont="1" applyFill="1" applyBorder="1" applyAlignment="1">
      <alignment horizontal="center"/>
    </xf>
    <xf numFmtId="0" fontId="0" fillId="0" borderId="45" xfId="0" applyBorder="1" applyAlignment="1">
      <alignment/>
    </xf>
    <xf numFmtId="0" fontId="0" fillId="0" borderId="42" xfId="0" applyBorder="1" applyAlignment="1">
      <alignment/>
    </xf>
    <xf numFmtId="188" fontId="0" fillId="33" borderId="101" xfId="43" applyNumberFormat="1" applyFont="1" applyFill="1" applyBorder="1" applyAlignment="1">
      <alignment horizontal="center"/>
    </xf>
    <xf numFmtId="188" fontId="0" fillId="33" borderId="98" xfId="43" applyNumberFormat="1" applyFont="1" applyFill="1" applyBorder="1" applyAlignment="1">
      <alignment horizontal="center"/>
    </xf>
    <xf numFmtId="0" fontId="35" fillId="33" borderId="45" xfId="0" applyFont="1" applyFill="1" applyBorder="1" applyAlignment="1">
      <alignment horizontal="center" wrapText="1"/>
    </xf>
    <xf numFmtId="188" fontId="32" fillId="33" borderId="0" xfId="43" applyNumberFormat="1" applyFont="1" applyFill="1" applyBorder="1" applyAlignment="1" applyProtection="1">
      <alignment horizontal="center"/>
      <protection locked="0"/>
    </xf>
    <xf numFmtId="0" fontId="38" fillId="33" borderId="0" xfId="0" applyFont="1" applyFill="1" applyAlignment="1" applyProtection="1">
      <alignment horizontal="center"/>
      <protection locked="0"/>
    </xf>
    <xf numFmtId="0" fontId="2" fillId="35" borderId="0" xfId="0" applyFont="1" applyFill="1" applyAlignment="1">
      <alignment horizontal="center" wrapText="1"/>
    </xf>
    <xf numFmtId="188" fontId="32" fillId="33" borderId="23" xfId="43" applyNumberFormat="1" applyFont="1" applyFill="1" applyBorder="1" applyAlignment="1" applyProtection="1">
      <alignment horizontal="center"/>
      <protection locked="0"/>
    </xf>
    <xf numFmtId="14" fontId="38" fillId="33" borderId="0" xfId="0" applyNumberFormat="1" applyFont="1" applyFill="1" applyBorder="1" applyAlignment="1" applyProtection="1">
      <alignment horizontal="center"/>
      <protection locked="0"/>
    </xf>
    <xf numFmtId="188" fontId="0" fillId="33" borderId="100" xfId="43" applyNumberFormat="1" applyFont="1" applyFill="1" applyBorder="1" applyAlignment="1">
      <alignment horizontal="center"/>
    </xf>
    <xf numFmtId="188" fontId="0" fillId="33" borderId="96" xfId="43" applyNumberFormat="1" applyFont="1" applyFill="1" applyBorder="1" applyAlignment="1">
      <alignment horizontal="center"/>
    </xf>
    <xf numFmtId="0" fontId="46" fillId="33" borderId="41" xfId="0" applyFont="1" applyFill="1" applyBorder="1" applyAlignment="1" applyProtection="1">
      <alignment horizontal="center"/>
      <protection locked="0"/>
    </xf>
    <xf numFmtId="0" fontId="46" fillId="33" borderId="45" xfId="0" applyFont="1" applyFill="1" applyBorder="1" applyAlignment="1" applyProtection="1">
      <alignment horizontal="center"/>
      <protection locked="0"/>
    </xf>
    <xf numFmtId="0" fontId="46" fillId="33" borderId="42" xfId="0" applyFont="1" applyFill="1" applyBorder="1" applyAlignment="1" applyProtection="1">
      <alignment horizontal="center"/>
      <protection locked="0"/>
    </xf>
    <xf numFmtId="0" fontId="45" fillId="33" borderId="41" xfId="0" applyFont="1" applyFill="1" applyBorder="1" applyAlignment="1" applyProtection="1">
      <alignment horizontal="center"/>
      <protection locked="0"/>
    </xf>
    <xf numFmtId="0" fontId="45" fillId="33" borderId="45" xfId="0" applyFont="1" applyFill="1" applyBorder="1" applyAlignment="1" applyProtection="1">
      <alignment horizontal="center"/>
      <protection locked="0"/>
    </xf>
    <xf numFmtId="0" fontId="45" fillId="33" borderId="42" xfId="0" applyFont="1" applyFill="1" applyBorder="1" applyAlignment="1" applyProtection="1">
      <alignment horizontal="center"/>
      <protection locked="0"/>
    </xf>
    <xf numFmtId="0" fontId="4" fillId="35" borderId="0" xfId="68" applyFont="1" applyFill="1" applyBorder="1" applyAlignment="1">
      <alignment horizontal="right"/>
      <protection/>
    </xf>
    <xf numFmtId="0" fontId="0" fillId="35" borderId="0" xfId="68" applyFont="1" applyFill="1" applyBorder="1" applyAlignment="1">
      <alignment horizontal="center"/>
      <protection/>
    </xf>
    <xf numFmtId="188" fontId="0" fillId="33" borderId="103" xfId="43" applyNumberFormat="1" applyFill="1" applyBorder="1" applyAlignment="1">
      <alignment/>
    </xf>
    <xf numFmtId="188" fontId="0" fillId="33" borderId="122" xfId="43" applyNumberFormat="1" applyFill="1" applyBorder="1" applyAlignment="1">
      <alignment/>
    </xf>
    <xf numFmtId="188" fontId="0" fillId="33" borderId="123" xfId="43" applyNumberFormat="1" applyFill="1" applyBorder="1" applyAlignment="1">
      <alignment/>
    </xf>
    <xf numFmtId="188" fontId="0" fillId="33" borderId="124" xfId="43" applyNumberFormat="1" applyFill="1" applyBorder="1" applyAlignment="1">
      <alignment/>
    </xf>
    <xf numFmtId="0" fontId="2" fillId="35" borderId="0" xfId="68" applyFont="1" applyFill="1" applyAlignment="1">
      <alignment horizontal="center" wrapText="1"/>
      <protection/>
    </xf>
    <xf numFmtId="0" fontId="2" fillId="35" borderId="0" xfId="68" applyFont="1" applyFill="1" applyAlignment="1">
      <alignment horizontal="center"/>
      <protection/>
    </xf>
    <xf numFmtId="0" fontId="0" fillId="0" borderId="45" xfId="0" applyBorder="1" applyAlignment="1">
      <alignment horizontal="center"/>
    </xf>
    <xf numFmtId="0" fontId="0" fillId="0" borderId="42" xfId="0" applyBorder="1" applyAlignment="1">
      <alignment horizontal="center"/>
    </xf>
    <xf numFmtId="0" fontId="10" fillId="35" borderId="0" xfId="68" applyFont="1" applyFill="1" applyAlignment="1">
      <alignment horizontal="center"/>
      <protection/>
    </xf>
    <xf numFmtId="0" fontId="2" fillId="35" borderId="0" xfId="68" applyFont="1" applyFill="1" applyAlignment="1">
      <alignment horizontal="center" vertical="top" wrapText="1"/>
      <protection/>
    </xf>
    <xf numFmtId="0" fontId="35" fillId="33" borderId="35" xfId="0" applyFont="1" applyFill="1" applyBorder="1" applyAlignment="1">
      <alignment horizontal="center"/>
    </xf>
    <xf numFmtId="0" fontId="0" fillId="0" borderId="34" xfId="0" applyBorder="1" applyAlignment="1">
      <alignment/>
    </xf>
    <xf numFmtId="0" fontId="0" fillId="0" borderId="0" xfId="0" applyFill="1" applyAlignment="1" applyProtection="1">
      <alignment/>
      <protection locked="0"/>
    </xf>
    <xf numFmtId="0" fontId="24" fillId="33" borderId="41" xfId="0" applyFont="1" applyFill="1" applyBorder="1" applyAlignment="1">
      <alignment horizontal="center" wrapText="1"/>
    </xf>
    <xf numFmtId="0" fontId="24" fillId="33" borderId="45" xfId="0" applyFont="1" applyFill="1" applyBorder="1" applyAlignment="1">
      <alignment horizontal="center" wrapText="1"/>
    </xf>
    <xf numFmtId="0" fontId="24" fillId="33" borderId="42" xfId="0" applyFont="1" applyFill="1" applyBorder="1" applyAlignment="1">
      <alignment horizontal="center" wrapText="1"/>
    </xf>
    <xf numFmtId="0" fontId="8" fillId="35" borderId="0" xfId="0" applyFont="1" applyFill="1" applyAlignment="1">
      <alignment horizontal="center"/>
    </xf>
    <xf numFmtId="0" fontId="6" fillId="35" borderId="0" xfId="0" applyFont="1" applyFill="1" applyBorder="1" applyAlignment="1">
      <alignment horizontal="center"/>
    </xf>
    <xf numFmtId="0" fontId="3" fillId="35" borderId="0" xfId="0" applyFont="1" applyFill="1" applyAlignment="1">
      <alignment horizontal="center"/>
    </xf>
    <xf numFmtId="0" fontId="5" fillId="35" borderId="0" xfId="67" applyFont="1" applyFill="1" applyBorder="1" applyAlignment="1">
      <alignment horizontal="left" vertical="top" wrapText="1"/>
      <protection/>
    </xf>
    <xf numFmtId="0" fontId="0" fillId="0" borderId="0" xfId="0" applyAlignment="1">
      <alignment horizontal="left" vertical="top" wrapText="1"/>
    </xf>
    <xf numFmtId="0" fontId="43" fillId="0" borderId="0" xfId="0" applyFont="1" applyFill="1" applyAlignment="1" applyProtection="1">
      <alignment vertical="top" wrapText="1"/>
      <protection locked="0"/>
    </xf>
    <xf numFmtId="0" fontId="43" fillId="0" borderId="0" xfId="0" applyFont="1" applyAlignment="1" applyProtection="1">
      <alignment vertical="top" wrapText="1"/>
      <protection locked="0"/>
    </xf>
    <xf numFmtId="0" fontId="44" fillId="0" borderId="0" xfId="0" applyFont="1" applyFill="1" applyBorder="1" applyAlignment="1" applyProtection="1">
      <alignment vertical="top" wrapText="1"/>
      <protection locked="0"/>
    </xf>
    <xf numFmtId="0" fontId="44" fillId="0" borderId="0" xfId="0" applyFont="1" applyAlignment="1" applyProtection="1">
      <alignment vertical="top" wrapText="1"/>
      <protection locked="0"/>
    </xf>
    <xf numFmtId="0" fontId="43" fillId="0" borderId="0" xfId="0" applyFont="1" applyAlignment="1" applyProtection="1">
      <alignment vertical="top" wrapText="1"/>
      <protection locked="0"/>
    </xf>
  </cellXfs>
  <cellStyles count="63">
    <cellStyle name="Normal" xfId="0"/>
    <cellStyle name="_x0013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rmal 5" xfId="63"/>
    <cellStyle name="Normal 6" xfId="64"/>
    <cellStyle name="Normal_AM1 AMP variance" xfId="65"/>
    <cellStyle name="Normal_MP2 Performance Measures" xfId="66"/>
    <cellStyle name="Normal_Requirement" xfId="67"/>
    <cellStyle name="Normal_Sheet1" xfId="68"/>
    <cellStyle name="Note" xfId="69"/>
    <cellStyle name="Output" xfId="70"/>
    <cellStyle name="Percent" xfId="71"/>
    <cellStyle name="Percent 2" xfId="72"/>
    <cellStyle name="Style 1" xfId="73"/>
    <cellStyle name="Title" xfId="74"/>
    <cellStyle name="Total" xfId="75"/>
    <cellStyle name="Warning Text" xfId="76"/>
  </cellStyles>
  <dxfs count="3">
    <dxf>
      <fill>
        <patternFill>
          <bgColor indexed="22"/>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914400</xdr:colOff>
      <xdr:row>19</xdr:row>
      <xdr:rowOff>57150</xdr:rowOff>
    </xdr:from>
    <xdr:to>
      <xdr:col>4</xdr:col>
      <xdr:colOff>914400</xdr:colOff>
      <xdr:row>19</xdr:row>
      <xdr:rowOff>57150</xdr:rowOff>
    </xdr:to>
    <xdr:sp>
      <xdr:nvSpPr>
        <xdr:cNvPr id="1" name="SMARTPenAnnotation315"/>
        <xdr:cNvSpPr>
          <a:spLocks/>
        </xdr:cNvSpPr>
      </xdr:nvSpPr>
      <xdr:spPr>
        <a:xfrm>
          <a:off x="7239000" y="3838575"/>
          <a:ext cx="0" cy="0"/>
        </a:xfrm>
        <a:custGeom>
          <a:pathLst>
            <a:path h="1" w="2823">
              <a:moveTo>
                <a:pt x="0" y="0"/>
              </a:moveTo>
              <a:lnTo>
                <a:pt x="2822" y="0"/>
              </a:ln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390525</xdr:colOff>
      <xdr:row>9</xdr:row>
      <xdr:rowOff>38100</xdr:rowOff>
    </xdr:from>
    <xdr:to>
      <xdr:col>9</xdr:col>
      <xdr:colOff>390525</xdr:colOff>
      <xdr:row>9</xdr:row>
      <xdr:rowOff>38100</xdr:rowOff>
    </xdr:to>
    <xdr:sp>
      <xdr:nvSpPr>
        <xdr:cNvPr id="1" name="SMARTPenAnnotation665"/>
        <xdr:cNvSpPr>
          <a:spLocks/>
        </xdr:cNvSpPr>
      </xdr:nvSpPr>
      <xdr:spPr>
        <a:xfrm>
          <a:off x="8334375" y="2028825"/>
          <a:ext cx="0" cy="0"/>
        </a:xfrm>
        <a:custGeom>
          <a:pathLst>
            <a:path h="1" w="2823">
              <a:moveTo>
                <a:pt x="0" y="0"/>
              </a:moveTo>
              <a:lnTo>
                <a:pt x="2822" y="0"/>
              </a:ln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Projects\Energy\MCE%20SMART%20METER%20AUS%20(M697)\Phase%202\Overview%20Model\Draft%20SMI%20Rollout%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s Sc 1"/>
      <sheetName val="Charts Sc 3"/>
      <sheetName val="Scen 1"/>
      <sheetName val="Scen 3"/>
      <sheetName val="Summary Tables"/>
      <sheetName val="15_16AB"/>
      <sheetName val="15_16AB IHD"/>
      <sheetName val="DLC Tables"/>
      <sheetName val="Charts DLC"/>
      <sheetName val="DLC Data"/>
      <sheetName val="Summary Tables (NMI)"/>
      <sheetName val="Nation (2)"/>
      <sheetName val="Nation"/>
      <sheetName val="NSW"/>
      <sheetName val="ACT"/>
      <sheetName val="SA"/>
      <sheetName val="QLD"/>
      <sheetName val="WA"/>
      <sheetName val="NT"/>
      <sheetName val="VIC"/>
      <sheetName val="TAS"/>
      <sheetName val="NSW 1"/>
      <sheetName val="16C"/>
      <sheetName val="ACT 1"/>
      <sheetName val="SA 1"/>
      <sheetName val="QLD 1"/>
      <sheetName val="WA 1"/>
      <sheetName val="NT 1"/>
      <sheetName val="VIC 1"/>
      <sheetName val="TAS 1"/>
      <sheetName val="NSW 2"/>
      <sheetName val="ACT 2"/>
      <sheetName val="SA 2"/>
      <sheetName val="QLD 2"/>
      <sheetName val="WA 2"/>
      <sheetName val="VIC 2"/>
      <sheetName val="NT 2"/>
      <sheetName val="TAS 2"/>
      <sheetName val="NSW 4"/>
      <sheetName val="ACT 4"/>
      <sheetName val="SA 4"/>
      <sheetName val="QLD 4"/>
      <sheetName val="WA 4"/>
      <sheetName val="NT 4"/>
      <sheetName val="VIC 4"/>
      <sheetName val="TAS 4"/>
      <sheetName val="NSW 3"/>
      <sheetName val="SA 3"/>
      <sheetName val="QLD 3"/>
      <sheetName val="WA 3"/>
      <sheetName val="NT 3"/>
      <sheetName val="VIC 3"/>
      <sheetName val="KPMG =&gt;"/>
      <sheetName val="Hedging"/>
      <sheetName val="CRA =&gt;"/>
      <sheetName val="Deferrals"/>
      <sheetName val="NEM"/>
      <sheetName val="State"/>
      <sheetName val="NERA =&gt;"/>
      <sheetName val="pool pumps"/>
      <sheetName val="Cost AC"/>
      <sheetName val="AC Takeup"/>
      <sheetName val="Meter costs"/>
      <sheetName val="Core CS"/>
      <sheetName val="15_16AB CS"/>
      <sheetName val="16C CS"/>
      <sheetName val="CS 3"/>
      <sheetName val="Phil =&gt;"/>
      <sheetName val="Sum Urb, Rural"/>
      <sheetName val="Instal Costs"/>
      <sheetName val="C-Factual Accum Low"/>
      <sheetName val="C-Factual Accum High"/>
      <sheetName val="C-Factual Interval Low"/>
      <sheetName val="C-Factual Interval High"/>
      <sheetName val="On going instal cost"/>
      <sheetName val="Assumpt &amp; inputs"/>
      <sheetName val="NERA manipulation"/>
      <sheetName val="NERA manipulation (Interval)"/>
      <sheetName val="EMCa =&gt;"/>
      <sheetName val="Trans Costs 1"/>
      <sheetName val="Oper Costs 1"/>
      <sheetName val="Refresh Costs 1"/>
      <sheetName val="Trans Costs 2a"/>
      <sheetName val="Oper Costs 2a"/>
      <sheetName val="Refresh Costs 2a"/>
      <sheetName val="Trans Costs 2b"/>
      <sheetName val="Oper Costs 2b"/>
      <sheetName val="Refresh Costs 2b"/>
      <sheetName val="Costs Sc 3"/>
      <sheetName val="Trans Costs 4"/>
      <sheetName val="Oper Costs 4"/>
      <sheetName val="Refresh Costs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R333"/>
  <sheetViews>
    <sheetView tabSelected="1" zoomScale="75" zoomScaleNormal="75" zoomScaleSheetLayoutView="75" workbookViewId="0" topLeftCell="A1">
      <selection activeCell="C11" sqref="C11"/>
    </sheetView>
  </sheetViews>
  <sheetFormatPr defaultColWidth="9.140625" defaultRowHeight="12.75"/>
  <cols>
    <col min="1" max="1" width="6.00390625" style="70" customWidth="1"/>
    <col min="2" max="2" width="9.140625" style="70" customWidth="1"/>
    <col min="3" max="3" width="25.28125" style="70" bestFit="1" customWidth="1"/>
    <col min="4" max="9" width="9.140625" style="70" customWidth="1"/>
    <col min="10" max="10" width="13.00390625" style="70" customWidth="1"/>
    <col min="11" max="11" width="11.00390625" style="70" customWidth="1"/>
    <col min="12" max="12" width="27.421875" style="70" customWidth="1"/>
    <col min="13" max="16384" width="9.140625" style="70" customWidth="1"/>
  </cols>
  <sheetData>
    <row r="1" spans="1:44" ht="1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row>
    <row r="2" spans="1:44" ht="1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row>
    <row r="3" spans="1:44" ht="15">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row>
    <row r="4" spans="1:44" ht="15">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row>
    <row r="5" spans="1:44" ht="15">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row>
    <row r="6" spans="1:44" ht="15">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row>
    <row r="7" spans="1:44" ht="1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row>
    <row r="8" spans="1:44" ht="15">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row>
    <row r="9" spans="1:44" ht="15">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row>
    <row r="10" spans="1:44" ht="15">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row>
    <row r="11" spans="1:44" ht="15">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row>
    <row r="12" spans="1:44" ht="15">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row>
    <row r="13" spans="1:44" ht="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row>
    <row r="14" spans="1:44" ht="15">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row>
    <row r="15" spans="1:44" ht="15">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row>
    <row r="16" spans="1:44" ht="15">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row>
    <row r="17" spans="1:44" ht="15">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row>
    <row r="18" spans="1:44" ht="15">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row>
    <row r="19" spans="1:44" ht="1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row>
    <row r="20" spans="1:44" s="72" customFormat="1" ht="33">
      <c r="A20" s="71"/>
      <c r="C20" s="71"/>
      <c r="E20" s="71"/>
      <c r="F20" s="71"/>
      <c r="G20" s="71"/>
      <c r="H20" s="135" t="s">
        <v>185</v>
      </c>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row>
    <row r="21" spans="1:44" ht="1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row>
    <row r="22" spans="1:44" ht="23.25">
      <c r="A22" s="69"/>
      <c r="B22" s="69"/>
      <c r="C22" s="69"/>
      <c r="D22" s="69"/>
      <c r="E22" s="69"/>
      <c r="F22" s="69"/>
      <c r="G22" s="69"/>
      <c r="H22" s="132" t="s">
        <v>9</v>
      </c>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row>
    <row r="23" spans="1:44" ht="23.25">
      <c r="A23" s="69"/>
      <c r="C23" s="69"/>
      <c r="F23" s="69"/>
      <c r="G23" s="69"/>
      <c r="H23" s="132" t="s">
        <v>192</v>
      </c>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row>
    <row r="24" spans="1:44" ht="23.25">
      <c r="A24" s="69"/>
      <c r="B24" s="69"/>
      <c r="C24" s="73"/>
      <c r="D24" s="69"/>
      <c r="E24" s="69"/>
      <c r="F24" s="69"/>
      <c r="G24" s="69"/>
      <c r="H24" s="132" t="s">
        <v>10</v>
      </c>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row>
    <row r="25" spans="1:44" ht="1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row>
    <row r="26" spans="1:44" ht="20.25">
      <c r="A26" s="69"/>
      <c r="C26" s="69"/>
      <c r="D26" s="69"/>
      <c r="E26" s="69"/>
      <c r="F26" s="69"/>
      <c r="G26" s="69"/>
      <c r="H26" s="133" t="s">
        <v>188</v>
      </c>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row>
    <row r="27" spans="1:44" ht="1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row>
    <row r="28" spans="1:44" ht="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row>
    <row r="29" spans="1:44" ht="20.25">
      <c r="A29" s="69"/>
      <c r="C29" s="69"/>
      <c r="E29" s="69"/>
      <c r="F29" s="69"/>
      <c r="G29" s="69"/>
      <c r="H29" s="133"/>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row>
    <row r="30" spans="1:44" ht="15">
      <c r="A30" s="69"/>
      <c r="B30" s="69"/>
      <c r="C30" s="69"/>
      <c r="D30" s="69"/>
      <c r="E30" s="69"/>
      <c r="F30" s="69"/>
      <c r="G30" s="69"/>
      <c r="H30" s="69"/>
      <c r="I30" s="69"/>
      <c r="J30" s="69"/>
      <c r="K30" s="69"/>
      <c r="L30" s="545"/>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row>
    <row r="31" spans="1:44" ht="15">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row>
    <row r="32" spans="1:44" ht="1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row>
    <row r="33" spans="1:44" ht="15">
      <c r="A33" s="69"/>
      <c r="B33" s="69"/>
      <c r="C33" s="69"/>
      <c r="D33" s="69"/>
      <c r="E33" s="69"/>
      <c r="F33" s="69"/>
      <c r="H33" s="141" t="s">
        <v>592</v>
      </c>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row>
    <row r="34" spans="1:44" ht="15">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row>
    <row r="35" spans="1:44" ht="15">
      <c r="A35" s="69"/>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row>
    <row r="36" spans="1:44" ht="18.75">
      <c r="A36" s="69"/>
      <c r="B36" s="69"/>
      <c r="D36" s="69"/>
      <c r="E36" s="69"/>
      <c r="G36" s="69"/>
      <c r="H36" s="74" t="s">
        <v>590</v>
      </c>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row>
    <row r="37" spans="1:44" ht="15">
      <c r="A37" s="69"/>
      <c r="B37" s="69"/>
      <c r="C37" s="75"/>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row>
    <row r="38" spans="1:44" ht="15">
      <c r="A38" s="69"/>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row>
    <row r="39" spans="1:44" ht="18.75">
      <c r="A39" s="69"/>
      <c r="B39" s="69"/>
      <c r="D39" s="69"/>
      <c r="E39" s="69"/>
      <c r="F39" s="69"/>
      <c r="G39" s="69"/>
      <c r="H39" s="69"/>
      <c r="I39" s="69"/>
      <c r="K39" s="69"/>
      <c r="L39" s="134">
        <v>40999</v>
      </c>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row>
    <row r="40" spans="1:44" ht="15">
      <c r="A40" s="69"/>
      <c r="B40" s="69"/>
      <c r="C40" s="69"/>
      <c r="D40" s="69"/>
      <c r="E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row>
    <row r="41" spans="1:44" ht="15">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row>
    <row r="42" spans="1:44" ht="15">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row>
    <row r="43" spans="1:44" ht="15">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row>
    <row r="44" spans="1:44" ht="15">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row>
    <row r="45" spans="1:44" ht="1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row>
    <row r="46" spans="1:44" ht="15">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row>
    <row r="47" spans="1:44" ht="15">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row>
    <row r="48" spans="1:44" ht="1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row>
    <row r="49" spans="1:44" ht="1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row>
    <row r="50" spans="1:44" ht="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row>
    <row r="51" spans="1:44" ht="15">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row>
    <row r="52" spans="1:44" ht="1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row>
    <row r="53" spans="1:44" ht="1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row>
    <row r="54" spans="1:44" ht="15">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row>
    <row r="55" spans="1:44" ht="1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row>
    <row r="56" spans="1:44" ht="1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row>
    <row r="57" spans="1:44" ht="1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row>
    <row r="58" spans="1:44" ht="1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row>
    <row r="59" spans="1:44" ht="1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row>
    <row r="60" spans="1:44" ht="1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row>
    <row r="61" spans="1:44" ht="1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row>
    <row r="62" spans="1:44" ht="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row>
    <row r="63" spans="1:44" ht="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row>
    <row r="64" spans="1:44" ht="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row>
    <row r="65" spans="1:44" ht="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row>
    <row r="66" spans="1:44" ht="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row>
    <row r="67" spans="1:44" ht="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row>
    <row r="68" spans="1:44" ht="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row>
    <row r="69" spans="1:44" ht="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row>
    <row r="70" spans="1:44" ht="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row>
    <row r="71" spans="1:44" ht="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row>
    <row r="72" spans="1:44" ht="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row>
    <row r="73" spans="1:44" ht="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row>
    <row r="74" spans="1:44" ht="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row>
    <row r="75" spans="1:44" ht="1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row>
    <row r="76" spans="1:44" ht="1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row>
    <row r="77" spans="1:44" ht="1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row>
    <row r="78" spans="1:44" ht="1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row>
    <row r="79" spans="1:44" ht="1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row>
    <row r="80" spans="1:44" ht="1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row>
    <row r="81" spans="1:44" ht="1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row>
    <row r="82" spans="1:44" ht="1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row>
    <row r="83" spans="1:44" ht="1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row>
    <row r="84" spans="1:44" ht="1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row>
    <row r="85" spans="1:44" ht="1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row>
    <row r="86" spans="1:44" ht="1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row>
    <row r="87" spans="1:44" ht="1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row>
    <row r="88" spans="1:44" ht="1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row>
    <row r="89" spans="1:44" ht="1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row>
    <row r="90" spans="1:44" ht="1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row>
    <row r="91" spans="1:44" ht="1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row>
    <row r="92" spans="1:44" ht="1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row>
    <row r="93" spans="1:44" ht="1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row>
    <row r="94" spans="1:44" ht="1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row>
    <row r="95" spans="1:44" ht="1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row>
    <row r="96" spans="1:44" ht="1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row>
    <row r="97" spans="1:44" ht="1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row>
    <row r="98" spans="1:44" ht="1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row>
    <row r="99" spans="1:44" ht="1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row>
    <row r="100" spans="1:44" ht="1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row>
    <row r="101" spans="1:44" ht="1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row>
    <row r="102" spans="1:44" ht="1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row>
    <row r="103" spans="1:44" ht="15">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row>
    <row r="104" spans="1:44" ht="15">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row>
    <row r="105" spans="1:44" ht="1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row>
    <row r="106" spans="1:44" ht="15">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row>
    <row r="107" spans="1:44" ht="15">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row>
    <row r="108" spans="1:44" ht="1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row>
    <row r="109" spans="1:44" ht="15">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row>
    <row r="110" spans="1:44" ht="1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row>
    <row r="111" spans="1:44" ht="1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row>
    <row r="112" spans="1:44" ht="15">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row>
    <row r="113" spans="1:44" ht="1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row>
    <row r="114" spans="1:44" ht="1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row>
    <row r="115" spans="1:44" ht="1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row>
    <row r="116" spans="1:44" ht="1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row>
    <row r="117" spans="1:44" ht="1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row>
    <row r="118" spans="1:44" ht="1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row>
    <row r="119" spans="1:44" ht="1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row>
    <row r="120" spans="1:44" ht="1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row>
    <row r="121" spans="1:44" ht="1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row>
    <row r="122" spans="1:44" ht="1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row>
    <row r="123" spans="1:44" ht="1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row>
    <row r="124" spans="1:44" ht="1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row>
    <row r="125" spans="1:44" ht="1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row>
    <row r="126" spans="1:44" ht="1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row>
    <row r="127" spans="1:44" ht="1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row>
    <row r="128" spans="1:44" ht="1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row>
    <row r="129" spans="1:44" ht="1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row>
    <row r="130" spans="1:44" ht="1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row>
    <row r="131" spans="1:44" ht="1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row>
    <row r="132" spans="1:44" ht="1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row>
    <row r="133" spans="1:44" ht="1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row>
    <row r="134" spans="1:44" ht="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row>
    <row r="135" spans="1:44" ht="1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row>
    <row r="136" spans="1:44" ht="1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row>
    <row r="137" spans="1:44" ht="1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row>
    <row r="138" spans="1:44" ht="1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row>
    <row r="139" spans="1:44" ht="1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row>
    <row r="140" spans="1:44" ht="1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row>
    <row r="141" spans="1:44" ht="1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row>
    <row r="142" spans="1:44" ht="1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row>
    <row r="143" spans="1:44" ht="1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row>
    <row r="144" spans="1:44" ht="1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row>
    <row r="145" spans="1:44" ht="1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row>
    <row r="146" spans="1:44" ht="1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row>
    <row r="147" spans="1:44" ht="1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row>
    <row r="148" spans="1:44" ht="1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row>
    <row r="149" spans="1:44" ht="1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row>
    <row r="150" spans="1:44" ht="1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row>
    <row r="151" spans="1:44" ht="1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row>
    <row r="152" spans="1:44" ht="1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row>
    <row r="153" spans="1:44" ht="1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row>
    <row r="154" spans="1:44" ht="1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row>
    <row r="155" spans="1:44" ht="1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row>
    <row r="156" spans="1:44" ht="1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row>
    <row r="157" spans="1:44" ht="1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row>
    <row r="158" spans="1:44" ht="1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row>
    <row r="159" spans="1:44" ht="1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row>
    <row r="160" spans="1:44" ht="1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row>
    <row r="161" spans="1:44" ht="1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row>
    <row r="162" spans="1:44" ht="1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row>
    <row r="163" spans="1:44" ht="1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row>
    <row r="164" spans="1:44" ht="1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row>
    <row r="165" spans="1:44" ht="1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row>
    <row r="166" spans="1:44" ht="1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row>
    <row r="167" spans="1:44" ht="1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row>
    <row r="168" spans="1:44" ht="1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row>
    <row r="169" spans="1:44" ht="1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row>
    <row r="170" spans="1:44" ht="1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row>
    <row r="171" spans="1:44" ht="1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row>
    <row r="172" spans="1:44" ht="1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row>
    <row r="173" spans="1:44" ht="1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row>
    <row r="174" spans="1:44" ht="15">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row>
    <row r="175" spans="1:44" ht="1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row>
    <row r="176" spans="1:44" ht="15">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row>
    <row r="177" spans="1:44" ht="1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row>
    <row r="178" spans="1:44" ht="1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row>
    <row r="179" spans="1:44" ht="1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row>
    <row r="180" spans="1:44" ht="1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row>
    <row r="181" spans="1:44" ht="1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row>
    <row r="182" spans="1:44" ht="1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row>
    <row r="183" spans="1:44" ht="1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row>
    <row r="184" spans="1:44" ht="15">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row>
    <row r="185" spans="1:44" ht="1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row>
    <row r="186" spans="1:44" ht="15">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row>
    <row r="187" spans="1:44" ht="15">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row>
    <row r="188" spans="1:44" ht="15">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row>
    <row r="189" spans="1:44" ht="15">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row>
    <row r="190" spans="1:44" ht="15">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row>
    <row r="191" spans="1:44" ht="15">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row>
    <row r="192" spans="1:44" ht="15">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row>
    <row r="193" spans="1:44" ht="15">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row>
    <row r="194" spans="1:44" ht="15">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row>
    <row r="195" spans="1:44" ht="15">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row>
    <row r="196" spans="1:44" ht="15">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row>
    <row r="197" spans="1:44" ht="15">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row>
    <row r="198" spans="1:44" ht="15">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row>
    <row r="199" spans="1:44" ht="15">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row>
    <row r="200" spans="1:44" ht="15">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row>
    <row r="201" spans="1:44" ht="15">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row>
    <row r="202" spans="1:44" ht="15">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row>
    <row r="203" spans="1:44" ht="15">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row>
    <row r="204" spans="1:44" ht="15">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row>
    <row r="205" spans="1:44" ht="15">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row>
    <row r="206" spans="1:44" ht="15">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row>
    <row r="207" spans="1:44" ht="15">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row>
    <row r="208" spans="1:44" ht="15">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row>
    <row r="209" spans="1:44" ht="15">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row>
    <row r="210" spans="1:44" ht="15">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row>
    <row r="211" spans="1:44" ht="15">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row>
    <row r="212" spans="1:44" ht="15">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row>
    <row r="213" spans="1:44" ht="15">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row>
    <row r="214" spans="1:44" ht="15">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row>
    <row r="215" spans="1:44" ht="15">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row>
    <row r="216" spans="1:44" ht="15">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row>
    <row r="217" spans="1:44" ht="15">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row>
    <row r="218" spans="1:44" ht="15">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row>
    <row r="219" spans="1:44" ht="15">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row>
    <row r="220" spans="1:44" ht="15">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row>
    <row r="221" spans="1:44" ht="15">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row>
    <row r="222" spans="1:44" ht="15">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row>
    <row r="223" spans="1:44" ht="15">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row>
    <row r="224" spans="1:44" ht="15">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row>
    <row r="225" spans="1:44" ht="15">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row>
    <row r="226" spans="1:44" ht="15">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row>
    <row r="227" spans="1:44" ht="15">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row>
    <row r="228" spans="1:44" ht="15">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row>
    <row r="229" spans="1:44" ht="15">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row>
    <row r="230" spans="1:44" ht="15">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row>
    <row r="231" spans="1:44" ht="15">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row>
    <row r="232" spans="1:44" ht="15">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row>
    <row r="233" spans="1:44" ht="15">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row>
    <row r="234" spans="1:44" ht="15">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row>
    <row r="235" spans="1:44" ht="15">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row>
    <row r="236" spans="1:44" ht="15">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row>
    <row r="237" spans="1:44" ht="15">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row>
    <row r="238" spans="1:44" ht="15">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row>
    <row r="239" spans="1:44" ht="15">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row>
    <row r="240" spans="1:44" ht="15">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row>
    <row r="241" spans="1:44" ht="15">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row>
    <row r="242" spans="1:44" ht="15">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row>
    <row r="243" spans="1:44" ht="15">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row>
    <row r="244" spans="1:44" ht="15">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row>
    <row r="245" spans="1:44" ht="15">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row>
    <row r="246" spans="1:44" ht="15">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row>
    <row r="247" spans="1:44" ht="15">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row>
    <row r="248" spans="1:44" ht="15">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row>
    <row r="249" spans="1:44" ht="15">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row>
    <row r="250" spans="1:44" ht="15">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row>
    <row r="251" spans="1:44" ht="15">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row>
    <row r="252" spans="1:44" ht="15">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row>
    <row r="253" spans="1:44" ht="15">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c r="AR253" s="69"/>
    </row>
    <row r="254" spans="1:44" ht="15">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row>
    <row r="255" spans="1:44" ht="15">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row>
    <row r="256" spans="1:44" ht="15">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row>
    <row r="257" spans="1:44" ht="15">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row>
    <row r="258" spans="1:44" ht="15">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row>
    <row r="259" spans="1:44" ht="15">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row>
    <row r="260" spans="1:44" ht="15">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row>
    <row r="261" spans="1:44" ht="15">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row>
    <row r="262" spans="1:44" ht="15">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69"/>
      <c r="AQ262" s="69"/>
      <c r="AR262" s="69"/>
    </row>
    <row r="263" spans="1:44" ht="15">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row>
    <row r="264" spans="1:44" ht="15">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c r="AR264" s="69"/>
    </row>
    <row r="265" spans="1:44" ht="15">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69"/>
    </row>
    <row r="266" spans="1:44" ht="15">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row>
    <row r="267" spans="1:44" ht="15">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row>
    <row r="268" spans="1:44" ht="15">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row>
    <row r="269" spans="1:44" ht="15">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row>
    <row r="270" spans="1:44" ht="15">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row>
    <row r="271" spans="1:44" ht="15">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row>
    <row r="272" spans="1:44" ht="15">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row>
    <row r="273" spans="1:44" ht="15">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row>
    <row r="274" spans="1:44" ht="15">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row>
    <row r="275" spans="1:44" ht="15">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row>
    <row r="276" spans="1:44" ht="15">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row>
    <row r="277" spans="1:44" ht="15">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row>
    <row r="278" spans="1:44" ht="15">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row>
    <row r="279" spans="1:44" ht="15">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row>
    <row r="280" spans="1:44" ht="15">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row>
    <row r="281" spans="1:44" ht="15">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row>
    <row r="282" spans="1:44" ht="15">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row>
    <row r="283" spans="1:44" ht="15">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row>
    <row r="284" spans="1:44" ht="15">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row>
    <row r="285" spans="1:44" ht="15">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row>
    <row r="286" spans="1:44" ht="15">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row>
    <row r="287" spans="1:44" ht="15">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row>
    <row r="288" spans="1:44" ht="15">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row>
    <row r="289" spans="1:44" ht="15">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69"/>
    </row>
    <row r="290" spans="1:44" ht="15">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row>
    <row r="291" spans="1:44" ht="15">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69"/>
    </row>
    <row r="292" spans="1:44" ht="15">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row>
    <row r="293" spans="1:44" ht="15">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row>
    <row r="294" spans="1:44" ht="15">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row>
    <row r="295" spans="1:44" ht="15">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row>
    <row r="296" spans="1:44" ht="15">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row>
    <row r="297" spans="1:44" ht="15">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row>
    <row r="298" spans="1:44" ht="15">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row>
    <row r="299" spans="1:44" ht="15">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row>
    <row r="300" spans="1:44" ht="15">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row>
    <row r="301" spans="1:44" ht="15">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c r="AR301" s="69"/>
    </row>
    <row r="302" spans="1:44" ht="15">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row>
    <row r="303" spans="1:44" ht="15">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c r="AN303" s="69"/>
      <c r="AO303" s="69"/>
      <c r="AP303" s="69"/>
      <c r="AQ303" s="69"/>
      <c r="AR303" s="69"/>
    </row>
    <row r="304" spans="1:44" ht="15">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69"/>
      <c r="AO304" s="69"/>
      <c r="AP304" s="69"/>
      <c r="AQ304" s="69"/>
      <c r="AR304" s="69"/>
    </row>
    <row r="305" spans="1:44" ht="15">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69"/>
      <c r="AP305" s="69"/>
      <c r="AQ305" s="69"/>
      <c r="AR305" s="69"/>
    </row>
    <row r="306" spans="1:44" ht="15">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c r="AN306" s="69"/>
      <c r="AO306" s="69"/>
      <c r="AP306" s="69"/>
      <c r="AQ306" s="69"/>
      <c r="AR306" s="69"/>
    </row>
    <row r="307" spans="1:44" ht="15">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c r="AN307" s="69"/>
      <c r="AO307" s="69"/>
      <c r="AP307" s="69"/>
      <c r="AQ307" s="69"/>
      <c r="AR307" s="69"/>
    </row>
    <row r="308" spans="1:44" ht="15">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row>
    <row r="309" spans="1:44" ht="15">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69"/>
      <c r="AP309" s="69"/>
      <c r="AQ309" s="69"/>
      <c r="AR309" s="69"/>
    </row>
    <row r="310" spans="1:44" ht="15">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c r="AN310" s="69"/>
      <c r="AO310" s="69"/>
      <c r="AP310" s="69"/>
      <c r="AQ310" s="69"/>
      <c r="AR310" s="69"/>
    </row>
    <row r="311" spans="1:44" ht="15">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c r="AR311" s="69"/>
    </row>
    <row r="312" spans="1:44" ht="15">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c r="AR312" s="69"/>
    </row>
    <row r="313" spans="1:44" ht="15">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69"/>
      <c r="AP313" s="69"/>
      <c r="AQ313" s="69"/>
      <c r="AR313" s="69"/>
    </row>
    <row r="314" spans="1:44" ht="15">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row>
    <row r="315" spans="1:44" ht="15">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row>
    <row r="316" spans="1:44" ht="15">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row>
    <row r="317" spans="1:44" ht="15">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row>
    <row r="318" spans="1:44" ht="15">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row>
    <row r="319" spans="1:44" ht="15">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row>
    <row r="320" spans="1:44" ht="15">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row>
    <row r="321" spans="1:44" ht="15">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row>
    <row r="322" spans="1:44" ht="15">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row>
    <row r="323" spans="1:44" ht="15">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row>
    <row r="324" spans="1:44" ht="15">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row>
    <row r="325" spans="1:44" ht="15">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row>
    <row r="326" spans="1:44" ht="15">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row>
    <row r="327" spans="1:44" ht="15">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c r="AN327" s="69"/>
      <c r="AO327" s="69"/>
      <c r="AP327" s="69"/>
      <c r="AQ327" s="69"/>
      <c r="AR327" s="69"/>
    </row>
    <row r="328" spans="1:44" ht="15">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69"/>
    </row>
    <row r="329" spans="1:44" ht="15">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row>
    <row r="330" spans="1:44" ht="15">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c r="AR330" s="69"/>
    </row>
    <row r="331" spans="1:44" ht="15">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row>
    <row r="332" spans="1:44" ht="15">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c r="AR332" s="69"/>
    </row>
    <row r="333" spans="1:44" ht="15">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69"/>
      <c r="AO333" s="69"/>
      <c r="AP333" s="69"/>
      <c r="AQ333" s="69"/>
      <c r="AR333" s="69"/>
    </row>
  </sheetData>
  <sheetProtection sheet="1"/>
  <printOptions/>
  <pageMargins left="0.7" right="0.7" top="0.75" bottom="0.75" header="0.3" footer="0.3"/>
  <pageSetup horizontalDpi="600" verticalDpi="600" orientation="portrait" paperSize="9" scale="51" r:id="rId1"/>
</worksheet>
</file>

<file path=xl/worksheets/sheet10.xml><?xml version="1.0" encoding="utf-8"?>
<worksheet xmlns="http://schemas.openxmlformats.org/spreadsheetml/2006/main" xmlns:r="http://schemas.openxmlformats.org/officeDocument/2006/relationships">
  <sheetPr>
    <tabColor indexed="43"/>
  </sheetPr>
  <dimension ref="A1:AB93"/>
  <sheetViews>
    <sheetView showGridLines="0" zoomScale="85" zoomScaleNormal="85" zoomScaleSheetLayoutView="75" zoomScalePageLayoutView="75" workbookViewId="0" topLeftCell="A1">
      <selection activeCell="A1" sqref="A1"/>
    </sheetView>
  </sheetViews>
  <sheetFormatPr defaultColWidth="9.140625" defaultRowHeight="12.75"/>
  <cols>
    <col min="1" max="1" width="5.7109375" style="2" customWidth="1"/>
    <col min="2" max="2" width="2.00390625" style="0" customWidth="1"/>
    <col min="3" max="3" width="4.8515625" style="0" customWidth="1"/>
    <col min="4" max="4" width="51.421875" style="0" customWidth="1"/>
    <col min="5" max="14" width="10.7109375" style="4" customWidth="1"/>
    <col min="15" max="15" width="3.140625" style="4" customWidth="1"/>
    <col min="16" max="16" width="3.28125" style="0" customWidth="1"/>
  </cols>
  <sheetData>
    <row r="1" spans="1:16" ht="12.75">
      <c r="A1" s="233"/>
      <c r="B1" s="195"/>
      <c r="C1" s="195"/>
      <c r="D1" s="195"/>
      <c r="E1" s="195"/>
      <c r="F1" s="195"/>
      <c r="G1" s="195"/>
      <c r="H1" s="195"/>
      <c r="I1" s="195"/>
      <c r="J1" s="195"/>
      <c r="K1" s="195"/>
      <c r="L1" s="195"/>
      <c r="M1" s="195"/>
      <c r="N1" s="195"/>
      <c r="O1" s="195"/>
      <c r="P1" s="4"/>
    </row>
    <row r="2" spans="1:17" s="1" customFormat="1" ht="18">
      <c r="A2" s="197" t="s">
        <v>235</v>
      </c>
      <c r="B2" s="198"/>
      <c r="C2" s="198"/>
      <c r="D2" s="198"/>
      <c r="E2" s="198"/>
      <c r="F2" s="198"/>
      <c r="G2" s="198"/>
      <c r="H2" s="198"/>
      <c r="I2" s="198"/>
      <c r="J2" s="198"/>
      <c r="K2" s="198"/>
      <c r="L2" s="198"/>
      <c r="M2" s="198"/>
      <c r="N2" s="198"/>
      <c r="O2" s="198"/>
      <c r="P2" s="7"/>
      <c r="Q2" s="5"/>
    </row>
    <row r="3" spans="1:17" s="1" customFormat="1" ht="18">
      <c r="A3" s="197"/>
      <c r="B3" s="198"/>
      <c r="C3" s="198"/>
      <c r="D3" s="198"/>
      <c r="E3" s="198"/>
      <c r="F3" s="198"/>
      <c r="G3" s="198"/>
      <c r="H3" s="198"/>
      <c r="I3" s="198"/>
      <c r="J3" s="198"/>
      <c r="K3" s="198"/>
      <c r="L3" s="198"/>
      <c r="M3" s="198"/>
      <c r="N3" s="198"/>
      <c r="O3" s="198"/>
      <c r="P3" s="7"/>
      <c r="Q3" s="5"/>
    </row>
    <row r="4" spans="1:17" s="1" customFormat="1" ht="17.25" customHeight="1">
      <c r="A4" s="197"/>
      <c r="B4" s="198"/>
      <c r="C4" s="198"/>
      <c r="D4" s="198"/>
      <c r="E4" s="198"/>
      <c r="F4" s="198"/>
      <c r="G4" s="198"/>
      <c r="H4" s="198"/>
      <c r="I4" s="210" t="s">
        <v>182</v>
      </c>
      <c r="J4" s="746">
        <f>'FS1.Regulatory Profit Statement'!$E$4</f>
        <v>0</v>
      </c>
      <c r="K4" s="759"/>
      <c r="L4" s="759"/>
      <c r="M4" s="759"/>
      <c r="N4" s="747"/>
      <c r="O4" s="198"/>
      <c r="P4" s="7"/>
      <c r="Q4" s="5"/>
    </row>
    <row r="5" spans="1:28" s="1" customFormat="1" ht="15.75">
      <c r="A5" s="248" t="s">
        <v>485</v>
      </c>
      <c r="B5" s="198"/>
      <c r="C5" s="198"/>
      <c r="D5" s="198"/>
      <c r="E5" s="198"/>
      <c r="F5" s="198"/>
      <c r="G5" s="198"/>
      <c r="H5" s="198"/>
      <c r="I5" s="198"/>
      <c r="J5" s="214"/>
      <c r="K5" s="214"/>
      <c r="L5" s="214"/>
      <c r="M5" s="214"/>
      <c r="N5" s="214"/>
      <c r="O5" s="198"/>
      <c r="P5" s="7"/>
      <c r="Q5" s="5"/>
      <c r="AB5" s="1" t="s">
        <v>263</v>
      </c>
    </row>
    <row r="6" spans="1:28" s="1" customFormat="1" ht="18">
      <c r="A6" s="206">
        <f>ROW()</f>
        <v>6</v>
      </c>
      <c r="B6" s="208" t="s">
        <v>349</v>
      </c>
      <c r="C6" s="198"/>
      <c r="D6" s="198"/>
      <c r="E6" s="761"/>
      <c r="F6" s="761"/>
      <c r="G6" s="761"/>
      <c r="H6" s="761"/>
      <c r="I6" s="761"/>
      <c r="J6" s="214"/>
      <c r="K6" s="214"/>
      <c r="L6" s="327"/>
      <c r="M6" s="328"/>
      <c r="N6" s="328"/>
      <c r="O6" s="198"/>
      <c r="P6" s="7"/>
      <c r="Q6" s="5"/>
      <c r="AB6" s="1" t="s">
        <v>264</v>
      </c>
    </row>
    <row r="7" spans="1:28" s="1" customFormat="1" ht="18">
      <c r="A7" s="206">
        <f>ROW()</f>
        <v>7</v>
      </c>
      <c r="B7" s="198"/>
      <c r="C7" s="198"/>
      <c r="D7" s="198"/>
      <c r="E7" s="198"/>
      <c r="F7" s="198"/>
      <c r="G7" s="198"/>
      <c r="H7" s="198"/>
      <c r="I7" s="198"/>
      <c r="J7" s="214"/>
      <c r="K7" s="214"/>
      <c r="L7" s="327"/>
      <c r="M7" s="328"/>
      <c r="N7" s="328"/>
      <c r="O7" s="198"/>
      <c r="P7" s="7"/>
      <c r="Q7" s="5"/>
      <c r="AB7" s="1" t="s">
        <v>265</v>
      </c>
    </row>
    <row r="8" spans="1:17" s="1" customFormat="1" ht="18">
      <c r="A8" s="206">
        <f>ROW()</f>
        <v>8</v>
      </c>
      <c r="B8" s="198"/>
      <c r="C8" s="198"/>
      <c r="D8" s="214"/>
      <c r="E8" s="198"/>
      <c r="F8" s="198"/>
      <c r="G8" s="198"/>
      <c r="H8" s="198"/>
      <c r="I8" s="198"/>
      <c r="J8" s="198"/>
      <c r="K8" s="198"/>
      <c r="L8" s="218" t="s">
        <v>85</v>
      </c>
      <c r="M8" s="764"/>
      <c r="N8" s="764"/>
      <c r="O8" s="198"/>
      <c r="P8" s="7"/>
      <c r="Q8" s="5"/>
    </row>
    <row r="9" spans="1:17" s="1" customFormat="1" ht="15.75">
      <c r="A9" s="206">
        <f>ROW()</f>
        <v>9</v>
      </c>
      <c r="B9" s="198"/>
      <c r="C9" s="198"/>
      <c r="D9" s="198"/>
      <c r="E9" s="198"/>
      <c r="F9" s="198"/>
      <c r="G9" s="198"/>
      <c r="H9" s="198"/>
      <c r="I9" s="198"/>
      <c r="J9" s="198"/>
      <c r="K9" s="198"/>
      <c r="L9" s="210" t="s">
        <v>441</v>
      </c>
      <c r="M9" s="155">
        <f>IF(OR('FS1.Regulatory Profit Statement'!F5="",M8="",E6="NO DISCLOSURE REQUIRED"),0,(DATE('FS1.Regulatory Profit Statement'!F5,3,31)-M8)/365)</f>
        <v>0</v>
      </c>
      <c r="N9" s="198"/>
      <c r="O9" s="198"/>
      <c r="P9" s="7"/>
      <c r="Q9" s="5"/>
    </row>
    <row r="10" spans="1:17" s="1" customFormat="1" ht="12.75" customHeight="1">
      <c r="A10" s="206">
        <f>ROW()</f>
        <v>10</v>
      </c>
      <c r="B10" s="198"/>
      <c r="C10" s="198"/>
      <c r="D10" s="198"/>
      <c r="E10" s="198"/>
      <c r="F10" s="198"/>
      <c r="G10" s="198"/>
      <c r="H10" s="198"/>
      <c r="I10" s="198"/>
      <c r="J10" s="198"/>
      <c r="K10" s="198"/>
      <c r="L10" s="198"/>
      <c r="M10" s="198"/>
      <c r="N10" s="198"/>
      <c r="O10" s="198"/>
      <c r="P10" s="7"/>
      <c r="Q10" s="5"/>
    </row>
    <row r="11" spans="1:17" s="1" customFormat="1" ht="12.75" customHeight="1">
      <c r="A11" s="206">
        <f>ROW()</f>
        <v>11</v>
      </c>
      <c r="B11" s="198"/>
      <c r="C11" s="198"/>
      <c r="D11" s="198"/>
      <c r="E11" s="198"/>
      <c r="F11" s="198"/>
      <c r="G11" s="198"/>
      <c r="H11" s="198"/>
      <c r="I11" s="198"/>
      <c r="J11" s="198"/>
      <c r="K11" s="198"/>
      <c r="L11" s="210"/>
      <c r="M11" s="316"/>
      <c r="N11" s="198"/>
      <c r="O11" s="198"/>
      <c r="P11" s="7"/>
      <c r="Q11" s="5"/>
    </row>
    <row r="12" spans="1:17" ht="15.75">
      <c r="A12" s="206">
        <f>ROW()</f>
        <v>12</v>
      </c>
      <c r="B12" s="329" t="s">
        <v>350</v>
      </c>
      <c r="C12" s="195"/>
      <c r="D12" s="298"/>
      <c r="E12" s="211"/>
      <c r="F12" s="195"/>
      <c r="G12" s="211"/>
      <c r="H12" s="195"/>
      <c r="I12" s="195"/>
      <c r="J12" s="195"/>
      <c r="K12" s="195"/>
      <c r="L12" s="219" t="s">
        <v>92</v>
      </c>
      <c r="M12" s="195"/>
      <c r="N12" s="195"/>
      <c r="O12" s="195"/>
      <c r="P12" s="4"/>
      <c r="Q12" s="4"/>
    </row>
    <row r="13" spans="1:16" ht="180" customHeight="1">
      <c r="A13" s="206">
        <f>ROW()</f>
        <v>13</v>
      </c>
      <c r="B13" s="195"/>
      <c r="C13" s="195"/>
      <c r="D13" s="330"/>
      <c r="E13" s="299" t="s">
        <v>342</v>
      </c>
      <c r="F13" s="300" t="s">
        <v>487</v>
      </c>
      <c r="G13" s="300" t="s">
        <v>323</v>
      </c>
      <c r="H13" s="300" t="s">
        <v>324</v>
      </c>
      <c r="I13" s="331" t="s">
        <v>59</v>
      </c>
      <c r="J13" s="331" t="s">
        <v>359</v>
      </c>
      <c r="K13" s="332" t="s">
        <v>57</v>
      </c>
      <c r="L13" s="318" t="s">
        <v>83</v>
      </c>
      <c r="M13" s="211" t="s">
        <v>76</v>
      </c>
      <c r="N13" s="195"/>
      <c r="O13" s="195"/>
      <c r="P13" s="4"/>
    </row>
    <row r="14" spans="1:16" s="22" customFormat="1" ht="12.75">
      <c r="A14" s="206">
        <f>ROW()</f>
        <v>14</v>
      </c>
      <c r="B14" s="195"/>
      <c r="C14" s="211"/>
      <c r="D14" s="211" t="s">
        <v>79</v>
      </c>
      <c r="E14" s="633"/>
      <c r="F14" s="634"/>
      <c r="G14" s="634"/>
      <c r="H14" s="634"/>
      <c r="I14" s="634"/>
      <c r="J14" s="634"/>
      <c r="K14" s="635"/>
      <c r="L14" s="636">
        <f>SUM(E14:K14)</f>
        <v>0</v>
      </c>
      <c r="M14" s="195"/>
      <c r="N14" s="195"/>
      <c r="O14" s="195"/>
      <c r="P14" s="4"/>
    </row>
    <row r="15" spans="1:16" ht="12.75">
      <c r="A15" s="206">
        <f>ROW()</f>
        <v>15</v>
      </c>
      <c r="B15" s="195"/>
      <c r="C15" s="211"/>
      <c r="D15" s="211"/>
      <c r="E15" s="266"/>
      <c r="F15" s="279"/>
      <c r="G15" s="279"/>
      <c r="H15" s="279"/>
      <c r="I15" s="279"/>
      <c r="J15" s="279"/>
      <c r="K15" s="337"/>
      <c r="L15" s="242"/>
      <c r="M15" s="211"/>
      <c r="N15" s="195"/>
      <c r="O15" s="195"/>
      <c r="P15" s="4"/>
    </row>
    <row r="16" spans="1:16" s="22" customFormat="1" ht="12.75">
      <c r="A16" s="206">
        <f>ROW()</f>
        <v>16</v>
      </c>
      <c r="B16" s="195"/>
      <c r="C16" s="333" t="s">
        <v>484</v>
      </c>
      <c r="D16" s="211" t="s">
        <v>77</v>
      </c>
      <c r="E16" s="637"/>
      <c r="F16" s="638"/>
      <c r="G16" s="638"/>
      <c r="H16" s="638"/>
      <c r="I16" s="638"/>
      <c r="J16" s="638"/>
      <c r="K16" s="639"/>
      <c r="L16" s="584">
        <f>SUM(E16:K16)</f>
        <v>0</v>
      </c>
      <c r="M16" s="211"/>
      <c r="N16" s="195"/>
      <c r="O16" s="195"/>
      <c r="P16" s="4"/>
    </row>
    <row r="17" spans="1:16" s="22" customFormat="1" ht="12.75">
      <c r="A17" s="206">
        <f>ROW()</f>
        <v>17</v>
      </c>
      <c r="B17" s="195"/>
      <c r="C17" s="333"/>
      <c r="D17" s="214" t="s">
        <v>80</v>
      </c>
      <c r="E17" s="640">
        <f>E14-E16</f>
        <v>0</v>
      </c>
      <c r="F17" s="641">
        <f aca="true" t="shared" si="0" ref="F17:L17">F14-F16</f>
        <v>0</v>
      </c>
      <c r="G17" s="641">
        <f t="shared" si="0"/>
        <v>0</v>
      </c>
      <c r="H17" s="641">
        <f t="shared" si="0"/>
        <v>0</v>
      </c>
      <c r="I17" s="641">
        <f t="shared" si="0"/>
        <v>0</v>
      </c>
      <c r="J17" s="641">
        <f t="shared" si="0"/>
        <v>0</v>
      </c>
      <c r="K17" s="642">
        <f t="shared" si="0"/>
        <v>0</v>
      </c>
      <c r="L17" s="643">
        <f t="shared" si="0"/>
        <v>0</v>
      </c>
      <c r="M17" s="195"/>
      <c r="N17" s="195"/>
      <c r="O17" s="195"/>
      <c r="P17" s="4"/>
    </row>
    <row r="18" spans="1:16" s="22" customFormat="1" ht="12.75">
      <c r="A18" s="206">
        <f>ROW()</f>
        <v>18</v>
      </c>
      <c r="B18" s="195"/>
      <c r="C18" s="333"/>
      <c r="D18" s="211"/>
      <c r="E18" s="266"/>
      <c r="F18" s="279"/>
      <c r="G18" s="279"/>
      <c r="H18" s="279"/>
      <c r="I18" s="279"/>
      <c r="J18" s="279"/>
      <c r="K18" s="337"/>
      <c r="L18" s="338"/>
      <c r="M18" s="195"/>
      <c r="N18" s="195"/>
      <c r="O18" s="195"/>
      <c r="P18" s="4"/>
    </row>
    <row r="19" spans="1:16" s="22" customFormat="1" ht="12.75">
      <c r="A19" s="206">
        <f>ROW()</f>
        <v>19</v>
      </c>
      <c r="B19" s="195"/>
      <c r="C19" s="333" t="s">
        <v>484</v>
      </c>
      <c r="D19" s="211" t="s">
        <v>82</v>
      </c>
      <c r="E19" s="637"/>
      <c r="F19" s="638"/>
      <c r="G19" s="638"/>
      <c r="H19" s="638"/>
      <c r="I19" s="638"/>
      <c r="J19" s="638"/>
      <c r="K19" s="639"/>
      <c r="L19" s="644">
        <f>SUM(E19:K19)</f>
        <v>0</v>
      </c>
      <c r="M19" s="195"/>
      <c r="N19" s="195"/>
      <c r="O19" s="195"/>
      <c r="P19" s="4"/>
    </row>
    <row r="20" spans="1:16" s="22" customFormat="1" ht="12.75">
      <c r="A20" s="206">
        <f>ROW()</f>
        <v>20</v>
      </c>
      <c r="B20" s="195"/>
      <c r="C20" s="333"/>
      <c r="D20" s="214" t="s">
        <v>78</v>
      </c>
      <c r="E20" s="640">
        <f>E17-E19</f>
        <v>0</v>
      </c>
      <c r="F20" s="641">
        <f aca="true" t="shared" si="1" ref="F20:L20">F17-F19</f>
        <v>0</v>
      </c>
      <c r="G20" s="641">
        <f t="shared" si="1"/>
        <v>0</v>
      </c>
      <c r="H20" s="641">
        <f t="shared" si="1"/>
        <v>0</v>
      </c>
      <c r="I20" s="641">
        <f t="shared" si="1"/>
        <v>0</v>
      </c>
      <c r="J20" s="641">
        <f t="shared" si="1"/>
        <v>0</v>
      </c>
      <c r="K20" s="642">
        <f t="shared" si="1"/>
        <v>0</v>
      </c>
      <c r="L20" s="643">
        <f t="shared" si="1"/>
        <v>0</v>
      </c>
      <c r="M20" s="195"/>
      <c r="N20" s="195"/>
      <c r="O20" s="195"/>
      <c r="P20" s="4"/>
    </row>
    <row r="21" spans="1:16" s="22" customFormat="1" ht="12.75">
      <c r="A21" s="206">
        <f>ROW()</f>
        <v>21</v>
      </c>
      <c r="B21" s="195"/>
      <c r="C21" s="333"/>
      <c r="D21" s="211"/>
      <c r="E21" s="339"/>
      <c r="F21" s="340"/>
      <c r="G21" s="340"/>
      <c r="H21" s="340"/>
      <c r="I21" s="340"/>
      <c r="J21" s="340"/>
      <c r="K21" s="341"/>
      <c r="L21" s="338"/>
      <c r="M21" s="195"/>
      <c r="N21" s="195"/>
      <c r="O21" s="195"/>
      <c r="P21" s="4"/>
    </row>
    <row r="22" spans="1:16" s="22" customFormat="1" ht="12.75">
      <c r="A22" s="206">
        <f>ROW()</f>
        <v>22</v>
      </c>
      <c r="B22" s="195"/>
      <c r="C22" s="333" t="s">
        <v>484</v>
      </c>
      <c r="D22" s="211" t="s">
        <v>81</v>
      </c>
      <c r="E22" s="645"/>
      <c r="F22" s="646"/>
      <c r="G22" s="646"/>
      <c r="H22" s="646"/>
      <c r="I22" s="646"/>
      <c r="J22" s="646"/>
      <c r="K22" s="647"/>
      <c r="L22" s="648">
        <f>SUM(E22:K22)</f>
        <v>0</v>
      </c>
      <c r="M22" s="195"/>
      <c r="N22" s="195"/>
      <c r="O22" s="195"/>
      <c r="P22" s="4"/>
    </row>
    <row r="23" spans="1:16" s="22" customFormat="1" ht="13.5" thickBot="1">
      <c r="A23" s="206">
        <f>ROW()</f>
        <v>23</v>
      </c>
      <c r="B23" s="195"/>
      <c r="C23" s="211"/>
      <c r="D23" s="214" t="s">
        <v>351</v>
      </c>
      <c r="E23" s="649">
        <f>E20-E22</f>
        <v>0</v>
      </c>
      <c r="F23" s="650">
        <f aca="true" t="shared" si="2" ref="F23:L23">F20-F22</f>
        <v>0</v>
      </c>
      <c r="G23" s="650">
        <f t="shared" si="2"/>
        <v>0</v>
      </c>
      <c r="H23" s="650">
        <f t="shared" si="2"/>
        <v>0</v>
      </c>
      <c r="I23" s="650">
        <f t="shared" si="2"/>
        <v>0</v>
      </c>
      <c r="J23" s="650">
        <f t="shared" si="2"/>
        <v>0</v>
      </c>
      <c r="K23" s="651">
        <f t="shared" si="2"/>
        <v>0</v>
      </c>
      <c r="L23" s="652">
        <f t="shared" si="2"/>
        <v>0</v>
      </c>
      <c r="M23" s="195"/>
      <c r="N23" s="195"/>
      <c r="O23" s="195"/>
      <c r="P23" s="4"/>
    </row>
    <row r="24" spans="1:16" s="22" customFormat="1" ht="12.75">
      <c r="A24" s="206">
        <f>ROW()</f>
        <v>24</v>
      </c>
      <c r="B24" s="195"/>
      <c r="C24" s="211"/>
      <c r="D24" s="214"/>
      <c r="E24" s="211"/>
      <c r="F24" s="211"/>
      <c r="G24" s="211"/>
      <c r="H24" s="211"/>
      <c r="I24" s="211"/>
      <c r="J24" s="211"/>
      <c r="K24" s="211"/>
      <c r="L24" s="211"/>
      <c r="M24" s="211"/>
      <c r="N24" s="211"/>
      <c r="O24" s="211"/>
      <c r="P24" s="4"/>
    </row>
    <row r="25" spans="1:17" ht="15.75">
      <c r="A25" s="206">
        <f>ROW()</f>
        <v>25</v>
      </c>
      <c r="B25" s="195"/>
      <c r="C25" s="211"/>
      <c r="D25" s="207"/>
      <c r="E25" s="211"/>
      <c r="F25" s="211"/>
      <c r="G25" s="211"/>
      <c r="H25" s="211"/>
      <c r="I25" s="211"/>
      <c r="J25" s="211"/>
      <c r="K25" s="211"/>
      <c r="L25" s="211"/>
      <c r="M25" s="211"/>
      <c r="N25" s="211"/>
      <c r="O25" s="211"/>
      <c r="P25" s="4"/>
      <c r="Q25" s="4"/>
    </row>
    <row r="26" spans="1:17" ht="15.75">
      <c r="A26" s="206">
        <f>ROW()</f>
        <v>26</v>
      </c>
      <c r="B26" s="208" t="s">
        <v>352</v>
      </c>
      <c r="C26" s="211"/>
      <c r="D26" s="207"/>
      <c r="E26" s="208"/>
      <c r="F26" s="208"/>
      <c r="G26" s="195"/>
      <c r="H26" s="303"/>
      <c r="I26" s="295"/>
      <c r="J26" s="295"/>
      <c r="K26" s="295"/>
      <c r="L26" s="303"/>
      <c r="M26" s="211"/>
      <c r="N26" s="249" t="s">
        <v>92</v>
      </c>
      <c r="O26" s="211"/>
      <c r="P26" s="4"/>
      <c r="Q26" s="4"/>
    </row>
    <row r="27" spans="1:17" ht="161.25" customHeight="1">
      <c r="A27" s="206">
        <f>ROW()</f>
        <v>27</v>
      </c>
      <c r="B27" s="195"/>
      <c r="C27" s="195"/>
      <c r="D27" s="334"/>
      <c r="E27" s="303"/>
      <c r="F27" s="303"/>
      <c r="G27" s="303"/>
      <c r="H27" s="303"/>
      <c r="I27" s="303"/>
      <c r="J27" s="303"/>
      <c r="K27" s="303"/>
      <c r="L27" s="342" t="s">
        <v>83</v>
      </c>
      <c r="M27" s="317" t="s">
        <v>529</v>
      </c>
      <c r="N27" s="318" t="s">
        <v>276</v>
      </c>
      <c r="O27" s="211"/>
      <c r="P27" s="4"/>
      <c r="Q27" s="4"/>
    </row>
    <row r="28" spans="1:17" ht="12.75">
      <c r="A28" s="206">
        <f>ROW()</f>
        <v>28</v>
      </c>
      <c r="B28" s="195"/>
      <c r="C28" s="203"/>
      <c r="D28" s="215" t="s">
        <v>343</v>
      </c>
      <c r="E28" s="242"/>
      <c r="F28" s="242"/>
      <c r="G28" s="242"/>
      <c r="H28" s="242"/>
      <c r="I28" s="242"/>
      <c r="J28" s="242"/>
      <c r="K28" s="242"/>
      <c r="L28" s="653">
        <f>L23</f>
        <v>0</v>
      </c>
      <c r="M28" s="319"/>
      <c r="N28" s="320"/>
      <c r="O28" s="211"/>
      <c r="P28" s="4"/>
      <c r="Q28" s="4"/>
    </row>
    <row r="29" spans="1:17" ht="12.75">
      <c r="A29" s="206">
        <f>ROW()</f>
        <v>29</v>
      </c>
      <c r="B29" s="195"/>
      <c r="C29" s="203"/>
      <c r="D29" s="215"/>
      <c r="E29" s="252"/>
      <c r="F29" s="252"/>
      <c r="G29" s="252"/>
      <c r="H29" s="252"/>
      <c r="I29" s="252"/>
      <c r="J29" s="252"/>
      <c r="K29" s="252"/>
      <c r="L29" s="266"/>
      <c r="M29" s="321"/>
      <c r="N29" s="322"/>
      <c r="O29" s="211"/>
      <c r="P29" s="4"/>
      <c r="Q29" s="4"/>
    </row>
    <row r="30" spans="1:17" ht="12.75">
      <c r="A30" s="206">
        <f>ROW()</f>
        <v>30</v>
      </c>
      <c r="B30" s="195"/>
      <c r="C30" s="199" t="s">
        <v>216</v>
      </c>
      <c r="D30" s="215"/>
      <c r="E30" s="252"/>
      <c r="F30" s="252"/>
      <c r="G30" s="252"/>
      <c r="H30" s="252"/>
      <c r="I30" s="252"/>
      <c r="J30" s="252"/>
      <c r="K30" s="252"/>
      <c r="L30" s="266"/>
      <c r="M30" s="323"/>
      <c r="N30" s="322"/>
      <c r="O30" s="211"/>
      <c r="P30" s="4"/>
      <c r="Q30" s="4"/>
    </row>
    <row r="31" spans="1:17" ht="12.75">
      <c r="A31" s="206">
        <f>ROW()</f>
        <v>31</v>
      </c>
      <c r="B31" s="195"/>
      <c r="C31" s="203"/>
      <c r="D31" s="215" t="s">
        <v>149</v>
      </c>
      <c r="E31" s="252"/>
      <c r="F31" s="252"/>
      <c r="G31" s="252"/>
      <c r="H31" s="252"/>
      <c r="I31" s="252"/>
      <c r="J31" s="252"/>
      <c r="K31" s="252"/>
      <c r="L31" s="637"/>
      <c r="M31" s="324"/>
      <c r="N31" s="322"/>
      <c r="O31" s="211"/>
      <c r="P31" s="4"/>
      <c r="Q31" s="4"/>
    </row>
    <row r="32" spans="1:17" ht="12.75">
      <c r="A32" s="206">
        <f>ROW()</f>
        <v>32</v>
      </c>
      <c r="B32" s="195"/>
      <c r="C32" s="203"/>
      <c r="D32" s="215" t="s">
        <v>217</v>
      </c>
      <c r="E32" s="252"/>
      <c r="F32" s="252"/>
      <c r="G32" s="252"/>
      <c r="H32" s="252"/>
      <c r="I32" s="252"/>
      <c r="J32" s="252"/>
      <c r="K32" s="252"/>
      <c r="L32" s="654"/>
      <c r="M32" s="324"/>
      <c r="N32" s="322"/>
      <c r="O32" s="211"/>
      <c r="P32" s="4"/>
      <c r="Q32" s="4"/>
    </row>
    <row r="33" spans="1:17" ht="12.75">
      <c r="A33" s="206">
        <f>ROW()</f>
        <v>33</v>
      </c>
      <c r="B33" s="195"/>
      <c r="C33" s="203" t="s">
        <v>484</v>
      </c>
      <c r="D33" s="215" t="s">
        <v>344</v>
      </c>
      <c r="E33" s="252"/>
      <c r="F33" s="252"/>
      <c r="G33" s="252"/>
      <c r="H33" s="252"/>
      <c r="I33" s="252"/>
      <c r="J33" s="252"/>
      <c r="K33" s="252"/>
      <c r="L33" s="654"/>
      <c r="M33" s="324"/>
      <c r="N33" s="322"/>
      <c r="O33" s="211"/>
      <c r="P33" s="4"/>
      <c r="Q33" s="4"/>
    </row>
    <row r="34" spans="1:17" ht="12.75">
      <c r="A34" s="206">
        <f>ROW()</f>
        <v>34</v>
      </c>
      <c r="B34" s="195"/>
      <c r="C34" s="203"/>
      <c r="D34" s="215" t="s">
        <v>383</v>
      </c>
      <c r="E34" s="252"/>
      <c r="F34" s="252"/>
      <c r="G34" s="252"/>
      <c r="H34" s="252"/>
      <c r="I34" s="252"/>
      <c r="J34" s="252"/>
      <c r="K34" s="252"/>
      <c r="L34" s="654"/>
      <c r="M34" s="324"/>
      <c r="N34" s="322"/>
      <c r="O34" s="211"/>
      <c r="P34" s="4"/>
      <c r="Q34" s="4"/>
    </row>
    <row r="35" spans="1:17" ht="12.75">
      <c r="A35" s="206">
        <f>ROW()</f>
        <v>35</v>
      </c>
      <c r="B35" s="195"/>
      <c r="C35" s="203"/>
      <c r="D35" s="215" t="s">
        <v>273</v>
      </c>
      <c r="E35" s="252"/>
      <c r="F35" s="252"/>
      <c r="G35" s="252"/>
      <c r="H35" s="252"/>
      <c r="I35" s="252"/>
      <c r="J35" s="252"/>
      <c r="K35" s="252"/>
      <c r="L35" s="655"/>
      <c r="M35" s="325"/>
      <c r="N35" s="326"/>
      <c r="O35" s="211"/>
      <c r="P35" s="4"/>
      <c r="Q35" s="4"/>
    </row>
    <row r="36" spans="1:17" ht="13.5" thickBot="1">
      <c r="A36" s="206">
        <f>ROW()</f>
        <v>36</v>
      </c>
      <c r="B36" s="195"/>
      <c r="C36" s="195"/>
      <c r="D36" s="198" t="s">
        <v>439</v>
      </c>
      <c r="E36" s="324"/>
      <c r="F36" s="324"/>
      <c r="G36" s="324"/>
      <c r="H36" s="324"/>
      <c r="I36" s="324"/>
      <c r="J36" s="324"/>
      <c r="K36" s="324"/>
      <c r="L36" s="656">
        <f>L28+L31+L32-L33+L34+L35</f>
        <v>0</v>
      </c>
      <c r="M36" s="657"/>
      <c r="N36" s="658">
        <f>M36+L36</f>
        <v>0</v>
      </c>
      <c r="O36" s="211"/>
      <c r="P36" s="4"/>
      <c r="Q36" s="4"/>
    </row>
    <row r="37" spans="1:17" ht="13.5" thickBot="1">
      <c r="A37" s="206">
        <f>ROW()</f>
        <v>37</v>
      </c>
      <c r="B37" s="195"/>
      <c r="C37" s="195"/>
      <c r="D37" s="198"/>
      <c r="E37" s="324"/>
      <c r="F37" s="324"/>
      <c r="G37" s="324"/>
      <c r="H37" s="324"/>
      <c r="I37" s="324"/>
      <c r="J37" s="324"/>
      <c r="K37" s="324"/>
      <c r="L37" s="324"/>
      <c r="M37" s="343"/>
      <c r="N37" s="324"/>
      <c r="O37" s="211"/>
      <c r="P37" s="4"/>
      <c r="Q37" s="4"/>
    </row>
    <row r="38" spans="1:17" ht="12.75">
      <c r="A38" s="206">
        <f>ROW()</f>
        <v>38</v>
      </c>
      <c r="B38" s="195"/>
      <c r="C38" s="195"/>
      <c r="D38" s="215" t="s">
        <v>385</v>
      </c>
      <c r="E38" s="324"/>
      <c r="F38" s="324"/>
      <c r="G38" s="324"/>
      <c r="H38" s="324"/>
      <c r="I38" s="324"/>
      <c r="J38" s="324"/>
      <c r="K38" s="324"/>
      <c r="L38" s="659">
        <f>IF(($E$6="YES - ASSETS ACQUIRED"),L36,0)</f>
        <v>0</v>
      </c>
      <c r="M38" s="660">
        <f>IF(($E$6="YES - ASSETS ACQUIRED"),M36,0)</f>
        <v>0</v>
      </c>
      <c r="N38" s="236" t="s">
        <v>236</v>
      </c>
      <c r="O38" s="211"/>
      <c r="P38" s="4"/>
      <c r="Q38" s="4"/>
    </row>
    <row r="39" spans="1:17" ht="13.5" thickBot="1">
      <c r="A39" s="206">
        <f>ROW()</f>
        <v>39</v>
      </c>
      <c r="B39" s="195"/>
      <c r="C39" s="195"/>
      <c r="D39" s="215" t="s">
        <v>386</v>
      </c>
      <c r="E39" s="324"/>
      <c r="F39" s="324"/>
      <c r="G39" s="324"/>
      <c r="H39" s="324"/>
      <c r="I39" s="324"/>
      <c r="J39" s="324"/>
      <c r="K39" s="324"/>
      <c r="L39" s="661">
        <f>IF(($E$6="YES - ASSETS SOLD"),L36,0)</f>
        <v>0</v>
      </c>
      <c r="M39" s="662">
        <f>IF(($E$6="YES - ASSETS SOLD"),M36,0)</f>
        <v>0</v>
      </c>
      <c r="N39" s="236" t="s">
        <v>236</v>
      </c>
      <c r="O39" s="211"/>
      <c r="P39" s="4"/>
      <c r="Q39" s="4"/>
    </row>
    <row r="40" spans="1:17" ht="12.75">
      <c r="A40" s="206">
        <f>ROW()</f>
        <v>40</v>
      </c>
      <c r="B40" s="195"/>
      <c r="C40" s="195"/>
      <c r="D40" s="198"/>
      <c r="E40" s="324"/>
      <c r="F40" s="324"/>
      <c r="G40" s="324"/>
      <c r="H40" s="324"/>
      <c r="I40" s="324"/>
      <c r="J40" s="324"/>
      <c r="K40" s="324"/>
      <c r="L40" s="324"/>
      <c r="M40" s="324"/>
      <c r="N40" s="211"/>
      <c r="O40" s="211"/>
      <c r="P40" s="4"/>
      <c r="Q40" s="4"/>
    </row>
    <row r="41" spans="1:17" ht="12.75">
      <c r="A41" s="206">
        <f>ROW()</f>
        <v>41</v>
      </c>
      <c r="B41" s="195"/>
      <c r="C41" s="195"/>
      <c r="D41" s="198"/>
      <c r="E41" s="324"/>
      <c r="F41" s="324"/>
      <c r="G41" s="324"/>
      <c r="H41" s="324"/>
      <c r="I41" s="324"/>
      <c r="J41" s="324"/>
      <c r="K41" s="324"/>
      <c r="L41" s="324"/>
      <c r="M41" s="324"/>
      <c r="N41" s="211"/>
      <c r="O41" s="211"/>
      <c r="P41" s="4"/>
      <c r="Q41" s="4"/>
    </row>
    <row r="42" spans="1:17" ht="12.75">
      <c r="A42" s="206">
        <f>ROW()</f>
        <v>42</v>
      </c>
      <c r="B42" s="195"/>
      <c r="C42" s="195"/>
      <c r="D42" s="215" t="s">
        <v>439</v>
      </c>
      <c r="E42" s="195"/>
      <c r="F42" s="195"/>
      <c r="G42" s="324"/>
      <c r="H42" s="324"/>
      <c r="I42" s="324"/>
      <c r="J42" s="324"/>
      <c r="K42" s="324"/>
      <c r="L42" s="663">
        <f>N36</f>
        <v>0</v>
      </c>
      <c r="M42" s="214"/>
      <c r="N42" s="211"/>
      <c r="O42" s="211"/>
      <c r="P42" s="4"/>
      <c r="Q42" s="4"/>
    </row>
    <row r="43" spans="1:17" ht="13.5" thickBot="1">
      <c r="A43" s="206">
        <f>ROW()</f>
        <v>43</v>
      </c>
      <c r="B43" s="195"/>
      <c r="C43" s="195"/>
      <c r="D43" s="213" t="s">
        <v>440</v>
      </c>
      <c r="E43" s="195"/>
      <c r="F43" s="195"/>
      <c r="G43" s="324"/>
      <c r="H43" s="324"/>
      <c r="I43" s="324"/>
      <c r="J43" s="324"/>
      <c r="K43" s="324"/>
      <c r="L43" s="185">
        <f>M9</f>
        <v>0</v>
      </c>
      <c r="M43" s="214"/>
      <c r="N43" s="211"/>
      <c r="O43" s="211"/>
      <c r="P43" s="4"/>
      <c r="Q43" s="4"/>
    </row>
    <row r="44" spans="1:17" ht="13.5" thickBot="1">
      <c r="A44" s="206">
        <f>ROW()</f>
        <v>44</v>
      </c>
      <c r="B44" s="195"/>
      <c r="C44" s="195"/>
      <c r="D44" s="214" t="s">
        <v>380</v>
      </c>
      <c r="E44" s="195"/>
      <c r="F44" s="195"/>
      <c r="G44" s="324"/>
      <c r="H44" s="324"/>
      <c r="I44" s="324"/>
      <c r="J44" s="324"/>
      <c r="K44" s="324"/>
      <c r="L44" s="214"/>
      <c r="M44" s="664">
        <f>L43*L42*IF(E$6="YES - ASSETS SOLD",-1,IF(E$6="NO DISCLOSURE REQUIRED",0,1))</f>
        <v>0</v>
      </c>
      <c r="N44" s="236" t="s">
        <v>561</v>
      </c>
      <c r="O44" s="211"/>
      <c r="P44" s="4"/>
      <c r="Q44" s="4"/>
    </row>
    <row r="45" spans="1:17" ht="12.75">
      <c r="A45" s="206">
        <f>ROW()</f>
        <v>45</v>
      </c>
      <c r="B45" s="195"/>
      <c r="C45" s="195"/>
      <c r="D45" s="198"/>
      <c r="E45" s="324"/>
      <c r="F45" s="324"/>
      <c r="G45" s="324"/>
      <c r="H45" s="324"/>
      <c r="I45" s="324"/>
      <c r="J45" s="324"/>
      <c r="K45" s="324"/>
      <c r="L45" s="324"/>
      <c r="M45" s="324"/>
      <c r="N45" s="211"/>
      <c r="O45" s="211"/>
      <c r="P45" s="4"/>
      <c r="Q45" s="4"/>
    </row>
    <row r="46" spans="1:17" ht="15.75">
      <c r="A46" s="206">
        <f>ROW()</f>
        <v>46</v>
      </c>
      <c r="B46" s="195"/>
      <c r="C46" s="211"/>
      <c r="D46" s="207"/>
      <c r="E46" s="211"/>
      <c r="F46" s="211"/>
      <c r="G46" s="211"/>
      <c r="H46" s="211"/>
      <c r="I46" s="211"/>
      <c r="J46" s="211"/>
      <c r="K46" s="211"/>
      <c r="L46" s="211"/>
      <c r="M46" s="211"/>
      <c r="N46" s="211"/>
      <c r="O46" s="211"/>
      <c r="P46" s="4"/>
      <c r="Q46" s="4"/>
    </row>
    <row r="47" spans="1:17" ht="15.75">
      <c r="A47" s="206">
        <f>ROW()</f>
        <v>47</v>
      </c>
      <c r="B47" s="208" t="s">
        <v>274</v>
      </c>
      <c r="C47" s="195"/>
      <c r="D47" s="211"/>
      <c r="E47" s="211"/>
      <c r="F47" s="211"/>
      <c r="G47" s="211"/>
      <c r="H47" s="211"/>
      <c r="I47" s="211"/>
      <c r="J47" s="211"/>
      <c r="K47" s="211"/>
      <c r="L47" s="211"/>
      <c r="M47" s="219" t="s">
        <v>92</v>
      </c>
      <c r="N47" s="211"/>
      <c r="O47" s="211"/>
      <c r="P47" s="4"/>
      <c r="Q47" s="4"/>
    </row>
    <row r="48" spans="1:17" ht="42" customHeight="1" thickBot="1">
      <c r="A48" s="206">
        <f>ROW()</f>
        <v>48</v>
      </c>
      <c r="B48" s="195"/>
      <c r="C48" s="195"/>
      <c r="D48" s="335"/>
      <c r="E48" s="211"/>
      <c r="F48" s="211"/>
      <c r="G48" s="211"/>
      <c r="H48" s="211"/>
      <c r="I48" s="762" t="s">
        <v>275</v>
      </c>
      <c r="J48" s="762"/>
      <c r="K48" s="195"/>
      <c r="L48" s="762" t="s">
        <v>452</v>
      </c>
      <c r="M48" s="762"/>
      <c r="N48" s="211"/>
      <c r="O48" s="211"/>
      <c r="P48" s="4"/>
      <c r="Q48" s="4"/>
    </row>
    <row r="49" spans="1:17" ht="12.75">
      <c r="A49" s="206">
        <f>ROW()</f>
        <v>49</v>
      </c>
      <c r="B49" s="195"/>
      <c r="C49" s="195"/>
      <c r="D49" s="215" t="s">
        <v>387</v>
      </c>
      <c r="E49" s="211"/>
      <c r="F49" s="211"/>
      <c r="G49" s="211"/>
      <c r="H49" s="211"/>
      <c r="I49" s="763"/>
      <c r="J49" s="763"/>
      <c r="K49" s="211"/>
      <c r="L49" s="765">
        <f>I49*IF($E$6="YES - ASSETS SOLD",-1,IF($E$6="NO DISCLOSURE REQUIRED",0,1))</f>
        <v>0</v>
      </c>
      <c r="M49" s="766" t="e">
        <f>L48*#REF!*IF(E$6="YES - ASSETS SOLD",-1,IF(E$6="NO DISCLOSURE REQUIRED",0,1))</f>
        <v>#VALUE!</v>
      </c>
      <c r="N49" s="236" t="s">
        <v>237</v>
      </c>
      <c r="O49" s="195"/>
      <c r="P49" s="4"/>
      <c r="Q49" s="4"/>
    </row>
    <row r="50" spans="1:17" ht="13.5" thickBot="1">
      <c r="A50" s="206">
        <f>ROW()</f>
        <v>50</v>
      </c>
      <c r="B50" s="195"/>
      <c r="C50" s="195"/>
      <c r="D50" s="215" t="s">
        <v>388</v>
      </c>
      <c r="E50" s="211"/>
      <c r="F50" s="211"/>
      <c r="G50" s="211"/>
      <c r="H50" s="211"/>
      <c r="I50" s="760"/>
      <c r="J50" s="760"/>
      <c r="K50" s="211"/>
      <c r="L50" s="757">
        <f>I50*IF($E$6="YES - ASSETS SOLD",-1,IF($E$6="NO DISCLOSURE REQUIRED",0,1))</f>
        <v>0</v>
      </c>
      <c r="M50" s="758" t="e">
        <f>L49*L48*IF(E$6="YES - ASSETS SOLD",-1,IF(E$6="NO DISCLOSURE REQUIRED",0,1))</f>
        <v>#VALUE!</v>
      </c>
      <c r="N50" s="236" t="s">
        <v>237</v>
      </c>
      <c r="O50" s="195"/>
      <c r="P50" s="4"/>
      <c r="Q50" s="4"/>
    </row>
    <row r="51" spans="1:17" ht="14.25">
      <c r="A51" s="206">
        <f>ROW()</f>
        <v>51</v>
      </c>
      <c r="B51" s="195"/>
      <c r="C51" s="195"/>
      <c r="D51" s="336"/>
      <c r="E51" s="211"/>
      <c r="F51" s="211"/>
      <c r="G51" s="211"/>
      <c r="H51" s="211"/>
      <c r="I51" s="211"/>
      <c r="J51" s="211"/>
      <c r="K51" s="211"/>
      <c r="L51" s="344"/>
      <c r="M51" s="344"/>
      <c r="N51" s="195"/>
      <c r="O51" s="195"/>
      <c r="P51" s="4"/>
      <c r="Q51" s="4"/>
    </row>
    <row r="52" spans="1:17" ht="12.75">
      <c r="A52" s="206">
        <f>ROW()</f>
        <v>52</v>
      </c>
      <c r="B52" s="195"/>
      <c r="C52" s="195"/>
      <c r="D52" s="198"/>
      <c r="E52" s="195"/>
      <c r="F52" s="195"/>
      <c r="G52" s="195"/>
      <c r="H52" s="195"/>
      <c r="I52" s="195"/>
      <c r="J52" s="195"/>
      <c r="K52" s="195"/>
      <c r="L52" s="195"/>
      <c r="M52" s="195"/>
      <c r="N52" s="195"/>
      <c r="O52" s="195"/>
      <c r="P52" s="4"/>
      <c r="Q52" s="4"/>
    </row>
    <row r="53" spans="1:17" ht="12.75">
      <c r="A53" s="206">
        <f>ROW()</f>
        <v>53</v>
      </c>
      <c r="B53" s="195"/>
      <c r="C53" s="195"/>
      <c r="D53" s="195"/>
      <c r="E53" s="195" t="s">
        <v>86</v>
      </c>
      <c r="F53" s="195"/>
      <c r="G53" s="195" t="s">
        <v>87</v>
      </c>
      <c r="H53" s="195"/>
      <c r="I53" s="195"/>
      <c r="O53" s="195"/>
      <c r="P53" s="4"/>
      <c r="Q53" s="4"/>
    </row>
    <row r="54" spans="1:17" ht="12.75">
      <c r="A54" s="206">
        <f>ROW()</f>
        <v>54</v>
      </c>
      <c r="B54" s="195"/>
      <c r="C54" s="195"/>
      <c r="D54" s="195"/>
      <c r="E54" s="195"/>
      <c r="F54" s="195"/>
      <c r="G54" s="195"/>
      <c r="H54" s="195"/>
      <c r="I54" s="195"/>
      <c r="O54" s="195"/>
      <c r="P54" s="4"/>
      <c r="Q54" s="4"/>
    </row>
    <row r="55" spans="1:17" ht="12.75">
      <c r="A55" s="206">
        <f>ROW()</f>
        <v>55</v>
      </c>
      <c r="B55" s="195"/>
      <c r="C55" s="195"/>
      <c r="D55" s="195"/>
      <c r="E55" s="195"/>
      <c r="F55" s="195"/>
      <c r="G55" s="195"/>
      <c r="H55" s="195"/>
      <c r="I55" s="195"/>
      <c r="J55" s="195"/>
      <c r="K55" s="195"/>
      <c r="L55" s="195"/>
      <c r="M55" s="195"/>
      <c r="N55" s="195"/>
      <c r="O55" s="195"/>
      <c r="P55" s="4"/>
      <c r="Q55" s="4"/>
    </row>
    <row r="56" spans="1:17" ht="12.75">
      <c r="A56" s="206">
        <f>ROW()</f>
        <v>56</v>
      </c>
      <c r="B56" s="195"/>
      <c r="C56" s="195"/>
      <c r="D56" s="195"/>
      <c r="E56" s="195"/>
      <c r="F56" s="195"/>
      <c r="G56" s="195" t="s">
        <v>88</v>
      </c>
      <c r="H56" s="195"/>
      <c r="I56" s="195"/>
      <c r="O56" s="195"/>
      <c r="P56" s="4"/>
      <c r="Q56" s="4"/>
    </row>
    <row r="57" spans="1:17" ht="12.75">
      <c r="A57" s="206">
        <f>ROW()</f>
        <v>57</v>
      </c>
      <c r="B57" s="195"/>
      <c r="C57" s="195"/>
      <c r="D57" s="195"/>
      <c r="E57" s="195"/>
      <c r="F57" s="195"/>
      <c r="G57" s="195"/>
      <c r="H57" s="195"/>
      <c r="I57" s="195"/>
      <c r="O57" s="195"/>
      <c r="P57" s="4"/>
      <c r="Q57" s="4"/>
    </row>
    <row r="58" spans="1:17" ht="12.75">
      <c r="A58" s="255"/>
      <c r="B58" s="195"/>
      <c r="C58" s="195"/>
      <c r="D58" s="195"/>
      <c r="E58" s="195"/>
      <c r="F58" s="195"/>
      <c r="G58" s="195"/>
      <c r="H58" s="195"/>
      <c r="I58" s="195"/>
      <c r="J58" s="195"/>
      <c r="K58" s="195"/>
      <c r="L58" s="195"/>
      <c r="M58" s="195"/>
      <c r="N58" s="195"/>
      <c r="O58" s="195"/>
      <c r="P58" s="4"/>
      <c r="Q58" s="4"/>
    </row>
    <row r="59" spans="1:17" ht="12.75">
      <c r="A59" s="442"/>
      <c r="B59" s="36"/>
      <c r="C59" s="4"/>
      <c r="D59" s="4"/>
      <c r="P59" s="4"/>
      <c r="Q59" s="4"/>
    </row>
    <row r="60" spans="1:17" ht="12.75">
      <c r="A60" s="3"/>
      <c r="B60" s="4"/>
      <c r="C60" s="4"/>
      <c r="D60" s="4"/>
      <c r="P60" s="4"/>
      <c r="Q60" s="4"/>
    </row>
    <row r="61" spans="1:17" ht="12.75">
      <c r="A61" s="3"/>
      <c r="B61" s="4"/>
      <c r="C61" s="4"/>
      <c r="D61" s="4"/>
      <c r="P61" s="4"/>
      <c r="Q61" s="4"/>
    </row>
    <row r="62" spans="1:17" ht="12.75">
      <c r="A62" s="3"/>
      <c r="B62" s="4"/>
      <c r="C62" s="4"/>
      <c r="D62" s="4"/>
      <c r="P62" s="4"/>
      <c r="Q62" s="4"/>
    </row>
    <row r="63" spans="1:17" ht="12.75">
      <c r="A63" s="3"/>
      <c r="B63" s="4"/>
      <c r="C63" s="4"/>
      <c r="D63" s="4"/>
      <c r="P63" s="4"/>
      <c r="Q63" s="4"/>
    </row>
    <row r="64" spans="1:17" ht="12.75">
      <c r="A64" s="3"/>
      <c r="B64" s="4"/>
      <c r="C64" s="4"/>
      <c r="D64" s="4"/>
      <c r="P64" s="4"/>
      <c r="Q64" s="4"/>
    </row>
    <row r="65" spans="1:17" ht="12.75">
      <c r="A65" s="3"/>
      <c r="B65" s="4"/>
      <c r="C65" s="4"/>
      <c r="D65" s="4"/>
      <c r="P65" s="4"/>
      <c r="Q65" s="4"/>
    </row>
    <row r="66" spans="1:17" ht="12.75">
      <c r="A66" s="3"/>
      <c r="B66" s="4"/>
      <c r="C66" s="4"/>
      <c r="D66" s="4"/>
      <c r="P66" s="4"/>
      <c r="Q66" s="4"/>
    </row>
    <row r="67" spans="1:17" ht="12.75">
      <c r="A67" s="3"/>
      <c r="B67" s="4"/>
      <c r="C67" s="4"/>
      <c r="D67" s="4"/>
      <c r="P67" s="4"/>
      <c r="Q67" s="4"/>
    </row>
    <row r="68" spans="1:17" ht="12.75">
      <c r="A68" s="3"/>
      <c r="B68" s="4"/>
      <c r="C68" s="4"/>
      <c r="D68" s="4"/>
      <c r="P68" s="4"/>
      <c r="Q68" s="4"/>
    </row>
    <row r="69" spans="1:17" ht="12.75">
      <c r="A69" s="3"/>
      <c r="B69" s="4"/>
      <c r="C69" s="4"/>
      <c r="D69" s="4"/>
      <c r="P69" s="4"/>
      <c r="Q69" s="4"/>
    </row>
    <row r="70" spans="1:17" ht="12.75">
      <c r="A70" s="3"/>
      <c r="B70" s="4"/>
      <c r="C70" s="4"/>
      <c r="D70" s="4"/>
      <c r="P70" s="4"/>
      <c r="Q70" s="4"/>
    </row>
    <row r="71" spans="1:17" ht="12.75">
      <c r="A71" s="3"/>
      <c r="B71" s="4"/>
      <c r="C71" s="4"/>
      <c r="D71" s="4"/>
      <c r="P71" s="4"/>
      <c r="Q71" s="4"/>
    </row>
    <row r="72" spans="1:17" ht="12.75">
      <c r="A72" s="3"/>
      <c r="B72" s="4"/>
      <c r="C72" s="4"/>
      <c r="D72" s="4"/>
      <c r="P72" s="4"/>
      <c r="Q72" s="4"/>
    </row>
    <row r="73" spans="1:17" ht="12.75">
      <c r="A73" s="3"/>
      <c r="B73" s="4"/>
      <c r="C73" s="4"/>
      <c r="D73" s="4"/>
      <c r="P73" s="4"/>
      <c r="Q73" s="4"/>
    </row>
    <row r="74" spans="1:17" ht="12.75">
      <c r="A74" s="3"/>
      <c r="B74" s="4"/>
      <c r="C74" s="4"/>
      <c r="D74" s="4"/>
      <c r="P74" s="4"/>
      <c r="Q74" s="4"/>
    </row>
    <row r="75" spans="1:17" ht="12.75">
      <c r="A75" s="3"/>
      <c r="B75" s="4"/>
      <c r="C75" s="4"/>
      <c r="D75" s="4"/>
      <c r="P75" s="4"/>
      <c r="Q75" s="4"/>
    </row>
    <row r="76" spans="1:17" ht="12.75">
      <c r="A76" s="3"/>
      <c r="B76" s="4"/>
      <c r="C76" s="4"/>
      <c r="D76" s="4"/>
      <c r="P76" s="4"/>
      <c r="Q76" s="4"/>
    </row>
    <row r="77" spans="1:17" ht="12.75">
      <c r="A77" s="3"/>
      <c r="B77" s="4"/>
      <c r="C77" s="4"/>
      <c r="D77" s="4"/>
      <c r="P77" s="4"/>
      <c r="Q77" s="4"/>
    </row>
    <row r="78" spans="1:17" ht="12.75">
      <c r="A78" s="3"/>
      <c r="B78" s="4"/>
      <c r="C78" s="4"/>
      <c r="D78" s="4"/>
      <c r="P78" s="4"/>
      <c r="Q78" s="4"/>
    </row>
    <row r="79" spans="1:17" ht="12.75">
      <c r="A79" s="3"/>
      <c r="B79" s="4"/>
      <c r="C79" s="4"/>
      <c r="D79" s="4"/>
      <c r="P79" s="4"/>
      <c r="Q79" s="4"/>
    </row>
    <row r="80" spans="1:17" ht="12.75">
      <c r="A80" s="3"/>
      <c r="B80" s="4"/>
      <c r="C80" s="4"/>
      <c r="D80" s="4"/>
      <c r="P80" s="4"/>
      <c r="Q80" s="4"/>
    </row>
    <row r="81" spans="1:17" ht="12.75">
      <c r="A81" s="3"/>
      <c r="B81" s="4"/>
      <c r="C81" s="4"/>
      <c r="D81" s="4"/>
      <c r="P81" s="4"/>
      <c r="Q81" s="4"/>
    </row>
    <row r="82" spans="1:17" ht="12.75">
      <c r="A82" s="3"/>
      <c r="B82" s="4"/>
      <c r="C82" s="4"/>
      <c r="D82" s="4"/>
      <c r="P82" s="4"/>
      <c r="Q82" s="4"/>
    </row>
    <row r="83" spans="1:17" ht="12.75">
      <c r="A83" s="3"/>
      <c r="B83" s="4"/>
      <c r="C83" s="4"/>
      <c r="D83" s="4"/>
      <c r="P83" s="4"/>
      <c r="Q83" s="4"/>
    </row>
    <row r="84" spans="1:17" ht="12.75">
      <c r="A84" s="3"/>
      <c r="B84" s="4"/>
      <c r="C84" s="4"/>
      <c r="D84" s="4"/>
      <c r="P84" s="4"/>
      <c r="Q84" s="4"/>
    </row>
    <row r="85" spans="1:17" ht="12.75">
      <c r="A85" s="3"/>
      <c r="B85" s="4"/>
      <c r="C85" s="4"/>
      <c r="D85" s="4"/>
      <c r="P85" s="4"/>
      <c r="Q85" s="4"/>
    </row>
    <row r="86" spans="1:17" ht="12.75">
      <c r="A86" s="3"/>
      <c r="B86" s="4"/>
      <c r="C86" s="4"/>
      <c r="D86" s="4"/>
      <c r="P86" s="4"/>
      <c r="Q86" s="4"/>
    </row>
    <row r="87" spans="1:17" ht="12.75">
      <c r="A87" s="3"/>
      <c r="B87" s="4"/>
      <c r="C87" s="4"/>
      <c r="D87" s="4"/>
      <c r="P87" s="4"/>
      <c r="Q87" s="4"/>
    </row>
    <row r="88" spans="1:17" ht="12.75">
      <c r="A88" s="3"/>
      <c r="B88" s="4"/>
      <c r="C88" s="4"/>
      <c r="D88" s="4"/>
      <c r="P88" s="4"/>
      <c r="Q88" s="4"/>
    </row>
    <row r="89" spans="1:17" ht="12.75">
      <c r="A89" s="3"/>
      <c r="B89" s="4"/>
      <c r="C89" s="4"/>
      <c r="D89" s="4"/>
      <c r="P89" s="4"/>
      <c r="Q89" s="4"/>
    </row>
    <row r="90" spans="1:17" ht="12.75">
      <c r="A90" s="3"/>
      <c r="B90" s="4"/>
      <c r="C90" s="4"/>
      <c r="D90" s="4"/>
      <c r="P90" s="4"/>
      <c r="Q90" s="4"/>
    </row>
    <row r="91" spans="1:17" ht="12.75">
      <c r="A91" s="3"/>
      <c r="B91" s="4"/>
      <c r="C91" s="4"/>
      <c r="D91" s="4"/>
      <c r="P91" s="4"/>
      <c r="Q91" s="4"/>
    </row>
    <row r="92" spans="1:17" ht="12.75">
      <c r="A92" s="3"/>
      <c r="B92" s="4"/>
      <c r="C92" s="4"/>
      <c r="P92" s="4"/>
      <c r="Q92" s="4"/>
    </row>
    <row r="93" spans="16:17" ht="12.75">
      <c r="P93" s="4"/>
      <c r="Q93" s="4"/>
    </row>
  </sheetData>
  <sheetProtection sheet="1"/>
  <mergeCells count="9">
    <mergeCell ref="L50:M50"/>
    <mergeCell ref="J4:N4"/>
    <mergeCell ref="I50:J50"/>
    <mergeCell ref="E6:I6"/>
    <mergeCell ref="I48:J48"/>
    <mergeCell ref="L48:M48"/>
    <mergeCell ref="I49:J49"/>
    <mergeCell ref="M8:N8"/>
    <mergeCell ref="L49:M49"/>
  </mergeCells>
  <dataValidations count="1">
    <dataValidation type="list" allowBlank="1" showInputMessage="1" showErrorMessage="1" sqref="E6:I6">
      <formula1>AB5:AB7</formula1>
    </dataValidation>
  </dataValidations>
  <printOptions/>
  <pageMargins left="0.75" right="0.75" top="1" bottom="1" header="0.5" footer="0.5"/>
  <pageSetup horizontalDpi="600" verticalDpi="600" orientation="portrait" paperSize="9" scale="43" r:id="rId1"/>
  <headerFooter alignWithMargins="0">
    <oddHeader>&amp;RElectricity Distribution (Information Disclosure) Requirements - Schedules 
</oddHeader>
    <oddFooter>&amp;L&amp;D&amp;C&amp;F</oddFooter>
  </headerFooter>
  <rowBreaks count="1" manualBreakCount="1">
    <brk id="58" max="18" man="1"/>
  </rowBreaks>
</worksheet>
</file>

<file path=xl/worksheets/sheet11.xml><?xml version="1.0" encoding="utf-8"?>
<worksheet xmlns="http://schemas.openxmlformats.org/spreadsheetml/2006/main" xmlns:r="http://schemas.openxmlformats.org/officeDocument/2006/relationships">
  <sheetPr>
    <tabColor indexed="43"/>
  </sheetPr>
  <dimension ref="A1:AB93"/>
  <sheetViews>
    <sheetView showGridLines="0" zoomScale="75" zoomScaleNormal="75" zoomScaleSheetLayoutView="75" zoomScalePageLayoutView="75" workbookViewId="0" topLeftCell="A1">
      <selection activeCell="A1" sqref="A1"/>
    </sheetView>
  </sheetViews>
  <sheetFormatPr defaultColWidth="9.140625" defaultRowHeight="12.75"/>
  <cols>
    <col min="1" max="1" width="5.7109375" style="2" customWidth="1"/>
    <col min="2" max="2" width="2.00390625" style="0" customWidth="1"/>
    <col min="3" max="3" width="4.8515625" style="0" customWidth="1"/>
    <col min="4" max="4" width="50.8515625" style="0" customWidth="1"/>
    <col min="5" max="14" width="10.7109375" style="4" customWidth="1"/>
    <col min="15" max="15" width="3.28125" style="4" customWidth="1"/>
    <col min="16" max="16" width="3.28125" style="0" customWidth="1"/>
  </cols>
  <sheetData>
    <row r="1" spans="1:16" ht="12.75">
      <c r="A1" s="233"/>
      <c r="B1" s="195"/>
      <c r="C1" s="195"/>
      <c r="D1" s="195"/>
      <c r="E1" s="195"/>
      <c r="F1" s="195"/>
      <c r="G1" s="195"/>
      <c r="H1" s="195"/>
      <c r="I1" s="195"/>
      <c r="J1" s="195"/>
      <c r="K1" s="195"/>
      <c r="L1" s="195"/>
      <c r="M1" s="195"/>
      <c r="N1" s="195"/>
      <c r="O1" s="195"/>
      <c r="P1" s="4"/>
    </row>
    <row r="2" spans="1:17" s="1" customFormat="1" ht="18">
      <c r="A2" s="197" t="s">
        <v>235</v>
      </c>
      <c r="B2" s="198"/>
      <c r="C2" s="198"/>
      <c r="D2" s="198"/>
      <c r="E2" s="198"/>
      <c r="F2" s="198"/>
      <c r="G2" s="198"/>
      <c r="H2" s="198"/>
      <c r="I2" s="198"/>
      <c r="J2" s="198"/>
      <c r="K2" s="198"/>
      <c r="L2" s="198"/>
      <c r="M2" s="198"/>
      <c r="N2" s="198"/>
      <c r="O2" s="198"/>
      <c r="P2" s="7"/>
      <c r="Q2" s="5"/>
    </row>
    <row r="3" spans="1:17" s="1" customFormat="1" ht="18">
      <c r="A3" s="197"/>
      <c r="B3" s="198"/>
      <c r="C3" s="198"/>
      <c r="D3" s="198"/>
      <c r="E3" s="198"/>
      <c r="F3" s="198"/>
      <c r="G3" s="198"/>
      <c r="H3" s="198"/>
      <c r="I3" s="198"/>
      <c r="J3" s="198"/>
      <c r="K3" s="198"/>
      <c r="L3" s="198"/>
      <c r="M3" s="198"/>
      <c r="N3" s="198"/>
      <c r="O3" s="198"/>
      <c r="P3" s="7"/>
      <c r="Q3" s="5"/>
    </row>
    <row r="4" spans="1:17" s="1" customFormat="1" ht="17.25" customHeight="1">
      <c r="A4" s="197"/>
      <c r="B4" s="198"/>
      <c r="C4" s="198"/>
      <c r="D4" s="198"/>
      <c r="E4" s="198"/>
      <c r="F4" s="198"/>
      <c r="G4" s="198"/>
      <c r="H4" s="198"/>
      <c r="I4" s="210" t="s">
        <v>182</v>
      </c>
      <c r="J4" s="746">
        <f>'FS1.Regulatory Profit Statement'!$E$4</f>
        <v>0</v>
      </c>
      <c r="K4" s="759"/>
      <c r="L4" s="759"/>
      <c r="M4" s="759"/>
      <c r="N4" s="747"/>
      <c r="O4" s="198"/>
      <c r="P4" s="7"/>
      <c r="Q4" s="5"/>
    </row>
    <row r="5" spans="1:28" s="1" customFormat="1" ht="15.75">
      <c r="A5" s="248" t="s">
        <v>485</v>
      </c>
      <c r="B5" s="198"/>
      <c r="C5" s="198"/>
      <c r="D5" s="198"/>
      <c r="E5" s="198"/>
      <c r="F5" s="198"/>
      <c r="G5" s="198"/>
      <c r="H5" s="198"/>
      <c r="I5" s="198"/>
      <c r="J5" s="214"/>
      <c r="K5" s="214"/>
      <c r="L5" s="214"/>
      <c r="M5" s="214"/>
      <c r="N5" s="214"/>
      <c r="O5" s="198"/>
      <c r="P5" s="7"/>
      <c r="Q5" s="5"/>
      <c r="AB5" s="1" t="s">
        <v>263</v>
      </c>
    </row>
    <row r="6" spans="1:28" s="1" customFormat="1" ht="18">
      <c r="A6" s="206">
        <f>ROW()</f>
        <v>6</v>
      </c>
      <c r="B6" s="208" t="s">
        <v>349</v>
      </c>
      <c r="C6" s="198"/>
      <c r="D6" s="198"/>
      <c r="E6" s="761"/>
      <c r="F6" s="761"/>
      <c r="G6" s="761"/>
      <c r="H6" s="761"/>
      <c r="I6" s="761"/>
      <c r="J6" s="214"/>
      <c r="K6" s="214"/>
      <c r="L6" s="327"/>
      <c r="M6" s="328"/>
      <c r="N6" s="328"/>
      <c r="O6" s="198"/>
      <c r="P6" s="7"/>
      <c r="Q6" s="5"/>
      <c r="AB6" s="1" t="s">
        <v>264</v>
      </c>
    </row>
    <row r="7" spans="1:28" s="1" customFormat="1" ht="18">
      <c r="A7" s="206">
        <f>ROW()</f>
        <v>7</v>
      </c>
      <c r="B7" s="198"/>
      <c r="C7" s="198"/>
      <c r="D7" s="198"/>
      <c r="E7" s="198"/>
      <c r="F7" s="198"/>
      <c r="G7" s="198"/>
      <c r="H7" s="198"/>
      <c r="I7" s="198"/>
      <c r="J7" s="214"/>
      <c r="K7" s="214"/>
      <c r="L7" s="327"/>
      <c r="M7" s="328"/>
      <c r="N7" s="328"/>
      <c r="O7" s="198"/>
      <c r="P7" s="7"/>
      <c r="Q7" s="5"/>
      <c r="AB7" s="1" t="s">
        <v>265</v>
      </c>
    </row>
    <row r="8" spans="1:17" s="1" customFormat="1" ht="18">
      <c r="A8" s="206">
        <f>ROW()</f>
        <v>8</v>
      </c>
      <c r="B8" s="198"/>
      <c r="C8" s="198"/>
      <c r="D8" s="214"/>
      <c r="E8" s="198"/>
      <c r="F8" s="198"/>
      <c r="G8" s="198"/>
      <c r="H8" s="198"/>
      <c r="I8" s="198"/>
      <c r="J8" s="198"/>
      <c r="K8" s="198"/>
      <c r="L8" s="218" t="s">
        <v>85</v>
      </c>
      <c r="M8" s="764"/>
      <c r="N8" s="764"/>
      <c r="O8" s="198"/>
      <c r="P8" s="7"/>
      <c r="Q8" s="5"/>
    </row>
    <row r="9" spans="1:17" s="1" customFormat="1" ht="15.75">
      <c r="A9" s="206">
        <f>ROW()</f>
        <v>9</v>
      </c>
      <c r="B9" s="198"/>
      <c r="C9" s="198"/>
      <c r="D9" s="198"/>
      <c r="E9" s="198"/>
      <c r="F9" s="198"/>
      <c r="G9" s="198"/>
      <c r="H9" s="198"/>
      <c r="I9" s="198"/>
      <c r="J9" s="198"/>
      <c r="K9" s="198"/>
      <c r="L9" s="210" t="s">
        <v>441</v>
      </c>
      <c r="M9" s="155">
        <f>IF(OR('FS1.Regulatory Profit Statement'!F5="",M8="",E6="NO DISCLOSURE REQUIRED"),0,(DATE('FS1.Regulatory Profit Statement'!F5,3,31)-M8)/365)</f>
        <v>0</v>
      </c>
      <c r="N9" s="198"/>
      <c r="O9" s="198"/>
      <c r="P9" s="7"/>
      <c r="Q9" s="5"/>
    </row>
    <row r="10" spans="1:17" s="1" customFormat="1" ht="12.75" customHeight="1">
      <c r="A10" s="206">
        <f>ROW()</f>
        <v>10</v>
      </c>
      <c r="B10" s="198"/>
      <c r="C10" s="198"/>
      <c r="D10" s="198"/>
      <c r="E10" s="198"/>
      <c r="F10" s="198"/>
      <c r="G10" s="198"/>
      <c r="H10" s="198"/>
      <c r="I10" s="198"/>
      <c r="J10" s="198"/>
      <c r="K10" s="198"/>
      <c r="L10" s="198"/>
      <c r="M10" s="198"/>
      <c r="N10" s="198"/>
      <c r="O10" s="198"/>
      <c r="P10" s="7"/>
      <c r="Q10" s="5"/>
    </row>
    <row r="11" spans="1:17" s="1" customFormat="1" ht="12.75" customHeight="1">
      <c r="A11" s="206">
        <f>ROW()</f>
        <v>11</v>
      </c>
      <c r="B11" s="198"/>
      <c r="C11" s="198"/>
      <c r="D11" s="198"/>
      <c r="E11" s="198"/>
      <c r="F11" s="198"/>
      <c r="G11" s="198"/>
      <c r="H11" s="198"/>
      <c r="I11" s="198"/>
      <c r="J11" s="198"/>
      <c r="K11" s="198"/>
      <c r="L11" s="210"/>
      <c r="M11" s="316"/>
      <c r="N11" s="198"/>
      <c r="O11" s="198"/>
      <c r="P11" s="7"/>
      <c r="Q11" s="5"/>
    </row>
    <row r="12" spans="1:17" ht="15.75">
      <c r="A12" s="206">
        <f>ROW()</f>
        <v>12</v>
      </c>
      <c r="B12" s="329" t="s">
        <v>350</v>
      </c>
      <c r="C12" s="195"/>
      <c r="D12" s="298"/>
      <c r="E12" s="211"/>
      <c r="F12" s="195"/>
      <c r="G12" s="211"/>
      <c r="H12" s="195"/>
      <c r="I12" s="195"/>
      <c r="J12" s="195"/>
      <c r="K12" s="195"/>
      <c r="L12" s="249" t="s">
        <v>92</v>
      </c>
      <c r="M12" s="195"/>
      <c r="N12" s="195"/>
      <c r="O12" s="195"/>
      <c r="P12" s="4"/>
      <c r="Q12" s="4"/>
    </row>
    <row r="13" spans="1:16" ht="180" customHeight="1">
      <c r="A13" s="206">
        <f>ROW()</f>
        <v>13</v>
      </c>
      <c r="B13" s="195"/>
      <c r="C13" s="195"/>
      <c r="D13" s="330"/>
      <c r="E13" s="299" t="s">
        <v>342</v>
      </c>
      <c r="F13" s="300" t="s">
        <v>487</v>
      </c>
      <c r="G13" s="300" t="s">
        <v>323</v>
      </c>
      <c r="H13" s="300" t="s">
        <v>324</v>
      </c>
      <c r="I13" s="331" t="s">
        <v>59</v>
      </c>
      <c r="J13" s="331" t="s">
        <v>359</v>
      </c>
      <c r="K13" s="332" t="s">
        <v>57</v>
      </c>
      <c r="L13" s="345" t="s">
        <v>83</v>
      </c>
      <c r="M13" s="211" t="s">
        <v>76</v>
      </c>
      <c r="N13" s="195"/>
      <c r="O13" s="195"/>
      <c r="P13" s="4"/>
    </row>
    <row r="14" spans="1:16" s="22" customFormat="1" ht="12.75">
      <c r="A14" s="206">
        <f>ROW()</f>
        <v>14</v>
      </c>
      <c r="B14" s="195"/>
      <c r="C14" s="211"/>
      <c r="D14" s="211" t="s">
        <v>79</v>
      </c>
      <c r="E14" s="633"/>
      <c r="F14" s="634"/>
      <c r="G14" s="634"/>
      <c r="H14" s="634"/>
      <c r="I14" s="634"/>
      <c r="J14" s="634"/>
      <c r="K14" s="635"/>
      <c r="L14" s="573">
        <f>SUM(E14:K14)</f>
        <v>0</v>
      </c>
      <c r="M14" s="211"/>
      <c r="N14" s="195"/>
      <c r="O14" s="195"/>
      <c r="P14" s="4"/>
    </row>
    <row r="15" spans="1:16" ht="12.75">
      <c r="A15" s="206">
        <f>ROW()</f>
        <v>15</v>
      </c>
      <c r="B15" s="195"/>
      <c r="C15" s="211"/>
      <c r="D15" s="211"/>
      <c r="E15" s="266"/>
      <c r="F15" s="279"/>
      <c r="G15" s="279"/>
      <c r="H15" s="279"/>
      <c r="I15" s="279"/>
      <c r="J15" s="279"/>
      <c r="K15" s="337"/>
      <c r="L15" s="242"/>
      <c r="M15" s="211"/>
      <c r="N15" s="195"/>
      <c r="O15" s="195"/>
      <c r="P15" s="4"/>
    </row>
    <row r="16" spans="1:16" s="22" customFormat="1" ht="12.75">
      <c r="A16" s="206">
        <f>ROW()</f>
        <v>16</v>
      </c>
      <c r="B16" s="195"/>
      <c r="C16" s="333" t="s">
        <v>484</v>
      </c>
      <c r="D16" s="211" t="s">
        <v>77</v>
      </c>
      <c r="E16" s="637"/>
      <c r="F16" s="638"/>
      <c r="G16" s="638"/>
      <c r="H16" s="638"/>
      <c r="I16" s="638"/>
      <c r="J16" s="638"/>
      <c r="K16" s="639"/>
      <c r="L16" s="584">
        <f>SUM(E16:K16)</f>
        <v>0</v>
      </c>
      <c r="M16" s="211"/>
      <c r="N16" s="195"/>
      <c r="O16" s="195"/>
      <c r="P16" s="4"/>
    </row>
    <row r="17" spans="1:16" s="22" customFormat="1" ht="12.75">
      <c r="A17" s="206">
        <f>ROW()</f>
        <v>17</v>
      </c>
      <c r="B17" s="195"/>
      <c r="C17" s="333"/>
      <c r="D17" s="214" t="s">
        <v>80</v>
      </c>
      <c r="E17" s="640">
        <f>E14-E16</f>
        <v>0</v>
      </c>
      <c r="F17" s="641">
        <f aca="true" t="shared" si="0" ref="F17:L17">F14-F16</f>
        <v>0</v>
      </c>
      <c r="G17" s="641">
        <f t="shared" si="0"/>
        <v>0</v>
      </c>
      <c r="H17" s="641">
        <f t="shared" si="0"/>
        <v>0</v>
      </c>
      <c r="I17" s="641">
        <f t="shared" si="0"/>
        <v>0</v>
      </c>
      <c r="J17" s="641">
        <f t="shared" si="0"/>
        <v>0</v>
      </c>
      <c r="K17" s="642">
        <f t="shared" si="0"/>
        <v>0</v>
      </c>
      <c r="L17" s="665">
        <f t="shared" si="0"/>
        <v>0</v>
      </c>
      <c r="M17" s="211"/>
      <c r="N17" s="195"/>
      <c r="O17" s="195"/>
      <c r="P17" s="4"/>
    </row>
    <row r="18" spans="1:16" s="22" customFormat="1" ht="12.75">
      <c r="A18" s="206">
        <f>ROW()</f>
        <v>18</v>
      </c>
      <c r="B18" s="195"/>
      <c r="C18" s="333"/>
      <c r="D18" s="211"/>
      <c r="E18" s="266"/>
      <c r="F18" s="279"/>
      <c r="G18" s="279"/>
      <c r="H18" s="279"/>
      <c r="I18" s="279"/>
      <c r="J18" s="279"/>
      <c r="K18" s="337"/>
      <c r="L18" s="242"/>
      <c r="M18" s="211"/>
      <c r="N18" s="195"/>
      <c r="O18" s="195"/>
      <c r="P18" s="4"/>
    </row>
    <row r="19" spans="1:16" s="22" customFormat="1" ht="12.75">
      <c r="A19" s="206">
        <f>ROW()</f>
        <v>19</v>
      </c>
      <c r="B19" s="195"/>
      <c r="C19" s="333" t="s">
        <v>484</v>
      </c>
      <c r="D19" s="211" t="s">
        <v>82</v>
      </c>
      <c r="E19" s="637"/>
      <c r="F19" s="638"/>
      <c r="G19" s="638"/>
      <c r="H19" s="638"/>
      <c r="I19" s="638"/>
      <c r="J19" s="638"/>
      <c r="K19" s="639"/>
      <c r="L19" s="584">
        <f>SUM(E19:K19)</f>
        <v>0</v>
      </c>
      <c r="M19" s="211"/>
      <c r="N19" s="195"/>
      <c r="O19" s="195"/>
      <c r="P19" s="4"/>
    </row>
    <row r="20" spans="1:16" s="22" customFormat="1" ht="12.75">
      <c r="A20" s="206">
        <f>ROW()</f>
        <v>20</v>
      </c>
      <c r="B20" s="195"/>
      <c r="C20" s="333"/>
      <c r="D20" s="214" t="s">
        <v>78</v>
      </c>
      <c r="E20" s="640">
        <f>E17-E19</f>
        <v>0</v>
      </c>
      <c r="F20" s="641">
        <f aca="true" t="shared" si="1" ref="F20:L20">F17-F19</f>
        <v>0</v>
      </c>
      <c r="G20" s="641">
        <f t="shared" si="1"/>
        <v>0</v>
      </c>
      <c r="H20" s="641">
        <f t="shared" si="1"/>
        <v>0</v>
      </c>
      <c r="I20" s="641">
        <f t="shared" si="1"/>
        <v>0</v>
      </c>
      <c r="J20" s="641">
        <f t="shared" si="1"/>
        <v>0</v>
      </c>
      <c r="K20" s="642">
        <f t="shared" si="1"/>
        <v>0</v>
      </c>
      <c r="L20" s="666">
        <f t="shared" si="1"/>
        <v>0</v>
      </c>
      <c r="M20" s="211"/>
      <c r="N20" s="195"/>
      <c r="O20" s="195"/>
      <c r="P20" s="4"/>
    </row>
    <row r="21" spans="1:16" s="22" customFormat="1" ht="12.75">
      <c r="A21" s="206">
        <f>ROW()</f>
        <v>21</v>
      </c>
      <c r="B21" s="195"/>
      <c r="C21" s="333"/>
      <c r="D21" s="211"/>
      <c r="E21" s="339"/>
      <c r="F21" s="340"/>
      <c r="G21" s="340"/>
      <c r="H21" s="340"/>
      <c r="I21" s="340"/>
      <c r="J21" s="340"/>
      <c r="K21" s="341"/>
      <c r="L21" s="242"/>
      <c r="M21" s="211"/>
      <c r="N21" s="195"/>
      <c r="O21" s="195"/>
      <c r="P21" s="4"/>
    </row>
    <row r="22" spans="1:16" s="22" customFormat="1" ht="12.75">
      <c r="A22" s="206">
        <f>ROW()</f>
        <v>22</v>
      </c>
      <c r="B22" s="195"/>
      <c r="C22" s="333" t="s">
        <v>484</v>
      </c>
      <c r="D22" s="211" t="s">
        <v>81</v>
      </c>
      <c r="E22" s="645"/>
      <c r="F22" s="646"/>
      <c r="G22" s="646"/>
      <c r="H22" s="646"/>
      <c r="I22" s="646"/>
      <c r="J22" s="646"/>
      <c r="K22" s="647"/>
      <c r="L22" s="648">
        <f>SUM(E22:K22)</f>
        <v>0</v>
      </c>
      <c r="M22" s="211"/>
      <c r="N22" s="195"/>
      <c r="O22" s="195"/>
      <c r="P22" s="4"/>
    </row>
    <row r="23" spans="1:16" s="22" customFormat="1" ht="13.5" thickBot="1">
      <c r="A23" s="206">
        <f>ROW()</f>
        <v>23</v>
      </c>
      <c r="B23" s="195"/>
      <c r="C23" s="211"/>
      <c r="D23" s="214" t="s">
        <v>481</v>
      </c>
      <c r="E23" s="649">
        <f>E20-E22</f>
        <v>0</v>
      </c>
      <c r="F23" s="650">
        <f aca="true" t="shared" si="2" ref="F23:L23">F20-F22</f>
        <v>0</v>
      </c>
      <c r="G23" s="650">
        <f t="shared" si="2"/>
        <v>0</v>
      </c>
      <c r="H23" s="650">
        <f t="shared" si="2"/>
        <v>0</v>
      </c>
      <c r="I23" s="650">
        <f t="shared" si="2"/>
        <v>0</v>
      </c>
      <c r="J23" s="650">
        <f t="shared" si="2"/>
        <v>0</v>
      </c>
      <c r="K23" s="651">
        <f t="shared" si="2"/>
        <v>0</v>
      </c>
      <c r="L23" s="667">
        <f t="shared" si="2"/>
        <v>0</v>
      </c>
      <c r="M23" s="211"/>
      <c r="N23" s="195"/>
      <c r="O23" s="195"/>
      <c r="P23" s="4"/>
    </row>
    <row r="24" spans="1:16" s="22" customFormat="1" ht="12.75">
      <c r="A24" s="206">
        <f>ROW()</f>
        <v>24</v>
      </c>
      <c r="B24" s="195"/>
      <c r="C24" s="211"/>
      <c r="D24" s="214"/>
      <c r="E24" s="211"/>
      <c r="F24" s="211"/>
      <c r="G24" s="211"/>
      <c r="H24" s="211"/>
      <c r="I24" s="211"/>
      <c r="J24" s="211"/>
      <c r="K24" s="211"/>
      <c r="L24" s="211"/>
      <c r="M24" s="211"/>
      <c r="N24" s="211"/>
      <c r="O24" s="211"/>
      <c r="P24" s="4"/>
    </row>
    <row r="25" spans="1:17" ht="15.75">
      <c r="A25" s="206">
        <f>ROW()</f>
        <v>25</v>
      </c>
      <c r="B25" s="195"/>
      <c r="C25" s="211"/>
      <c r="D25" s="207"/>
      <c r="E25" s="211"/>
      <c r="F25" s="211"/>
      <c r="G25" s="211"/>
      <c r="H25" s="211"/>
      <c r="I25" s="211"/>
      <c r="J25" s="211"/>
      <c r="K25" s="211"/>
      <c r="L25" s="211"/>
      <c r="M25" s="211"/>
      <c r="N25" s="211"/>
      <c r="O25" s="211"/>
      <c r="P25" s="4"/>
      <c r="Q25" s="4"/>
    </row>
    <row r="26" spans="1:17" ht="15.75">
      <c r="A26" s="206">
        <f>ROW()</f>
        <v>26</v>
      </c>
      <c r="B26" s="208" t="s">
        <v>352</v>
      </c>
      <c r="C26" s="211"/>
      <c r="D26" s="207"/>
      <c r="E26" s="208"/>
      <c r="F26" s="208"/>
      <c r="G26" s="195"/>
      <c r="H26" s="303"/>
      <c r="I26" s="295"/>
      <c r="J26" s="295"/>
      <c r="K26" s="295"/>
      <c r="L26" s="303"/>
      <c r="M26" s="211"/>
      <c r="N26" s="249" t="s">
        <v>92</v>
      </c>
      <c r="O26" s="211"/>
      <c r="P26" s="4"/>
      <c r="Q26" s="4"/>
    </row>
    <row r="27" spans="1:17" ht="159" customHeight="1">
      <c r="A27" s="206">
        <f>ROW()</f>
        <v>27</v>
      </c>
      <c r="B27" s="195"/>
      <c r="C27" s="195"/>
      <c r="D27" s="334"/>
      <c r="E27" s="303"/>
      <c r="F27" s="303"/>
      <c r="G27" s="303"/>
      <c r="H27" s="303"/>
      <c r="I27" s="303"/>
      <c r="J27" s="303"/>
      <c r="K27" s="303"/>
      <c r="L27" s="342" t="s">
        <v>83</v>
      </c>
      <c r="M27" s="317" t="s">
        <v>529</v>
      </c>
      <c r="N27" s="318" t="s">
        <v>276</v>
      </c>
      <c r="O27" s="211"/>
      <c r="P27" s="4"/>
      <c r="Q27" s="4"/>
    </row>
    <row r="28" spans="1:17" ht="12.75">
      <c r="A28" s="206">
        <f>ROW()</f>
        <v>28</v>
      </c>
      <c r="B28" s="195"/>
      <c r="C28" s="203"/>
      <c r="D28" s="215" t="s">
        <v>343</v>
      </c>
      <c r="E28" s="242"/>
      <c r="F28" s="242"/>
      <c r="G28" s="242"/>
      <c r="H28" s="242"/>
      <c r="I28" s="242"/>
      <c r="J28" s="242"/>
      <c r="K28" s="242"/>
      <c r="L28" s="653">
        <f>L23</f>
        <v>0</v>
      </c>
      <c r="M28" s="319"/>
      <c r="N28" s="320"/>
      <c r="O28" s="211"/>
      <c r="P28" s="4"/>
      <c r="Q28" s="4"/>
    </row>
    <row r="29" spans="1:17" ht="12.75">
      <c r="A29" s="206">
        <f>ROW()</f>
        <v>29</v>
      </c>
      <c r="B29" s="195"/>
      <c r="C29" s="203"/>
      <c r="D29" s="215"/>
      <c r="E29" s="252"/>
      <c r="F29" s="252"/>
      <c r="G29" s="252"/>
      <c r="H29" s="252"/>
      <c r="I29" s="252"/>
      <c r="J29" s="252"/>
      <c r="K29" s="252"/>
      <c r="L29" s="266"/>
      <c r="M29" s="321"/>
      <c r="N29" s="322"/>
      <c r="O29" s="211"/>
      <c r="P29" s="4"/>
      <c r="Q29" s="4"/>
    </row>
    <row r="30" spans="1:17" ht="12.75">
      <c r="A30" s="206">
        <f>ROW()</f>
        <v>30</v>
      </c>
      <c r="B30" s="195"/>
      <c r="C30" s="199" t="s">
        <v>216</v>
      </c>
      <c r="D30" s="215"/>
      <c r="E30" s="252"/>
      <c r="F30" s="252"/>
      <c r="G30" s="252"/>
      <c r="H30" s="252"/>
      <c r="I30" s="252"/>
      <c r="J30" s="252"/>
      <c r="K30" s="252"/>
      <c r="L30" s="266"/>
      <c r="M30" s="323"/>
      <c r="N30" s="322"/>
      <c r="O30" s="211"/>
      <c r="P30" s="4"/>
      <c r="Q30" s="4"/>
    </row>
    <row r="31" spans="1:17" ht="12.75">
      <c r="A31" s="206">
        <f>ROW()</f>
        <v>31</v>
      </c>
      <c r="B31" s="195"/>
      <c r="C31" s="203"/>
      <c r="D31" s="215" t="s">
        <v>149</v>
      </c>
      <c r="E31" s="252"/>
      <c r="F31" s="252"/>
      <c r="G31" s="252"/>
      <c r="H31" s="252"/>
      <c r="I31" s="252"/>
      <c r="J31" s="252"/>
      <c r="K31" s="252"/>
      <c r="L31" s="645"/>
      <c r="M31" s="324"/>
      <c r="N31" s="322"/>
      <c r="O31" s="211"/>
      <c r="P31" s="4"/>
      <c r="Q31" s="4"/>
    </row>
    <row r="32" spans="1:17" ht="12.75">
      <c r="A32" s="206">
        <f>ROW()</f>
        <v>32</v>
      </c>
      <c r="B32" s="195"/>
      <c r="C32" s="203"/>
      <c r="D32" s="215" t="s">
        <v>217</v>
      </c>
      <c r="E32" s="252"/>
      <c r="F32" s="252"/>
      <c r="G32" s="252"/>
      <c r="H32" s="252"/>
      <c r="I32" s="252"/>
      <c r="J32" s="252"/>
      <c r="K32" s="252"/>
      <c r="L32" s="654"/>
      <c r="M32" s="324"/>
      <c r="N32" s="322"/>
      <c r="O32" s="211"/>
      <c r="P32" s="4"/>
      <c r="Q32" s="4"/>
    </row>
    <row r="33" spans="1:17" ht="12.75">
      <c r="A33" s="206">
        <f>ROW()</f>
        <v>33</v>
      </c>
      <c r="B33" s="195"/>
      <c r="C33" s="203" t="s">
        <v>484</v>
      </c>
      <c r="D33" s="215" t="s">
        <v>344</v>
      </c>
      <c r="E33" s="252"/>
      <c r="F33" s="252"/>
      <c r="G33" s="252"/>
      <c r="H33" s="252"/>
      <c r="I33" s="252"/>
      <c r="J33" s="252"/>
      <c r="K33" s="252"/>
      <c r="L33" s="654"/>
      <c r="M33" s="324"/>
      <c r="N33" s="322"/>
      <c r="O33" s="211"/>
      <c r="P33" s="4"/>
      <c r="Q33" s="4"/>
    </row>
    <row r="34" spans="1:17" ht="12.75">
      <c r="A34" s="206">
        <f>ROW()</f>
        <v>34</v>
      </c>
      <c r="B34" s="195"/>
      <c r="C34" s="203"/>
      <c r="D34" s="215" t="s">
        <v>383</v>
      </c>
      <c r="E34" s="252"/>
      <c r="F34" s="252"/>
      <c r="G34" s="252"/>
      <c r="H34" s="252"/>
      <c r="I34" s="252"/>
      <c r="J34" s="252"/>
      <c r="K34" s="252"/>
      <c r="L34" s="654"/>
      <c r="M34" s="324"/>
      <c r="N34" s="322"/>
      <c r="O34" s="211"/>
      <c r="P34" s="4"/>
      <c r="Q34" s="4"/>
    </row>
    <row r="35" spans="1:17" ht="12.75">
      <c r="A35" s="206">
        <f>ROW()</f>
        <v>35</v>
      </c>
      <c r="B35" s="195"/>
      <c r="C35" s="203"/>
      <c r="D35" s="215" t="s">
        <v>473</v>
      </c>
      <c r="E35" s="252"/>
      <c r="F35" s="252"/>
      <c r="G35" s="252"/>
      <c r="H35" s="252"/>
      <c r="I35" s="252"/>
      <c r="J35" s="252"/>
      <c r="K35" s="252"/>
      <c r="L35" s="579"/>
      <c r="M35" s="325"/>
      <c r="N35" s="326"/>
      <c r="O35" s="211"/>
      <c r="P35" s="4"/>
      <c r="Q35" s="4"/>
    </row>
    <row r="36" spans="1:17" ht="13.5" thickBot="1">
      <c r="A36" s="206">
        <f>ROW()</f>
        <v>36</v>
      </c>
      <c r="B36" s="195"/>
      <c r="C36" s="195"/>
      <c r="D36" s="198" t="s">
        <v>439</v>
      </c>
      <c r="E36" s="324"/>
      <c r="F36" s="324"/>
      <c r="G36" s="324"/>
      <c r="H36" s="324"/>
      <c r="I36" s="324"/>
      <c r="J36" s="324"/>
      <c r="K36" s="324"/>
      <c r="L36" s="668">
        <f>L28+L31+L32-L33+L34+L35</f>
        <v>0</v>
      </c>
      <c r="M36" s="669"/>
      <c r="N36" s="670">
        <f>M36+L36</f>
        <v>0</v>
      </c>
      <c r="O36" s="211"/>
      <c r="P36" s="4"/>
      <c r="Q36" s="4"/>
    </row>
    <row r="37" spans="1:17" ht="13.5" thickBot="1">
      <c r="A37" s="206">
        <f>ROW()</f>
        <v>37</v>
      </c>
      <c r="B37" s="195"/>
      <c r="C37" s="195"/>
      <c r="D37" s="198"/>
      <c r="E37" s="324"/>
      <c r="F37" s="324"/>
      <c r="G37" s="324"/>
      <c r="H37" s="324"/>
      <c r="I37" s="324"/>
      <c r="J37" s="324"/>
      <c r="K37" s="324"/>
      <c r="L37" s="324"/>
      <c r="M37" s="343"/>
      <c r="N37" s="324"/>
      <c r="O37" s="211"/>
      <c r="P37" s="4"/>
      <c r="Q37" s="4"/>
    </row>
    <row r="38" spans="1:17" ht="12.75">
      <c r="A38" s="206">
        <f>ROW()</f>
        <v>38</v>
      </c>
      <c r="B38" s="195"/>
      <c r="C38" s="195"/>
      <c r="D38" s="215" t="s">
        <v>389</v>
      </c>
      <c r="E38" s="324"/>
      <c r="F38" s="324"/>
      <c r="G38" s="324"/>
      <c r="H38" s="324"/>
      <c r="I38" s="324"/>
      <c r="J38" s="324"/>
      <c r="K38" s="324"/>
      <c r="L38" s="671">
        <f>IF(($E$6="YES - ASSETS ACQUIRED"),L36,0)</f>
        <v>0</v>
      </c>
      <c r="M38" s="660">
        <f>IF(($E$6="YES - ASSETS ACQUIRED"),M36,0)</f>
        <v>0</v>
      </c>
      <c r="N38" s="236" t="s">
        <v>236</v>
      </c>
      <c r="O38" s="211"/>
      <c r="P38" s="4"/>
      <c r="Q38" s="4"/>
    </row>
    <row r="39" spans="1:17" ht="13.5" thickBot="1">
      <c r="A39" s="206">
        <f>ROW()</f>
        <v>39</v>
      </c>
      <c r="B39" s="195"/>
      <c r="C39" s="195"/>
      <c r="D39" s="215" t="s">
        <v>386</v>
      </c>
      <c r="E39" s="324"/>
      <c r="F39" s="324"/>
      <c r="G39" s="324"/>
      <c r="H39" s="324"/>
      <c r="I39" s="324"/>
      <c r="J39" s="324"/>
      <c r="K39" s="324"/>
      <c r="L39" s="672">
        <f>IF(($E$6="YES - ASSETS SOLD"),L36,0)</f>
        <v>0</v>
      </c>
      <c r="M39" s="662">
        <f>IF(($E$6="YES - ASSETS SOLD"),M36,0)</f>
        <v>0</v>
      </c>
      <c r="N39" s="236" t="s">
        <v>236</v>
      </c>
      <c r="O39" s="211"/>
      <c r="P39" s="4"/>
      <c r="Q39" s="4"/>
    </row>
    <row r="40" spans="1:17" ht="12.75">
      <c r="A40" s="206">
        <f>ROW()</f>
        <v>40</v>
      </c>
      <c r="B40" s="195"/>
      <c r="C40" s="195"/>
      <c r="D40" s="198"/>
      <c r="E40" s="324"/>
      <c r="F40" s="324"/>
      <c r="G40" s="324"/>
      <c r="H40" s="324"/>
      <c r="I40" s="324"/>
      <c r="J40" s="324"/>
      <c r="K40" s="324"/>
      <c r="L40" s="324"/>
      <c r="M40" s="324"/>
      <c r="N40" s="211"/>
      <c r="O40" s="211"/>
      <c r="P40" s="4"/>
      <c r="Q40" s="4"/>
    </row>
    <row r="41" spans="1:17" ht="12.75">
      <c r="A41" s="206">
        <f>ROW()</f>
        <v>41</v>
      </c>
      <c r="B41" s="195"/>
      <c r="C41" s="195"/>
      <c r="D41" s="198"/>
      <c r="E41" s="324"/>
      <c r="F41" s="324"/>
      <c r="G41" s="324"/>
      <c r="H41" s="324"/>
      <c r="I41" s="324"/>
      <c r="J41" s="324"/>
      <c r="K41" s="324"/>
      <c r="L41" s="324"/>
      <c r="M41" s="324"/>
      <c r="N41" s="211"/>
      <c r="O41" s="211"/>
      <c r="P41" s="4"/>
      <c r="Q41" s="4"/>
    </row>
    <row r="42" spans="1:17" ht="12.75">
      <c r="A42" s="206">
        <f>ROW()</f>
        <v>42</v>
      </c>
      <c r="B42" s="195"/>
      <c r="C42" s="195"/>
      <c r="D42" s="215" t="s">
        <v>439</v>
      </c>
      <c r="E42" s="195"/>
      <c r="F42" s="195"/>
      <c r="G42" s="324"/>
      <c r="H42" s="324"/>
      <c r="I42" s="324"/>
      <c r="J42" s="324"/>
      <c r="K42" s="324"/>
      <c r="L42" s="673">
        <f>N36</f>
        <v>0</v>
      </c>
      <c r="M42" s="214"/>
      <c r="N42" s="211"/>
      <c r="O42" s="211"/>
      <c r="P42" s="4"/>
      <c r="Q42" s="4"/>
    </row>
    <row r="43" spans="1:17" ht="13.5" thickBot="1">
      <c r="A43" s="206">
        <f>ROW()</f>
        <v>43</v>
      </c>
      <c r="B43" s="195"/>
      <c r="C43" s="195"/>
      <c r="D43" s="213" t="s">
        <v>440</v>
      </c>
      <c r="E43" s="195"/>
      <c r="F43" s="195"/>
      <c r="G43" s="324"/>
      <c r="H43" s="324"/>
      <c r="I43" s="324"/>
      <c r="J43" s="324"/>
      <c r="K43" s="324"/>
      <c r="L43" s="185">
        <f>M9</f>
        <v>0</v>
      </c>
      <c r="M43" s="214"/>
      <c r="N43" s="211"/>
      <c r="O43" s="211"/>
      <c r="P43" s="4"/>
      <c r="Q43" s="4"/>
    </row>
    <row r="44" spans="1:17" ht="13.5" thickBot="1">
      <c r="A44" s="206">
        <f>ROW()</f>
        <v>44</v>
      </c>
      <c r="B44" s="195"/>
      <c r="C44" s="195"/>
      <c r="D44" s="214" t="s">
        <v>380</v>
      </c>
      <c r="E44" s="195"/>
      <c r="F44" s="195"/>
      <c r="G44" s="324"/>
      <c r="H44" s="324"/>
      <c r="I44" s="324"/>
      <c r="J44" s="324"/>
      <c r="K44" s="324"/>
      <c r="L44" s="214"/>
      <c r="M44" s="664">
        <f>L43*L42*IF(E6="YES - ASSETS SOLD",-1,IF(E6="NO DISCLOSURE REQUIRED",0,1))</f>
        <v>0</v>
      </c>
      <c r="N44" s="236" t="s">
        <v>561</v>
      </c>
      <c r="O44" s="211"/>
      <c r="P44" s="4"/>
      <c r="Q44" s="4"/>
    </row>
    <row r="45" spans="1:17" ht="12.75">
      <c r="A45" s="206">
        <f>ROW()</f>
        <v>45</v>
      </c>
      <c r="B45" s="195"/>
      <c r="C45" s="195"/>
      <c r="D45" s="198"/>
      <c r="E45" s="324"/>
      <c r="F45" s="324"/>
      <c r="G45" s="324"/>
      <c r="H45" s="324"/>
      <c r="I45" s="324"/>
      <c r="J45" s="324"/>
      <c r="K45" s="324"/>
      <c r="L45" s="324"/>
      <c r="M45" s="324"/>
      <c r="N45" s="211"/>
      <c r="O45" s="211"/>
      <c r="P45" s="4"/>
      <c r="Q45" s="4"/>
    </row>
    <row r="46" spans="1:17" ht="15.75">
      <c r="A46" s="206">
        <f>ROW()</f>
        <v>46</v>
      </c>
      <c r="B46" s="195"/>
      <c r="C46" s="211"/>
      <c r="D46" s="207"/>
      <c r="E46" s="211"/>
      <c r="F46" s="211"/>
      <c r="G46" s="211"/>
      <c r="H46" s="211"/>
      <c r="I46" s="211"/>
      <c r="J46" s="211"/>
      <c r="K46" s="211"/>
      <c r="L46" s="211"/>
      <c r="M46" s="211"/>
      <c r="N46" s="211"/>
      <c r="O46" s="211"/>
      <c r="P46" s="4"/>
      <c r="Q46" s="4"/>
    </row>
    <row r="47" spans="1:17" ht="15.75">
      <c r="A47" s="206">
        <f>ROW()</f>
        <v>47</v>
      </c>
      <c r="B47" s="208" t="s">
        <v>274</v>
      </c>
      <c r="C47" s="195"/>
      <c r="D47" s="211"/>
      <c r="E47" s="211"/>
      <c r="F47" s="211"/>
      <c r="G47" s="211"/>
      <c r="H47" s="211"/>
      <c r="I47" s="211"/>
      <c r="J47" s="211"/>
      <c r="K47" s="211"/>
      <c r="L47" s="211"/>
      <c r="M47" s="219" t="s">
        <v>92</v>
      </c>
      <c r="N47" s="211"/>
      <c r="O47" s="211"/>
      <c r="P47" s="4"/>
      <c r="Q47" s="4"/>
    </row>
    <row r="48" spans="1:22" ht="42" customHeight="1" thickBot="1">
      <c r="A48" s="206">
        <f>ROW()</f>
        <v>48</v>
      </c>
      <c r="B48" s="195"/>
      <c r="C48" s="195"/>
      <c r="D48" s="335"/>
      <c r="E48" s="211"/>
      <c r="F48" s="211"/>
      <c r="G48" s="211"/>
      <c r="H48" s="211"/>
      <c r="I48" s="762" t="s">
        <v>275</v>
      </c>
      <c r="J48" s="762"/>
      <c r="K48" s="195"/>
      <c r="L48" s="762" t="s">
        <v>452</v>
      </c>
      <c r="M48" s="762"/>
      <c r="N48" s="211"/>
      <c r="O48" s="211"/>
      <c r="P48" s="4"/>
      <c r="Q48" s="4"/>
      <c r="V48" t="s">
        <v>76</v>
      </c>
    </row>
    <row r="49" spans="1:17" ht="12.75">
      <c r="A49" s="206">
        <f>ROW()</f>
        <v>49</v>
      </c>
      <c r="B49" s="195"/>
      <c r="C49" s="195"/>
      <c r="D49" s="215" t="s">
        <v>387</v>
      </c>
      <c r="E49" s="211"/>
      <c r="F49" s="211"/>
      <c r="G49" s="211"/>
      <c r="H49" s="211"/>
      <c r="I49" s="763"/>
      <c r="J49" s="763"/>
      <c r="K49" s="211"/>
      <c r="L49" s="765">
        <f>I49*IF($E$6="YES - ASSETS SOLD",-1,IF($E$6="NO DISCLOSURE REQUIRED",0,1))</f>
        <v>0</v>
      </c>
      <c r="M49" s="766" t="e">
        <f>L48*#REF!*IF(E$6="YES - ASSETS SOLD",-1,IF(E$6="NO DISCLOSURE REQUIRED",0,1))</f>
        <v>#VALUE!</v>
      </c>
      <c r="N49" s="236" t="s">
        <v>237</v>
      </c>
      <c r="O49" s="195"/>
      <c r="P49" s="4"/>
      <c r="Q49" s="4"/>
    </row>
    <row r="50" spans="1:17" ht="13.5" thickBot="1">
      <c r="A50" s="206">
        <f>ROW()</f>
        <v>50</v>
      </c>
      <c r="B50" s="195"/>
      <c r="C50" s="195"/>
      <c r="D50" s="215" t="s">
        <v>388</v>
      </c>
      <c r="E50" s="211"/>
      <c r="F50" s="211"/>
      <c r="G50" s="211"/>
      <c r="H50" s="211"/>
      <c r="I50" s="760"/>
      <c r="J50" s="760"/>
      <c r="K50" s="211"/>
      <c r="L50" s="757">
        <f>I50*IF($E$6="YES - ASSETS SOLD",-1,IF($E$6="NO DISCLOSURE REQUIRED",0,1))</f>
        <v>0</v>
      </c>
      <c r="M50" s="758" t="e">
        <f>L49*L48*IF(E$6="YES - ASSETS SOLD",-1,IF(E$6="NO DISCLOSURE REQUIRED",0,1))</f>
        <v>#VALUE!</v>
      </c>
      <c r="N50" s="195"/>
      <c r="O50" s="195"/>
      <c r="P50" s="4"/>
      <c r="Q50" s="4"/>
    </row>
    <row r="51" spans="1:17" ht="14.25">
      <c r="A51" s="206">
        <f>ROW()</f>
        <v>51</v>
      </c>
      <c r="B51" s="195"/>
      <c r="C51" s="195"/>
      <c r="D51" s="336"/>
      <c r="E51" s="211"/>
      <c r="F51" s="211"/>
      <c r="G51" s="211"/>
      <c r="H51" s="211"/>
      <c r="I51" s="211"/>
      <c r="J51" s="211"/>
      <c r="K51" s="211"/>
      <c r="L51" s="344"/>
      <c r="M51" s="344"/>
      <c r="N51" s="195"/>
      <c r="O51" s="195"/>
      <c r="P51" s="4"/>
      <c r="Q51" s="4"/>
    </row>
    <row r="52" spans="1:17" ht="12.75">
      <c r="A52" s="206">
        <f>ROW()</f>
        <v>52</v>
      </c>
      <c r="B52" s="195"/>
      <c r="C52" s="195"/>
      <c r="D52" s="198"/>
      <c r="E52" s="195"/>
      <c r="F52" s="195"/>
      <c r="G52" s="195"/>
      <c r="H52" s="195"/>
      <c r="I52" s="195"/>
      <c r="J52" s="195"/>
      <c r="K52" s="195"/>
      <c r="L52" s="195"/>
      <c r="M52" s="195"/>
      <c r="N52" s="195"/>
      <c r="O52" s="195"/>
      <c r="P52" s="4"/>
      <c r="Q52" s="4"/>
    </row>
    <row r="53" spans="1:17" ht="12.75">
      <c r="A53" s="206">
        <f>ROW()</f>
        <v>53</v>
      </c>
      <c r="B53" s="195"/>
      <c r="C53" s="195"/>
      <c r="D53" s="195"/>
      <c r="E53" s="195" t="s">
        <v>86</v>
      </c>
      <c r="F53" s="195"/>
      <c r="G53" s="195" t="s">
        <v>87</v>
      </c>
      <c r="H53" s="195"/>
      <c r="I53" s="195"/>
      <c r="O53" s="195"/>
      <c r="P53" s="4"/>
      <c r="Q53" s="4"/>
    </row>
    <row r="54" spans="1:17" ht="12.75">
      <c r="A54" s="206">
        <f>ROW()</f>
        <v>54</v>
      </c>
      <c r="B54" s="195"/>
      <c r="C54" s="195"/>
      <c r="D54" s="195"/>
      <c r="E54" s="195"/>
      <c r="F54" s="195"/>
      <c r="G54" s="195"/>
      <c r="H54" s="195"/>
      <c r="I54" s="195"/>
      <c r="O54" s="195"/>
      <c r="P54" s="4"/>
      <c r="Q54" s="4"/>
    </row>
    <row r="55" spans="1:17" ht="12.75">
      <c r="A55" s="206">
        <f>ROW()</f>
        <v>55</v>
      </c>
      <c r="B55" s="195"/>
      <c r="C55" s="195"/>
      <c r="D55" s="195"/>
      <c r="E55" s="195"/>
      <c r="F55" s="195"/>
      <c r="G55" s="195"/>
      <c r="H55" s="195"/>
      <c r="I55" s="195"/>
      <c r="J55" s="195"/>
      <c r="K55" s="195"/>
      <c r="L55" s="195"/>
      <c r="M55" s="195"/>
      <c r="N55" s="195"/>
      <c r="O55" s="195"/>
      <c r="P55" s="4"/>
      <c r="Q55" s="4"/>
    </row>
    <row r="56" spans="1:17" ht="12.75">
      <c r="A56" s="206">
        <f>ROW()</f>
        <v>56</v>
      </c>
      <c r="B56" s="195"/>
      <c r="C56" s="195"/>
      <c r="D56" s="195"/>
      <c r="E56" s="195"/>
      <c r="F56" s="195"/>
      <c r="G56" s="195" t="s">
        <v>88</v>
      </c>
      <c r="H56" s="195"/>
      <c r="I56" s="195"/>
      <c r="O56" s="195"/>
      <c r="P56" s="4"/>
      <c r="Q56" s="4"/>
    </row>
    <row r="57" spans="1:17" ht="12.75">
      <c r="A57" s="206">
        <f>ROW()</f>
        <v>57</v>
      </c>
      <c r="B57" s="195"/>
      <c r="C57" s="195"/>
      <c r="D57" s="195"/>
      <c r="E57" s="195"/>
      <c r="F57" s="195"/>
      <c r="G57" s="195"/>
      <c r="H57" s="195"/>
      <c r="I57" s="195"/>
      <c r="O57" s="195"/>
      <c r="P57" s="4"/>
      <c r="Q57" s="4"/>
    </row>
    <row r="58" spans="1:17" ht="12.75">
      <c r="A58" s="255"/>
      <c r="B58" s="195"/>
      <c r="C58" s="195"/>
      <c r="D58" s="195"/>
      <c r="E58" s="195"/>
      <c r="F58" s="195"/>
      <c r="G58" s="195"/>
      <c r="H58" s="195"/>
      <c r="I58" s="195"/>
      <c r="J58" s="195"/>
      <c r="K58" s="195"/>
      <c r="L58" s="195"/>
      <c r="M58" s="195"/>
      <c r="N58" s="195"/>
      <c r="O58" s="195"/>
      <c r="P58" s="4"/>
      <c r="Q58" s="4"/>
    </row>
    <row r="59" spans="1:17" ht="12.75">
      <c r="A59" s="442"/>
      <c r="B59" s="36"/>
      <c r="C59" s="4"/>
      <c r="D59" s="4"/>
      <c r="P59" s="4"/>
      <c r="Q59" s="4"/>
    </row>
    <row r="60" spans="1:17" ht="12.75">
      <c r="A60" s="3"/>
      <c r="B60" s="4"/>
      <c r="C60" s="4"/>
      <c r="D60" s="4"/>
      <c r="P60" s="4"/>
      <c r="Q60" s="4"/>
    </row>
    <row r="61" spans="1:17" ht="12.75">
      <c r="A61" s="3"/>
      <c r="B61" s="4"/>
      <c r="C61" s="4"/>
      <c r="D61" s="4"/>
      <c r="P61" s="4"/>
      <c r="Q61" s="4"/>
    </row>
    <row r="62" spans="1:17" ht="12.75">
      <c r="A62" s="3"/>
      <c r="B62" s="4"/>
      <c r="C62" s="4"/>
      <c r="D62" s="4"/>
      <c r="P62" s="4"/>
      <c r="Q62" s="4"/>
    </row>
    <row r="63" spans="1:17" ht="12.75">
      <c r="A63" s="3"/>
      <c r="B63" s="4"/>
      <c r="C63" s="4"/>
      <c r="D63" s="4"/>
      <c r="P63" s="4"/>
      <c r="Q63" s="4"/>
    </row>
    <row r="64" spans="1:17" ht="12.75">
      <c r="A64" s="3"/>
      <c r="B64" s="4"/>
      <c r="C64" s="4"/>
      <c r="D64" s="4"/>
      <c r="P64" s="4"/>
      <c r="Q64" s="4"/>
    </row>
    <row r="65" spans="1:17" ht="12.75">
      <c r="A65" s="3"/>
      <c r="B65" s="4"/>
      <c r="C65" s="4"/>
      <c r="D65" s="4"/>
      <c r="P65" s="4"/>
      <c r="Q65" s="4"/>
    </row>
    <row r="66" spans="1:17" ht="12.75">
      <c r="A66" s="3"/>
      <c r="B66" s="4"/>
      <c r="C66" s="4"/>
      <c r="D66" s="4"/>
      <c r="P66" s="4"/>
      <c r="Q66" s="4"/>
    </row>
    <row r="67" spans="1:17" ht="12.75">
      <c r="A67" s="3"/>
      <c r="B67" s="4"/>
      <c r="C67" s="4"/>
      <c r="D67" s="4"/>
      <c r="P67" s="4"/>
      <c r="Q67" s="4"/>
    </row>
    <row r="68" spans="1:17" ht="12.75">
      <c r="A68" s="3"/>
      <c r="B68" s="4"/>
      <c r="C68" s="4"/>
      <c r="D68" s="4"/>
      <c r="P68" s="4"/>
      <c r="Q68" s="4"/>
    </row>
    <row r="69" spans="1:17" ht="12.75">
      <c r="A69" s="3"/>
      <c r="B69" s="4"/>
      <c r="C69" s="4"/>
      <c r="D69" s="4"/>
      <c r="P69" s="4"/>
      <c r="Q69" s="4"/>
    </row>
    <row r="70" spans="1:17" ht="12.75">
      <c r="A70" s="3"/>
      <c r="B70" s="4"/>
      <c r="C70" s="4"/>
      <c r="D70" s="4"/>
      <c r="P70" s="4"/>
      <c r="Q70" s="4"/>
    </row>
    <row r="71" spans="1:17" ht="12.75">
      <c r="A71" s="3"/>
      <c r="B71" s="4"/>
      <c r="C71" s="4"/>
      <c r="D71" s="4"/>
      <c r="P71" s="4"/>
      <c r="Q71" s="4"/>
    </row>
    <row r="72" spans="1:17" ht="12.75">
      <c r="A72" s="3"/>
      <c r="B72" s="4"/>
      <c r="C72" s="4"/>
      <c r="D72" s="4"/>
      <c r="P72" s="4"/>
      <c r="Q72" s="4"/>
    </row>
    <row r="73" spans="1:17" ht="12.75">
      <c r="A73" s="3"/>
      <c r="B73" s="4"/>
      <c r="C73" s="4"/>
      <c r="D73" s="4"/>
      <c r="P73" s="4"/>
      <c r="Q73" s="4"/>
    </row>
    <row r="74" spans="1:17" ht="12.75">
      <c r="A74" s="3"/>
      <c r="B74" s="4"/>
      <c r="C74" s="4"/>
      <c r="D74" s="4"/>
      <c r="P74" s="4"/>
      <c r="Q74" s="4"/>
    </row>
    <row r="75" spans="1:17" ht="12.75">
      <c r="A75" s="3"/>
      <c r="B75" s="4"/>
      <c r="C75" s="4"/>
      <c r="D75" s="4"/>
      <c r="P75" s="4"/>
      <c r="Q75" s="4"/>
    </row>
    <row r="76" spans="1:17" ht="12.75">
      <c r="A76" s="3"/>
      <c r="B76" s="4"/>
      <c r="C76" s="4"/>
      <c r="D76" s="4"/>
      <c r="P76" s="4"/>
      <c r="Q76" s="4"/>
    </row>
    <row r="77" spans="1:17" ht="12.75">
      <c r="A77" s="3"/>
      <c r="B77" s="4"/>
      <c r="C77" s="4"/>
      <c r="D77" s="4"/>
      <c r="P77" s="4"/>
      <c r="Q77" s="4"/>
    </row>
    <row r="78" spans="1:17" ht="12.75">
      <c r="A78" s="3"/>
      <c r="B78" s="4"/>
      <c r="C78" s="4"/>
      <c r="D78" s="4"/>
      <c r="P78" s="4"/>
      <c r="Q78" s="4"/>
    </row>
    <row r="79" spans="1:17" ht="12.75">
      <c r="A79" s="3"/>
      <c r="B79" s="4"/>
      <c r="C79" s="4"/>
      <c r="D79" s="4"/>
      <c r="P79" s="4"/>
      <c r="Q79" s="4"/>
    </row>
    <row r="80" spans="1:17" ht="12.75">
      <c r="A80" s="3"/>
      <c r="B80" s="4"/>
      <c r="C80" s="4"/>
      <c r="D80" s="4"/>
      <c r="P80" s="4"/>
      <c r="Q80" s="4"/>
    </row>
    <row r="81" spans="1:17" ht="12.75">
      <c r="A81" s="3"/>
      <c r="B81" s="4"/>
      <c r="C81" s="4"/>
      <c r="D81" s="4"/>
      <c r="P81" s="4"/>
      <c r="Q81" s="4"/>
    </row>
    <row r="82" spans="1:17" ht="12.75">
      <c r="A82" s="3"/>
      <c r="B82" s="4"/>
      <c r="C82" s="4"/>
      <c r="D82" s="4"/>
      <c r="P82" s="4"/>
      <c r="Q82" s="4"/>
    </row>
    <row r="83" spans="1:17" ht="12.75">
      <c r="A83" s="3"/>
      <c r="B83" s="4"/>
      <c r="C83" s="4"/>
      <c r="D83" s="4"/>
      <c r="P83" s="4"/>
      <c r="Q83" s="4"/>
    </row>
    <row r="84" spans="1:17" ht="12.75">
      <c r="A84" s="3"/>
      <c r="B84" s="4"/>
      <c r="C84" s="4"/>
      <c r="D84" s="4"/>
      <c r="P84" s="4"/>
      <c r="Q84" s="4"/>
    </row>
    <row r="85" spans="1:17" ht="12.75">
      <c r="A85" s="3"/>
      <c r="B85" s="4"/>
      <c r="C85" s="4"/>
      <c r="D85" s="4"/>
      <c r="P85" s="4"/>
      <c r="Q85" s="4"/>
    </row>
    <row r="86" spans="1:17" ht="12.75">
      <c r="A86" s="3"/>
      <c r="B86" s="4"/>
      <c r="C86" s="4"/>
      <c r="D86" s="4"/>
      <c r="P86" s="4"/>
      <c r="Q86" s="4"/>
    </row>
    <row r="87" spans="1:17" ht="12.75">
      <c r="A87" s="3"/>
      <c r="B87" s="4"/>
      <c r="C87" s="4"/>
      <c r="D87" s="4"/>
      <c r="P87" s="4"/>
      <c r="Q87" s="4"/>
    </row>
    <row r="88" spans="1:17" ht="12.75">
      <c r="A88" s="3"/>
      <c r="B88" s="4"/>
      <c r="C88" s="4"/>
      <c r="D88" s="4"/>
      <c r="P88" s="4"/>
      <c r="Q88" s="4"/>
    </row>
    <row r="89" spans="1:17" ht="12.75">
      <c r="A89" s="3"/>
      <c r="B89" s="4"/>
      <c r="C89" s="4"/>
      <c r="D89" s="4"/>
      <c r="P89" s="4"/>
      <c r="Q89" s="4"/>
    </row>
    <row r="90" spans="1:17" ht="12.75">
      <c r="A90" s="3"/>
      <c r="B90" s="4"/>
      <c r="C90" s="4"/>
      <c r="D90" s="4"/>
      <c r="P90" s="4"/>
      <c r="Q90" s="4"/>
    </row>
    <row r="91" spans="1:17" ht="12.75">
      <c r="A91" s="3"/>
      <c r="B91" s="4"/>
      <c r="C91" s="4"/>
      <c r="D91" s="4"/>
      <c r="P91" s="4"/>
      <c r="Q91" s="4"/>
    </row>
    <row r="92" spans="1:17" ht="12.75">
      <c r="A92" s="3"/>
      <c r="B92" s="4"/>
      <c r="C92" s="4"/>
      <c r="P92" s="4"/>
      <c r="Q92" s="4"/>
    </row>
    <row r="93" spans="16:17" ht="12.75">
      <c r="P93" s="4"/>
      <c r="Q93" s="4"/>
    </row>
  </sheetData>
  <sheetProtection sheet="1"/>
  <mergeCells count="9">
    <mergeCell ref="L50:M50"/>
    <mergeCell ref="I48:J48"/>
    <mergeCell ref="L48:M48"/>
    <mergeCell ref="I49:J49"/>
    <mergeCell ref="I50:J50"/>
    <mergeCell ref="J4:N4"/>
    <mergeCell ref="E6:I6"/>
    <mergeCell ref="M8:N8"/>
    <mergeCell ref="L49:M49"/>
  </mergeCells>
  <dataValidations count="1">
    <dataValidation type="list" allowBlank="1" showInputMessage="1" showErrorMessage="1" sqref="E6:I6">
      <formula1>AB5:AB7</formula1>
    </dataValidation>
  </dataValidations>
  <printOptions/>
  <pageMargins left="0.75" right="0.75" top="1" bottom="1" header="0.5" footer="0.5"/>
  <pageSetup horizontalDpi="600" verticalDpi="600" orientation="portrait" paperSize="9" scale="45" r:id="rId1"/>
  <headerFooter alignWithMargins="0">
    <oddHeader>&amp;RElectricity Distribution (Information Disclosure) Requirements - Schedules 
</oddHeader>
    <oddFooter>&amp;L&amp;D&amp;C&amp;F</oddFooter>
  </headerFooter>
  <rowBreaks count="1" manualBreakCount="1">
    <brk id="58" max="18" man="1"/>
  </rowBreaks>
</worksheet>
</file>

<file path=xl/worksheets/sheet12.xml><?xml version="1.0" encoding="utf-8"?>
<worksheet xmlns="http://schemas.openxmlformats.org/spreadsheetml/2006/main" xmlns:r="http://schemas.openxmlformats.org/officeDocument/2006/relationships">
  <sheetPr>
    <tabColor indexed="43"/>
  </sheetPr>
  <dimension ref="A1:AB93"/>
  <sheetViews>
    <sheetView showGridLines="0" zoomScale="75" zoomScaleNormal="75" zoomScaleSheetLayoutView="75" zoomScalePageLayoutView="75" workbookViewId="0" topLeftCell="A1">
      <selection activeCell="A1" sqref="A1"/>
    </sheetView>
  </sheetViews>
  <sheetFormatPr defaultColWidth="9.140625" defaultRowHeight="12.75"/>
  <cols>
    <col min="1" max="1" width="5.7109375" style="2" customWidth="1"/>
    <col min="2" max="2" width="2.00390625" style="0" customWidth="1"/>
    <col min="3" max="3" width="4.8515625" style="0" customWidth="1"/>
    <col min="4" max="4" width="51.140625" style="0" customWidth="1"/>
    <col min="5" max="14" width="10.7109375" style="4" customWidth="1"/>
    <col min="15" max="15" width="3.28125" style="4" customWidth="1"/>
    <col min="16" max="16" width="3.28125" style="0" customWidth="1"/>
  </cols>
  <sheetData>
    <row r="1" spans="1:16" ht="12.75">
      <c r="A1" s="233"/>
      <c r="B1" s="195"/>
      <c r="C1" s="195"/>
      <c r="D1" s="195"/>
      <c r="E1" s="195"/>
      <c r="F1" s="195"/>
      <c r="G1" s="195"/>
      <c r="H1" s="195"/>
      <c r="I1" s="195"/>
      <c r="J1" s="195"/>
      <c r="K1" s="195"/>
      <c r="L1" s="195"/>
      <c r="M1" s="195"/>
      <c r="N1" s="195"/>
      <c r="O1" s="195"/>
      <c r="P1" s="4"/>
    </row>
    <row r="2" spans="1:17" s="1" customFormat="1" ht="18">
      <c r="A2" s="197" t="s">
        <v>235</v>
      </c>
      <c r="B2" s="198"/>
      <c r="C2" s="198"/>
      <c r="D2" s="198"/>
      <c r="E2" s="198"/>
      <c r="F2" s="198"/>
      <c r="G2" s="198"/>
      <c r="H2" s="198"/>
      <c r="I2" s="198"/>
      <c r="J2" s="198"/>
      <c r="K2" s="198"/>
      <c r="L2" s="198"/>
      <c r="M2" s="198"/>
      <c r="N2" s="198"/>
      <c r="O2" s="198"/>
      <c r="P2" s="7"/>
      <c r="Q2" s="5"/>
    </row>
    <row r="3" spans="1:17" s="1" customFormat="1" ht="18">
      <c r="A3" s="197"/>
      <c r="B3" s="198"/>
      <c r="C3" s="198"/>
      <c r="D3" s="198"/>
      <c r="E3" s="198"/>
      <c r="F3" s="198"/>
      <c r="G3" s="198"/>
      <c r="H3" s="198"/>
      <c r="I3" s="198"/>
      <c r="J3" s="198"/>
      <c r="K3" s="198"/>
      <c r="L3" s="198"/>
      <c r="M3" s="198"/>
      <c r="N3" s="198"/>
      <c r="O3" s="198"/>
      <c r="P3" s="7"/>
      <c r="Q3" s="5"/>
    </row>
    <row r="4" spans="1:17" s="1" customFormat="1" ht="17.25" customHeight="1">
      <c r="A4" s="197"/>
      <c r="B4" s="198"/>
      <c r="C4" s="198"/>
      <c r="D4" s="198"/>
      <c r="E4" s="198"/>
      <c r="F4" s="198"/>
      <c r="G4" s="198"/>
      <c r="H4" s="198"/>
      <c r="I4" s="210" t="s">
        <v>182</v>
      </c>
      <c r="J4" s="746">
        <f>'FS1.Regulatory Profit Statement'!$E$4</f>
        <v>0</v>
      </c>
      <c r="K4" s="759"/>
      <c r="L4" s="759"/>
      <c r="M4" s="759"/>
      <c r="N4" s="747"/>
      <c r="O4" s="198"/>
      <c r="P4" s="7"/>
      <c r="Q4" s="5"/>
    </row>
    <row r="5" spans="1:28" s="1" customFormat="1" ht="15.75">
      <c r="A5" s="248" t="s">
        <v>485</v>
      </c>
      <c r="B5" s="198"/>
      <c r="C5" s="198"/>
      <c r="D5" s="198"/>
      <c r="E5" s="198"/>
      <c r="F5" s="198"/>
      <c r="G5" s="198"/>
      <c r="H5" s="198"/>
      <c r="I5" s="198"/>
      <c r="J5" s="214"/>
      <c r="K5" s="214"/>
      <c r="L5" s="214"/>
      <c r="M5" s="214"/>
      <c r="N5" s="214"/>
      <c r="O5" s="198"/>
      <c r="P5" s="7"/>
      <c r="Q5" s="5"/>
      <c r="AB5" s="1" t="s">
        <v>263</v>
      </c>
    </row>
    <row r="6" spans="1:28" s="1" customFormat="1" ht="18">
      <c r="A6" s="206">
        <f>ROW()</f>
        <v>6</v>
      </c>
      <c r="B6" s="208" t="s">
        <v>349</v>
      </c>
      <c r="C6" s="198"/>
      <c r="D6" s="198"/>
      <c r="E6" s="761"/>
      <c r="F6" s="761"/>
      <c r="G6" s="761"/>
      <c r="H6" s="761"/>
      <c r="I6" s="761"/>
      <c r="J6" s="214"/>
      <c r="K6" s="214"/>
      <c r="L6" s="327"/>
      <c r="M6" s="328"/>
      <c r="N6" s="328"/>
      <c r="O6" s="198"/>
      <c r="P6" s="7"/>
      <c r="Q6" s="5"/>
      <c r="AB6" s="1" t="s">
        <v>264</v>
      </c>
    </row>
    <row r="7" spans="1:28" s="1" customFormat="1" ht="18">
      <c r="A7" s="206">
        <f>ROW()</f>
        <v>7</v>
      </c>
      <c r="B7" s="198"/>
      <c r="C7" s="198"/>
      <c r="D7" s="198"/>
      <c r="E7" s="198"/>
      <c r="F7" s="198"/>
      <c r="G7" s="198"/>
      <c r="H7" s="198"/>
      <c r="I7" s="198"/>
      <c r="J7" s="214"/>
      <c r="K7" s="214"/>
      <c r="L7" s="327"/>
      <c r="M7" s="328"/>
      <c r="N7" s="328"/>
      <c r="O7" s="198"/>
      <c r="P7" s="7"/>
      <c r="Q7" s="5"/>
      <c r="AB7" s="1" t="s">
        <v>265</v>
      </c>
    </row>
    <row r="8" spans="1:17" s="1" customFormat="1" ht="18">
      <c r="A8" s="206">
        <f>ROW()</f>
        <v>8</v>
      </c>
      <c r="B8" s="198"/>
      <c r="C8" s="198"/>
      <c r="D8" s="214"/>
      <c r="E8" s="198"/>
      <c r="F8" s="198"/>
      <c r="G8" s="198"/>
      <c r="H8" s="198"/>
      <c r="I8" s="198"/>
      <c r="J8" s="198"/>
      <c r="K8" s="198"/>
      <c r="L8" s="218" t="s">
        <v>85</v>
      </c>
      <c r="M8" s="764"/>
      <c r="N8" s="764"/>
      <c r="O8" s="198"/>
      <c r="P8" s="7"/>
      <c r="Q8" s="5"/>
    </row>
    <row r="9" spans="1:17" s="1" customFormat="1" ht="15.75">
      <c r="A9" s="206">
        <f>ROW()</f>
        <v>9</v>
      </c>
      <c r="B9" s="198"/>
      <c r="C9" s="198"/>
      <c r="D9" s="198"/>
      <c r="E9" s="198"/>
      <c r="F9" s="198"/>
      <c r="G9" s="198"/>
      <c r="H9" s="198"/>
      <c r="I9" s="198"/>
      <c r="J9" s="198"/>
      <c r="K9" s="198"/>
      <c r="L9" s="210" t="s">
        <v>441</v>
      </c>
      <c r="M9" s="155">
        <f>IF(OR('FS1.Regulatory Profit Statement'!F5="",M8="",E6="NO DISCLOSURE REQUIRED"),0,(DATE('FS1.Regulatory Profit Statement'!F5,3,31)-M8)/365)</f>
        <v>0</v>
      </c>
      <c r="N9" s="198"/>
      <c r="O9" s="198"/>
      <c r="P9" s="7"/>
      <c r="Q9" s="5"/>
    </row>
    <row r="10" spans="1:17" s="1" customFormat="1" ht="12.75" customHeight="1">
      <c r="A10" s="206">
        <f>ROW()</f>
        <v>10</v>
      </c>
      <c r="B10" s="198"/>
      <c r="C10" s="198"/>
      <c r="D10" s="198"/>
      <c r="E10" s="198"/>
      <c r="F10" s="198"/>
      <c r="G10" s="198"/>
      <c r="H10" s="198"/>
      <c r="I10" s="198"/>
      <c r="J10" s="198"/>
      <c r="K10" s="198"/>
      <c r="L10" s="198"/>
      <c r="M10" s="198"/>
      <c r="N10" s="198"/>
      <c r="O10" s="198"/>
      <c r="P10" s="7"/>
      <c r="Q10" s="5"/>
    </row>
    <row r="11" spans="1:17" s="1" customFormat="1" ht="12.75" customHeight="1">
      <c r="A11" s="206">
        <f>ROW()</f>
        <v>11</v>
      </c>
      <c r="B11" s="198"/>
      <c r="C11" s="198"/>
      <c r="D11" s="198"/>
      <c r="E11" s="198"/>
      <c r="F11" s="198"/>
      <c r="G11" s="198"/>
      <c r="H11" s="198"/>
      <c r="I11" s="198"/>
      <c r="J11" s="198"/>
      <c r="K11" s="198"/>
      <c r="L11" s="210"/>
      <c r="M11" s="316"/>
      <c r="N11" s="198"/>
      <c r="O11" s="198"/>
      <c r="P11" s="7"/>
      <c r="Q11" s="5"/>
    </row>
    <row r="12" spans="1:17" ht="15.75">
      <c r="A12" s="206">
        <f>ROW()</f>
        <v>12</v>
      </c>
      <c r="B12" s="329" t="s">
        <v>350</v>
      </c>
      <c r="C12" s="195"/>
      <c r="D12" s="298"/>
      <c r="E12" s="211"/>
      <c r="F12" s="195"/>
      <c r="G12" s="211"/>
      <c r="H12" s="195"/>
      <c r="I12" s="195"/>
      <c r="J12" s="195"/>
      <c r="K12" s="195"/>
      <c r="L12" s="249" t="s">
        <v>92</v>
      </c>
      <c r="M12" s="195"/>
      <c r="N12" s="195"/>
      <c r="O12" s="195"/>
      <c r="P12" s="4"/>
      <c r="Q12" s="4"/>
    </row>
    <row r="13" spans="1:16" ht="177.75" customHeight="1">
      <c r="A13" s="206">
        <f>ROW()</f>
        <v>13</v>
      </c>
      <c r="B13" s="195"/>
      <c r="C13" s="195"/>
      <c r="D13" s="330"/>
      <c r="E13" s="299" t="s">
        <v>342</v>
      </c>
      <c r="F13" s="300" t="s">
        <v>487</v>
      </c>
      <c r="G13" s="300" t="s">
        <v>323</v>
      </c>
      <c r="H13" s="300" t="s">
        <v>324</v>
      </c>
      <c r="I13" s="331" t="s">
        <v>59</v>
      </c>
      <c r="J13" s="331" t="s">
        <v>359</v>
      </c>
      <c r="K13" s="332" t="s">
        <v>57</v>
      </c>
      <c r="L13" s="345" t="s">
        <v>83</v>
      </c>
      <c r="M13" s="211" t="s">
        <v>76</v>
      </c>
      <c r="N13" s="195"/>
      <c r="O13" s="195"/>
      <c r="P13" s="4"/>
    </row>
    <row r="14" spans="1:16" s="22" customFormat="1" ht="12.75">
      <c r="A14" s="206">
        <f>ROW()</f>
        <v>14</v>
      </c>
      <c r="B14" s="195"/>
      <c r="C14" s="211"/>
      <c r="D14" s="211" t="s">
        <v>79</v>
      </c>
      <c r="E14" s="633"/>
      <c r="F14" s="634"/>
      <c r="G14" s="634"/>
      <c r="H14" s="634"/>
      <c r="I14" s="634"/>
      <c r="J14" s="634"/>
      <c r="K14" s="635"/>
      <c r="L14" s="573">
        <f>SUM(E14:K14)</f>
        <v>0</v>
      </c>
      <c r="M14" s="211"/>
      <c r="N14" s="195"/>
      <c r="O14" s="195"/>
      <c r="P14" s="4"/>
    </row>
    <row r="15" spans="1:16" ht="12.75">
      <c r="A15" s="206">
        <f>ROW()</f>
        <v>15</v>
      </c>
      <c r="B15" s="195"/>
      <c r="C15" s="211"/>
      <c r="D15" s="211"/>
      <c r="E15" s="266"/>
      <c r="F15" s="279"/>
      <c r="G15" s="279"/>
      <c r="H15" s="279"/>
      <c r="I15" s="279"/>
      <c r="J15" s="279"/>
      <c r="K15" s="337"/>
      <c r="L15" s="242"/>
      <c r="M15" s="211"/>
      <c r="N15" s="195"/>
      <c r="O15" s="195"/>
      <c r="P15" s="4"/>
    </row>
    <row r="16" spans="1:16" s="22" customFormat="1" ht="12.75">
      <c r="A16" s="206">
        <f>ROW()</f>
        <v>16</v>
      </c>
      <c r="B16" s="195"/>
      <c r="C16" s="333" t="s">
        <v>484</v>
      </c>
      <c r="D16" s="211" t="s">
        <v>77</v>
      </c>
      <c r="E16" s="637"/>
      <c r="F16" s="638"/>
      <c r="G16" s="638"/>
      <c r="H16" s="638"/>
      <c r="I16" s="638"/>
      <c r="J16" s="638"/>
      <c r="K16" s="639"/>
      <c r="L16" s="584">
        <f>SUM(E16:K16)</f>
        <v>0</v>
      </c>
      <c r="M16" s="211"/>
      <c r="N16" s="195"/>
      <c r="O16" s="195"/>
      <c r="P16" s="4"/>
    </row>
    <row r="17" spans="1:16" s="22" customFormat="1" ht="12.75">
      <c r="A17" s="206">
        <f>ROW()</f>
        <v>17</v>
      </c>
      <c r="B17" s="195"/>
      <c r="C17" s="333"/>
      <c r="D17" s="214" t="s">
        <v>80</v>
      </c>
      <c r="E17" s="640">
        <f>E14-E16</f>
        <v>0</v>
      </c>
      <c r="F17" s="641">
        <f aca="true" t="shared" si="0" ref="F17:L17">F14-F16</f>
        <v>0</v>
      </c>
      <c r="G17" s="641">
        <f t="shared" si="0"/>
        <v>0</v>
      </c>
      <c r="H17" s="641">
        <f t="shared" si="0"/>
        <v>0</v>
      </c>
      <c r="I17" s="641">
        <f t="shared" si="0"/>
        <v>0</v>
      </c>
      <c r="J17" s="641">
        <f t="shared" si="0"/>
        <v>0</v>
      </c>
      <c r="K17" s="642">
        <f t="shared" si="0"/>
        <v>0</v>
      </c>
      <c r="L17" s="665">
        <f t="shared" si="0"/>
        <v>0</v>
      </c>
      <c r="M17" s="211"/>
      <c r="N17" s="195"/>
      <c r="O17" s="195"/>
      <c r="P17" s="4"/>
    </row>
    <row r="18" spans="1:16" s="22" customFormat="1" ht="12.75">
      <c r="A18" s="206">
        <f>ROW()</f>
        <v>18</v>
      </c>
      <c r="B18" s="195"/>
      <c r="C18" s="333"/>
      <c r="D18" s="211"/>
      <c r="E18" s="266"/>
      <c r="F18" s="279"/>
      <c r="G18" s="279"/>
      <c r="H18" s="279"/>
      <c r="I18" s="279"/>
      <c r="J18" s="279"/>
      <c r="K18" s="337"/>
      <c r="L18" s="242"/>
      <c r="M18" s="211"/>
      <c r="N18" s="195"/>
      <c r="O18" s="195"/>
      <c r="P18" s="4"/>
    </row>
    <row r="19" spans="1:16" s="22" customFormat="1" ht="12.75">
      <c r="A19" s="206">
        <f>ROW()</f>
        <v>19</v>
      </c>
      <c r="B19" s="195"/>
      <c r="C19" s="333" t="s">
        <v>484</v>
      </c>
      <c r="D19" s="211" t="s">
        <v>82</v>
      </c>
      <c r="E19" s="637"/>
      <c r="F19" s="638"/>
      <c r="G19" s="638"/>
      <c r="H19" s="638"/>
      <c r="I19" s="638"/>
      <c r="J19" s="638"/>
      <c r="K19" s="639"/>
      <c r="L19" s="584">
        <f>SUM(E19:K19)</f>
        <v>0</v>
      </c>
      <c r="M19" s="211"/>
      <c r="N19" s="195"/>
      <c r="O19" s="195"/>
      <c r="P19" s="4"/>
    </row>
    <row r="20" spans="1:16" s="22" customFormat="1" ht="12.75">
      <c r="A20" s="206">
        <f>ROW()</f>
        <v>20</v>
      </c>
      <c r="B20" s="195"/>
      <c r="C20" s="333"/>
      <c r="D20" s="214" t="s">
        <v>78</v>
      </c>
      <c r="E20" s="640">
        <f>E17-E19</f>
        <v>0</v>
      </c>
      <c r="F20" s="641">
        <f aca="true" t="shared" si="1" ref="F20:L20">F17-F19</f>
        <v>0</v>
      </c>
      <c r="G20" s="641">
        <f t="shared" si="1"/>
        <v>0</v>
      </c>
      <c r="H20" s="641">
        <f t="shared" si="1"/>
        <v>0</v>
      </c>
      <c r="I20" s="641">
        <f t="shared" si="1"/>
        <v>0</v>
      </c>
      <c r="J20" s="641">
        <f t="shared" si="1"/>
        <v>0</v>
      </c>
      <c r="K20" s="642">
        <f t="shared" si="1"/>
        <v>0</v>
      </c>
      <c r="L20" s="666">
        <f t="shared" si="1"/>
        <v>0</v>
      </c>
      <c r="M20" s="211"/>
      <c r="N20" s="195"/>
      <c r="O20" s="195"/>
      <c r="P20" s="4"/>
    </row>
    <row r="21" spans="1:16" s="22" customFormat="1" ht="12.75">
      <c r="A21" s="206">
        <f>ROW()</f>
        <v>21</v>
      </c>
      <c r="B21" s="195"/>
      <c r="C21" s="333"/>
      <c r="D21" s="211"/>
      <c r="E21" s="339"/>
      <c r="F21" s="340"/>
      <c r="G21" s="340"/>
      <c r="H21" s="340"/>
      <c r="I21" s="340"/>
      <c r="J21" s="340"/>
      <c r="K21" s="341"/>
      <c r="L21" s="242"/>
      <c r="M21" s="211"/>
      <c r="N21" s="195"/>
      <c r="O21" s="195"/>
      <c r="P21" s="4"/>
    </row>
    <row r="22" spans="1:16" s="22" customFormat="1" ht="12.75">
      <c r="A22" s="206">
        <f>ROW()</f>
        <v>22</v>
      </c>
      <c r="B22" s="195"/>
      <c r="C22" s="333" t="s">
        <v>484</v>
      </c>
      <c r="D22" s="211" t="s">
        <v>81</v>
      </c>
      <c r="E22" s="645"/>
      <c r="F22" s="646"/>
      <c r="G22" s="646"/>
      <c r="H22" s="646"/>
      <c r="I22" s="646"/>
      <c r="J22" s="646"/>
      <c r="K22" s="647"/>
      <c r="L22" s="648">
        <f>SUM(E22:K22)</f>
        <v>0</v>
      </c>
      <c r="M22" s="211"/>
      <c r="N22" s="195"/>
      <c r="O22" s="195"/>
      <c r="P22" s="4"/>
    </row>
    <row r="23" spans="1:16" s="22" customFormat="1" ht="13.5" thickBot="1">
      <c r="A23" s="206">
        <f>ROW()</f>
        <v>23</v>
      </c>
      <c r="B23" s="195"/>
      <c r="C23" s="211"/>
      <c r="D23" s="214" t="s">
        <v>481</v>
      </c>
      <c r="E23" s="649">
        <f>E20-E22</f>
        <v>0</v>
      </c>
      <c r="F23" s="650">
        <f aca="true" t="shared" si="2" ref="F23:L23">F20-F22</f>
        <v>0</v>
      </c>
      <c r="G23" s="650">
        <f t="shared" si="2"/>
        <v>0</v>
      </c>
      <c r="H23" s="650">
        <f t="shared" si="2"/>
        <v>0</v>
      </c>
      <c r="I23" s="650">
        <f t="shared" si="2"/>
        <v>0</v>
      </c>
      <c r="J23" s="650">
        <f t="shared" si="2"/>
        <v>0</v>
      </c>
      <c r="K23" s="651">
        <f t="shared" si="2"/>
        <v>0</v>
      </c>
      <c r="L23" s="667">
        <f t="shared" si="2"/>
        <v>0</v>
      </c>
      <c r="M23" s="211"/>
      <c r="N23" s="195"/>
      <c r="O23" s="195"/>
      <c r="P23" s="4"/>
    </row>
    <row r="24" spans="1:16" s="22" customFormat="1" ht="12.75">
      <c r="A24" s="206">
        <f>ROW()</f>
        <v>24</v>
      </c>
      <c r="B24" s="195"/>
      <c r="C24" s="211"/>
      <c r="D24" s="214"/>
      <c r="E24" s="211"/>
      <c r="F24" s="211"/>
      <c r="G24" s="211"/>
      <c r="H24" s="211"/>
      <c r="I24" s="211"/>
      <c r="J24" s="211"/>
      <c r="K24" s="211"/>
      <c r="L24" s="211"/>
      <c r="M24" s="211"/>
      <c r="N24" s="211"/>
      <c r="O24" s="211"/>
      <c r="P24" s="4"/>
    </row>
    <row r="25" spans="1:17" ht="15.75">
      <c r="A25" s="206">
        <f>ROW()</f>
        <v>25</v>
      </c>
      <c r="B25" s="195"/>
      <c r="C25" s="211"/>
      <c r="D25" s="207"/>
      <c r="E25" s="211"/>
      <c r="F25" s="211"/>
      <c r="G25" s="211"/>
      <c r="H25" s="211"/>
      <c r="I25" s="211"/>
      <c r="J25" s="211"/>
      <c r="K25" s="211"/>
      <c r="L25" s="211"/>
      <c r="M25" s="211"/>
      <c r="N25" s="211"/>
      <c r="O25" s="211"/>
      <c r="P25" s="4"/>
      <c r="Q25" s="4"/>
    </row>
    <row r="26" spans="1:17" ht="15.75">
      <c r="A26" s="206">
        <f>ROW()</f>
        <v>26</v>
      </c>
      <c r="B26" s="208" t="s">
        <v>352</v>
      </c>
      <c r="C26" s="211"/>
      <c r="D26" s="207"/>
      <c r="E26" s="208"/>
      <c r="F26" s="208"/>
      <c r="G26" s="195"/>
      <c r="H26" s="303"/>
      <c r="I26" s="295"/>
      <c r="J26" s="295"/>
      <c r="K26" s="295"/>
      <c r="L26" s="303"/>
      <c r="M26" s="211"/>
      <c r="N26" s="249" t="s">
        <v>92</v>
      </c>
      <c r="O26" s="211"/>
      <c r="P26" s="4"/>
      <c r="Q26" s="4"/>
    </row>
    <row r="27" spans="1:17" ht="159" customHeight="1">
      <c r="A27" s="206">
        <f>ROW()</f>
        <v>27</v>
      </c>
      <c r="B27" s="195"/>
      <c r="C27" s="195"/>
      <c r="D27" s="334"/>
      <c r="E27" s="303"/>
      <c r="F27" s="303"/>
      <c r="G27" s="303"/>
      <c r="H27" s="303"/>
      <c r="I27" s="303"/>
      <c r="J27" s="303"/>
      <c r="K27" s="303"/>
      <c r="L27" s="342" t="s">
        <v>83</v>
      </c>
      <c r="M27" s="317" t="s">
        <v>529</v>
      </c>
      <c r="N27" s="318" t="s">
        <v>276</v>
      </c>
      <c r="O27" s="211"/>
      <c r="P27" s="4"/>
      <c r="Q27" s="4"/>
    </row>
    <row r="28" spans="1:17" ht="12.75">
      <c r="A28" s="206">
        <f>ROW()</f>
        <v>28</v>
      </c>
      <c r="B28" s="195"/>
      <c r="C28" s="203"/>
      <c r="D28" s="215" t="s">
        <v>343</v>
      </c>
      <c r="E28" s="242"/>
      <c r="F28" s="242"/>
      <c r="G28" s="242"/>
      <c r="H28" s="242"/>
      <c r="I28" s="242"/>
      <c r="J28" s="242"/>
      <c r="K28" s="242"/>
      <c r="L28" s="653">
        <f>L23</f>
        <v>0</v>
      </c>
      <c r="M28" s="319"/>
      <c r="N28" s="320"/>
      <c r="O28" s="211"/>
      <c r="P28" s="4"/>
      <c r="Q28" s="4"/>
    </row>
    <row r="29" spans="1:17" ht="12.75">
      <c r="A29" s="206">
        <f>ROW()</f>
        <v>29</v>
      </c>
      <c r="B29" s="195"/>
      <c r="C29" s="203"/>
      <c r="D29" s="215"/>
      <c r="E29" s="252"/>
      <c r="F29" s="252"/>
      <c r="G29" s="252"/>
      <c r="H29" s="252"/>
      <c r="I29" s="252"/>
      <c r="J29" s="252"/>
      <c r="K29" s="252"/>
      <c r="L29" s="266"/>
      <c r="M29" s="321"/>
      <c r="N29" s="322"/>
      <c r="O29" s="211"/>
      <c r="P29" s="4"/>
      <c r="Q29" s="4"/>
    </row>
    <row r="30" spans="1:17" ht="12.75">
      <c r="A30" s="206">
        <f>ROW()</f>
        <v>30</v>
      </c>
      <c r="B30" s="195"/>
      <c r="C30" s="199" t="s">
        <v>216</v>
      </c>
      <c r="D30" s="215"/>
      <c r="E30" s="252"/>
      <c r="F30" s="252"/>
      <c r="G30" s="252"/>
      <c r="H30" s="252"/>
      <c r="I30" s="252"/>
      <c r="J30" s="252"/>
      <c r="K30" s="252"/>
      <c r="L30" s="266"/>
      <c r="M30" s="323"/>
      <c r="N30" s="322"/>
      <c r="O30" s="211"/>
      <c r="P30" s="4"/>
      <c r="Q30" s="4"/>
    </row>
    <row r="31" spans="1:17" ht="12.75">
      <c r="A31" s="206">
        <f>ROW()</f>
        <v>31</v>
      </c>
      <c r="B31" s="195"/>
      <c r="C31" s="203"/>
      <c r="D31" s="215" t="s">
        <v>149</v>
      </c>
      <c r="E31" s="252"/>
      <c r="F31" s="252"/>
      <c r="G31" s="252"/>
      <c r="H31" s="252"/>
      <c r="I31" s="252"/>
      <c r="J31" s="252"/>
      <c r="K31" s="252"/>
      <c r="L31" s="645"/>
      <c r="M31" s="324"/>
      <c r="N31" s="322"/>
      <c r="O31" s="211"/>
      <c r="P31" s="4"/>
      <c r="Q31" s="4"/>
    </row>
    <row r="32" spans="1:17" ht="12.75">
      <c r="A32" s="206">
        <f>ROW()</f>
        <v>32</v>
      </c>
      <c r="B32" s="195"/>
      <c r="C32" s="203"/>
      <c r="D32" s="215" t="s">
        <v>217</v>
      </c>
      <c r="E32" s="252"/>
      <c r="F32" s="252"/>
      <c r="G32" s="252"/>
      <c r="H32" s="252"/>
      <c r="I32" s="252"/>
      <c r="J32" s="252"/>
      <c r="K32" s="252"/>
      <c r="L32" s="654"/>
      <c r="M32" s="324"/>
      <c r="N32" s="322"/>
      <c r="O32" s="211"/>
      <c r="P32" s="4"/>
      <c r="Q32" s="4"/>
    </row>
    <row r="33" spans="1:17" ht="12.75">
      <c r="A33" s="206">
        <f>ROW()</f>
        <v>33</v>
      </c>
      <c r="B33" s="195"/>
      <c r="C33" s="203" t="s">
        <v>484</v>
      </c>
      <c r="D33" s="215" t="s">
        <v>344</v>
      </c>
      <c r="E33" s="252"/>
      <c r="F33" s="252"/>
      <c r="G33" s="252"/>
      <c r="H33" s="252"/>
      <c r="I33" s="252"/>
      <c r="J33" s="252"/>
      <c r="K33" s="252"/>
      <c r="L33" s="654"/>
      <c r="M33" s="324"/>
      <c r="N33" s="322"/>
      <c r="O33" s="211"/>
      <c r="P33" s="4"/>
      <c r="Q33" s="4"/>
    </row>
    <row r="34" spans="1:17" ht="12.75">
      <c r="A34" s="206">
        <f>ROW()</f>
        <v>34</v>
      </c>
      <c r="B34" s="195"/>
      <c r="C34" s="203"/>
      <c r="D34" s="215" t="s">
        <v>383</v>
      </c>
      <c r="E34" s="252"/>
      <c r="F34" s="252"/>
      <c r="G34" s="252"/>
      <c r="H34" s="252"/>
      <c r="I34" s="252"/>
      <c r="J34" s="252"/>
      <c r="K34" s="252"/>
      <c r="L34" s="654"/>
      <c r="M34" s="324"/>
      <c r="N34" s="322"/>
      <c r="O34" s="211"/>
      <c r="P34" s="4"/>
      <c r="Q34" s="4"/>
    </row>
    <row r="35" spans="1:17" ht="12.75">
      <c r="A35" s="206">
        <f>ROW()</f>
        <v>35</v>
      </c>
      <c r="B35" s="195"/>
      <c r="C35" s="203"/>
      <c r="D35" s="215" t="s">
        <v>473</v>
      </c>
      <c r="E35" s="252"/>
      <c r="F35" s="252"/>
      <c r="G35" s="252"/>
      <c r="H35" s="252"/>
      <c r="I35" s="252"/>
      <c r="J35" s="252"/>
      <c r="K35" s="252"/>
      <c r="L35" s="579"/>
      <c r="M35" s="325"/>
      <c r="N35" s="326"/>
      <c r="O35" s="211"/>
      <c r="P35" s="4"/>
      <c r="Q35" s="4"/>
    </row>
    <row r="36" spans="1:17" ht="13.5" thickBot="1">
      <c r="A36" s="206">
        <f>ROW()</f>
        <v>36</v>
      </c>
      <c r="B36" s="195"/>
      <c r="C36" s="195"/>
      <c r="D36" s="198" t="s">
        <v>439</v>
      </c>
      <c r="E36" s="324"/>
      <c r="F36" s="324"/>
      <c r="G36" s="324"/>
      <c r="H36" s="324"/>
      <c r="I36" s="324"/>
      <c r="J36" s="324"/>
      <c r="K36" s="324"/>
      <c r="L36" s="668">
        <f>L28+L31+L32-L33+L34+L35</f>
        <v>0</v>
      </c>
      <c r="M36" s="669"/>
      <c r="N36" s="670">
        <f>M36+L36</f>
        <v>0</v>
      </c>
      <c r="O36" s="211"/>
      <c r="P36" s="4"/>
      <c r="Q36" s="4"/>
    </row>
    <row r="37" spans="1:17" ht="13.5" thickBot="1">
      <c r="A37" s="206">
        <f>ROW()</f>
        <v>37</v>
      </c>
      <c r="B37" s="195"/>
      <c r="C37" s="195"/>
      <c r="D37" s="198"/>
      <c r="E37" s="324"/>
      <c r="F37" s="324"/>
      <c r="G37" s="324"/>
      <c r="H37" s="324"/>
      <c r="I37" s="324"/>
      <c r="J37" s="324"/>
      <c r="K37" s="324"/>
      <c r="L37" s="324"/>
      <c r="M37" s="343"/>
      <c r="N37" s="324"/>
      <c r="O37" s="211"/>
      <c r="P37" s="4"/>
      <c r="Q37" s="4"/>
    </row>
    <row r="38" spans="1:17" ht="12.75">
      <c r="A38" s="206">
        <f>ROW()</f>
        <v>38</v>
      </c>
      <c r="B38" s="195"/>
      <c r="C38" s="195"/>
      <c r="D38" s="215" t="s">
        <v>390</v>
      </c>
      <c r="E38" s="324"/>
      <c r="F38" s="324"/>
      <c r="G38" s="324"/>
      <c r="H38" s="324"/>
      <c r="I38" s="324"/>
      <c r="J38" s="324"/>
      <c r="K38" s="324"/>
      <c r="L38" s="671">
        <f>IF(($E$6="YES - ASSETS ACQUIRED"),L36,0)</f>
        <v>0</v>
      </c>
      <c r="M38" s="660">
        <f>IF(($E$6="YES - ASSETS ACQUIRED"),M36,0)</f>
        <v>0</v>
      </c>
      <c r="N38" s="236" t="s">
        <v>236</v>
      </c>
      <c r="O38" s="211"/>
      <c r="P38" s="4"/>
      <c r="Q38" s="4"/>
    </row>
    <row r="39" spans="1:17" ht="13.5" thickBot="1">
      <c r="A39" s="206">
        <f>ROW()</f>
        <v>39</v>
      </c>
      <c r="B39" s="195"/>
      <c r="C39" s="195"/>
      <c r="D39" s="215" t="s">
        <v>391</v>
      </c>
      <c r="E39" s="324"/>
      <c r="F39" s="324"/>
      <c r="G39" s="324"/>
      <c r="H39" s="324"/>
      <c r="I39" s="324"/>
      <c r="J39" s="324"/>
      <c r="K39" s="324"/>
      <c r="L39" s="672">
        <f>IF(($E$6="YES - ASSETS SOLD"),L36,0)</f>
        <v>0</v>
      </c>
      <c r="M39" s="662">
        <f>IF(($E$6="YES - ASSETS SOLD"),M36,0)</f>
        <v>0</v>
      </c>
      <c r="N39" s="236" t="s">
        <v>236</v>
      </c>
      <c r="O39" s="211"/>
      <c r="P39" s="4"/>
      <c r="Q39" s="4"/>
    </row>
    <row r="40" spans="1:17" ht="12.75">
      <c r="A40" s="206">
        <f>ROW()</f>
        <v>40</v>
      </c>
      <c r="B40" s="195"/>
      <c r="C40" s="195"/>
      <c r="D40" s="198"/>
      <c r="E40" s="324"/>
      <c r="F40" s="324"/>
      <c r="G40" s="324"/>
      <c r="H40" s="324"/>
      <c r="I40" s="324"/>
      <c r="J40" s="324"/>
      <c r="K40" s="324"/>
      <c r="L40" s="324"/>
      <c r="M40" s="324"/>
      <c r="N40" s="211"/>
      <c r="O40" s="211"/>
      <c r="P40" s="4"/>
      <c r="Q40" s="4"/>
    </row>
    <row r="41" spans="1:17" ht="12.75">
      <c r="A41" s="206">
        <f>ROW()</f>
        <v>41</v>
      </c>
      <c r="B41" s="195"/>
      <c r="C41" s="195"/>
      <c r="D41" s="198"/>
      <c r="E41" s="324"/>
      <c r="F41" s="324"/>
      <c r="G41" s="324"/>
      <c r="H41" s="324"/>
      <c r="I41" s="324"/>
      <c r="J41" s="324"/>
      <c r="K41" s="324"/>
      <c r="L41" s="324"/>
      <c r="M41" s="324"/>
      <c r="N41" s="211"/>
      <c r="O41" s="211"/>
      <c r="P41" s="4"/>
      <c r="Q41" s="4"/>
    </row>
    <row r="42" spans="1:17" ht="12.75">
      <c r="A42" s="206">
        <f>ROW()</f>
        <v>42</v>
      </c>
      <c r="B42" s="195"/>
      <c r="C42" s="195"/>
      <c r="D42" s="215" t="s">
        <v>439</v>
      </c>
      <c r="E42" s="195"/>
      <c r="F42" s="195"/>
      <c r="G42" s="324"/>
      <c r="H42" s="324"/>
      <c r="I42" s="324"/>
      <c r="J42" s="324"/>
      <c r="K42" s="324"/>
      <c r="L42" s="673">
        <f>N36</f>
        <v>0</v>
      </c>
      <c r="M42" s="214"/>
      <c r="N42" s="211"/>
      <c r="O42" s="211"/>
      <c r="P42" s="4"/>
      <c r="Q42" s="4"/>
    </row>
    <row r="43" spans="1:17" ht="13.5" thickBot="1">
      <c r="A43" s="206">
        <f>ROW()</f>
        <v>43</v>
      </c>
      <c r="B43" s="195"/>
      <c r="C43" s="195"/>
      <c r="D43" s="213" t="s">
        <v>440</v>
      </c>
      <c r="E43" s="195"/>
      <c r="F43" s="195"/>
      <c r="G43" s="324"/>
      <c r="H43" s="324"/>
      <c r="I43" s="324"/>
      <c r="J43" s="324"/>
      <c r="K43" s="324"/>
      <c r="L43" s="185">
        <f>M9</f>
        <v>0</v>
      </c>
      <c r="M43" s="214"/>
      <c r="N43" s="211"/>
      <c r="O43" s="211"/>
      <c r="P43" s="4"/>
      <c r="Q43" s="4"/>
    </row>
    <row r="44" spans="1:17" ht="13.5" thickBot="1">
      <c r="A44" s="206">
        <f>ROW()</f>
        <v>44</v>
      </c>
      <c r="B44" s="195"/>
      <c r="C44" s="195"/>
      <c r="D44" s="214" t="s">
        <v>380</v>
      </c>
      <c r="E44" s="195"/>
      <c r="F44" s="195"/>
      <c r="G44" s="324"/>
      <c r="H44" s="324"/>
      <c r="I44" s="324"/>
      <c r="J44" s="324"/>
      <c r="K44" s="324"/>
      <c r="L44" s="214"/>
      <c r="M44" s="674">
        <f>L43*L42*IF(E6="YES - ASSETS SOLD",-1,IF(E6="NO DISCLOSURE REQUIRED",0,1))</f>
        <v>0</v>
      </c>
      <c r="N44" s="236" t="s">
        <v>561</v>
      </c>
      <c r="O44" s="211"/>
      <c r="P44" s="4"/>
      <c r="Q44" s="4"/>
    </row>
    <row r="45" spans="1:17" ht="12.75">
      <c r="A45" s="206">
        <f>ROW()</f>
        <v>45</v>
      </c>
      <c r="B45" s="195"/>
      <c r="C45" s="195"/>
      <c r="D45" s="198"/>
      <c r="E45" s="324"/>
      <c r="F45" s="324"/>
      <c r="G45" s="324"/>
      <c r="H45" s="324"/>
      <c r="I45" s="324"/>
      <c r="J45" s="324"/>
      <c r="K45" s="324"/>
      <c r="L45" s="324"/>
      <c r="M45" s="324"/>
      <c r="N45" s="211"/>
      <c r="O45" s="211"/>
      <c r="P45" s="4"/>
      <c r="Q45" s="4"/>
    </row>
    <row r="46" spans="1:17" ht="15.75">
      <c r="A46" s="206">
        <f>ROW()</f>
        <v>46</v>
      </c>
      <c r="B46" s="195"/>
      <c r="C46" s="211"/>
      <c r="D46" s="207"/>
      <c r="E46" s="211"/>
      <c r="F46" s="211"/>
      <c r="G46" s="211"/>
      <c r="H46" s="211"/>
      <c r="I46" s="211"/>
      <c r="J46" s="211"/>
      <c r="K46" s="211"/>
      <c r="L46" s="211"/>
      <c r="M46" s="211"/>
      <c r="N46" s="211"/>
      <c r="O46" s="211"/>
      <c r="P46" s="4"/>
      <c r="Q46" s="4"/>
    </row>
    <row r="47" spans="1:17" ht="15.75">
      <c r="A47" s="206">
        <f>ROW()</f>
        <v>47</v>
      </c>
      <c r="B47" s="208" t="s">
        <v>274</v>
      </c>
      <c r="C47" s="195"/>
      <c r="D47" s="211"/>
      <c r="E47" s="211"/>
      <c r="F47" s="211"/>
      <c r="G47" s="211"/>
      <c r="H47" s="211"/>
      <c r="I47" s="211"/>
      <c r="J47" s="211"/>
      <c r="K47" s="211"/>
      <c r="L47" s="211"/>
      <c r="M47" s="219" t="s">
        <v>92</v>
      </c>
      <c r="N47" s="211"/>
      <c r="O47" s="211"/>
      <c r="P47" s="4"/>
      <c r="Q47" s="4"/>
    </row>
    <row r="48" spans="1:22" ht="41.25" customHeight="1" thickBot="1">
      <c r="A48" s="206">
        <f>ROW()</f>
        <v>48</v>
      </c>
      <c r="B48" s="195"/>
      <c r="C48" s="195"/>
      <c r="D48" s="335"/>
      <c r="E48" s="211"/>
      <c r="F48" s="211"/>
      <c r="G48" s="211"/>
      <c r="H48" s="211"/>
      <c r="I48" s="762" t="s">
        <v>275</v>
      </c>
      <c r="J48" s="762"/>
      <c r="K48" s="195"/>
      <c r="L48" s="762" t="s">
        <v>452</v>
      </c>
      <c r="M48" s="762"/>
      <c r="N48" s="211"/>
      <c r="O48" s="211"/>
      <c r="P48" s="4"/>
      <c r="Q48" s="4"/>
      <c r="V48" t="s">
        <v>76</v>
      </c>
    </row>
    <row r="49" spans="1:17" ht="12.75">
      <c r="A49" s="206">
        <f>ROW()</f>
        <v>49</v>
      </c>
      <c r="B49" s="195"/>
      <c r="C49" s="195"/>
      <c r="D49" s="215" t="s">
        <v>387</v>
      </c>
      <c r="E49" s="211"/>
      <c r="F49" s="211"/>
      <c r="G49" s="211"/>
      <c r="H49" s="211"/>
      <c r="I49" s="763"/>
      <c r="J49" s="763"/>
      <c r="K49" s="211"/>
      <c r="L49" s="765">
        <f>I49*IF($E$6="YES - ASSETS SOLD",-1,IF($E$6="NO DISCLOSURE REQUIRED",0,1))</f>
        <v>0</v>
      </c>
      <c r="M49" s="766" t="e">
        <f>L48*#REF!*IF(E$6="YES - ASSETS SOLD",-1,IF(E$6="NO DISCLOSURE REQUIRED",0,1))</f>
        <v>#VALUE!</v>
      </c>
      <c r="N49" s="236" t="s">
        <v>237</v>
      </c>
      <c r="O49" s="195"/>
      <c r="P49" s="4"/>
      <c r="Q49" s="4"/>
    </row>
    <row r="50" spans="1:17" ht="13.5" thickBot="1">
      <c r="A50" s="206">
        <f>ROW()</f>
        <v>50</v>
      </c>
      <c r="B50" s="195"/>
      <c r="C50" s="195"/>
      <c r="D50" s="215" t="s">
        <v>388</v>
      </c>
      <c r="E50" s="211"/>
      <c r="F50" s="211"/>
      <c r="G50" s="211"/>
      <c r="H50" s="211"/>
      <c r="I50" s="760"/>
      <c r="J50" s="760"/>
      <c r="K50" s="211"/>
      <c r="L50" s="757">
        <f>I50*IF($E$6="YES - ASSETS SOLD",-1,IF($E$6="NO DISCLOSURE REQUIRED",0,1))</f>
        <v>0</v>
      </c>
      <c r="M50" s="758" t="e">
        <f>L49*L48*IF(E$6="YES - ASSETS SOLD",-1,IF(E$6="NO DISCLOSURE REQUIRED",0,1))</f>
        <v>#VALUE!</v>
      </c>
      <c r="N50" s="236" t="s">
        <v>237</v>
      </c>
      <c r="O50" s="195"/>
      <c r="P50" s="4"/>
      <c r="Q50" s="4"/>
    </row>
    <row r="51" spans="1:17" ht="14.25">
      <c r="A51" s="206">
        <f>ROW()</f>
        <v>51</v>
      </c>
      <c r="B51" s="195"/>
      <c r="C51" s="195"/>
      <c r="D51" s="336"/>
      <c r="E51" s="211"/>
      <c r="F51" s="211"/>
      <c r="G51" s="211"/>
      <c r="H51" s="211"/>
      <c r="I51" s="211"/>
      <c r="J51" s="211"/>
      <c r="K51" s="211"/>
      <c r="L51" s="344"/>
      <c r="M51" s="344"/>
      <c r="N51" s="195"/>
      <c r="O51" s="195"/>
      <c r="P51" s="4"/>
      <c r="Q51" s="4"/>
    </row>
    <row r="52" spans="1:17" ht="12.75">
      <c r="A52" s="206">
        <f>ROW()</f>
        <v>52</v>
      </c>
      <c r="B52" s="195"/>
      <c r="C52" s="195"/>
      <c r="D52" s="198"/>
      <c r="E52" s="195"/>
      <c r="F52" s="195"/>
      <c r="G52" s="195"/>
      <c r="H52" s="195"/>
      <c r="I52" s="195"/>
      <c r="J52" s="195"/>
      <c r="K52" s="195"/>
      <c r="L52" s="195"/>
      <c r="M52" s="195"/>
      <c r="N52" s="195"/>
      <c r="O52" s="195"/>
      <c r="P52" s="4"/>
      <c r="Q52" s="4"/>
    </row>
    <row r="53" spans="1:17" ht="12.75">
      <c r="A53" s="206">
        <f>ROW()</f>
        <v>53</v>
      </c>
      <c r="B53" s="195"/>
      <c r="C53" s="195"/>
      <c r="D53" s="195"/>
      <c r="E53" s="195" t="s">
        <v>86</v>
      </c>
      <c r="F53" s="195"/>
      <c r="G53" s="195" t="s">
        <v>87</v>
      </c>
      <c r="H53" s="195"/>
      <c r="I53" s="195"/>
      <c r="O53" s="195"/>
      <c r="P53" s="4"/>
      <c r="Q53" s="4"/>
    </row>
    <row r="54" spans="1:17" ht="12.75">
      <c r="A54" s="206">
        <f>ROW()</f>
        <v>54</v>
      </c>
      <c r="B54" s="195"/>
      <c r="C54" s="195"/>
      <c r="D54" s="195"/>
      <c r="E54" s="195"/>
      <c r="F54" s="195"/>
      <c r="G54" s="195"/>
      <c r="H54" s="195"/>
      <c r="I54" s="195"/>
      <c r="O54" s="195"/>
      <c r="P54" s="4"/>
      <c r="Q54" s="4"/>
    </row>
    <row r="55" spans="1:17" ht="12.75">
      <c r="A55" s="206">
        <f>ROW()</f>
        <v>55</v>
      </c>
      <c r="B55" s="195"/>
      <c r="C55" s="195"/>
      <c r="D55" s="195"/>
      <c r="E55" s="195"/>
      <c r="F55" s="195"/>
      <c r="G55" s="195"/>
      <c r="H55" s="195"/>
      <c r="I55" s="195"/>
      <c r="J55" s="195"/>
      <c r="K55" s="195"/>
      <c r="L55" s="195"/>
      <c r="M55" s="195"/>
      <c r="N55" s="195"/>
      <c r="O55" s="195"/>
      <c r="P55" s="4"/>
      <c r="Q55" s="4"/>
    </row>
    <row r="56" spans="1:17" ht="12.75">
      <c r="A56" s="206">
        <f>ROW()</f>
        <v>56</v>
      </c>
      <c r="B56" s="195"/>
      <c r="C56" s="195"/>
      <c r="D56" s="195"/>
      <c r="E56" s="195"/>
      <c r="F56" s="195"/>
      <c r="G56" s="195" t="s">
        <v>88</v>
      </c>
      <c r="H56" s="195"/>
      <c r="I56" s="195"/>
      <c r="O56" s="195"/>
      <c r="P56" s="4"/>
      <c r="Q56" s="4"/>
    </row>
    <row r="57" spans="1:17" ht="12.75">
      <c r="A57" s="206">
        <f>ROW()</f>
        <v>57</v>
      </c>
      <c r="B57" s="195"/>
      <c r="C57" s="195"/>
      <c r="D57" s="195"/>
      <c r="E57" s="195"/>
      <c r="F57" s="195"/>
      <c r="G57" s="195"/>
      <c r="H57" s="195"/>
      <c r="I57" s="195"/>
      <c r="O57" s="195"/>
      <c r="P57" s="4"/>
      <c r="Q57" s="4"/>
    </row>
    <row r="58" spans="1:17" ht="12.75">
      <c r="A58" s="255"/>
      <c r="B58" s="195"/>
      <c r="C58" s="195"/>
      <c r="D58" s="195"/>
      <c r="E58" s="195"/>
      <c r="F58" s="195"/>
      <c r="G58" s="195"/>
      <c r="H58" s="195"/>
      <c r="I58" s="195"/>
      <c r="J58" s="195"/>
      <c r="K58" s="195"/>
      <c r="L58" s="195"/>
      <c r="M58" s="195"/>
      <c r="N58" s="195"/>
      <c r="O58" s="195"/>
      <c r="P58" s="4"/>
      <c r="Q58" s="4"/>
    </row>
    <row r="59" spans="1:17" ht="12.75">
      <c r="A59" s="442"/>
      <c r="B59" s="36"/>
      <c r="C59" s="4"/>
      <c r="D59" s="4"/>
      <c r="P59" s="4"/>
      <c r="Q59" s="4"/>
    </row>
    <row r="60" spans="1:17" ht="12.75">
      <c r="A60" s="3"/>
      <c r="B60" s="4"/>
      <c r="C60" s="4"/>
      <c r="D60" s="4"/>
      <c r="P60" s="4"/>
      <c r="Q60" s="4"/>
    </row>
    <row r="61" spans="1:17" ht="12.75">
      <c r="A61" s="3"/>
      <c r="B61" s="4"/>
      <c r="C61" s="4"/>
      <c r="D61" s="4"/>
      <c r="P61" s="4"/>
      <c r="Q61" s="4"/>
    </row>
    <row r="62" spans="1:17" ht="12.75">
      <c r="A62" s="3"/>
      <c r="B62" s="4"/>
      <c r="C62" s="4"/>
      <c r="D62" s="4"/>
      <c r="P62" s="4"/>
      <c r="Q62" s="4"/>
    </row>
    <row r="63" spans="1:17" ht="12.75">
      <c r="A63" s="3"/>
      <c r="B63" s="4"/>
      <c r="C63" s="4"/>
      <c r="D63" s="4"/>
      <c r="P63" s="4"/>
      <c r="Q63" s="4"/>
    </row>
    <row r="64" spans="1:17" ht="12.75">
      <c r="A64" s="3"/>
      <c r="B64" s="4"/>
      <c r="C64" s="4"/>
      <c r="D64" s="4"/>
      <c r="P64" s="4"/>
      <c r="Q64" s="4"/>
    </row>
    <row r="65" spans="1:17" ht="12.75">
      <c r="A65" s="3"/>
      <c r="B65" s="4"/>
      <c r="C65" s="4"/>
      <c r="D65" s="4"/>
      <c r="P65" s="4"/>
      <c r="Q65" s="4"/>
    </row>
    <row r="66" spans="1:17" ht="12.75">
      <c r="A66" s="3"/>
      <c r="B66" s="4"/>
      <c r="C66" s="4"/>
      <c r="D66" s="4"/>
      <c r="P66" s="4"/>
      <c r="Q66" s="4"/>
    </row>
    <row r="67" spans="1:17" ht="12.75">
      <c r="A67" s="3"/>
      <c r="B67" s="4"/>
      <c r="C67" s="4"/>
      <c r="D67" s="4"/>
      <c r="P67" s="4"/>
      <c r="Q67" s="4"/>
    </row>
    <row r="68" spans="1:17" ht="12.75">
      <c r="A68" s="3"/>
      <c r="B68" s="4"/>
      <c r="C68" s="4"/>
      <c r="D68" s="4"/>
      <c r="P68" s="4"/>
      <c r="Q68" s="4"/>
    </row>
    <row r="69" spans="1:17" ht="12.75">
      <c r="A69" s="3"/>
      <c r="B69" s="4"/>
      <c r="C69" s="4"/>
      <c r="D69" s="4"/>
      <c r="P69" s="4"/>
      <c r="Q69" s="4"/>
    </row>
    <row r="70" spans="1:17" ht="12.75">
      <c r="A70" s="3"/>
      <c r="B70" s="4"/>
      <c r="C70" s="4"/>
      <c r="D70" s="4"/>
      <c r="P70" s="4"/>
      <c r="Q70" s="4"/>
    </row>
    <row r="71" spans="1:17" ht="12.75">
      <c r="A71" s="3"/>
      <c r="B71" s="4"/>
      <c r="C71" s="4"/>
      <c r="D71" s="4"/>
      <c r="P71" s="4"/>
      <c r="Q71" s="4"/>
    </row>
    <row r="72" spans="1:17" ht="12.75">
      <c r="A72" s="3"/>
      <c r="B72" s="4"/>
      <c r="C72" s="4"/>
      <c r="D72" s="4"/>
      <c r="P72" s="4"/>
      <c r="Q72" s="4"/>
    </row>
    <row r="73" spans="1:17" ht="12.75">
      <c r="A73" s="3"/>
      <c r="B73" s="4"/>
      <c r="C73" s="4"/>
      <c r="D73" s="4"/>
      <c r="P73" s="4"/>
      <c r="Q73" s="4"/>
    </row>
    <row r="74" spans="1:17" ht="12.75">
      <c r="A74" s="3"/>
      <c r="B74" s="4"/>
      <c r="C74" s="4"/>
      <c r="D74" s="4"/>
      <c r="P74" s="4"/>
      <c r="Q74" s="4"/>
    </row>
    <row r="75" spans="1:17" ht="12.75">
      <c r="A75" s="3"/>
      <c r="B75" s="4"/>
      <c r="C75" s="4"/>
      <c r="D75" s="4"/>
      <c r="P75" s="4"/>
      <c r="Q75" s="4"/>
    </row>
    <row r="76" spans="1:17" ht="12.75">
      <c r="A76" s="3"/>
      <c r="B76" s="4"/>
      <c r="C76" s="4"/>
      <c r="D76" s="4"/>
      <c r="P76" s="4"/>
      <c r="Q76" s="4"/>
    </row>
    <row r="77" spans="1:17" ht="12.75">
      <c r="A77" s="3"/>
      <c r="B77" s="4"/>
      <c r="C77" s="4"/>
      <c r="D77" s="4"/>
      <c r="P77" s="4"/>
      <c r="Q77" s="4"/>
    </row>
    <row r="78" spans="1:17" ht="12.75">
      <c r="A78" s="3"/>
      <c r="B78" s="4"/>
      <c r="C78" s="4"/>
      <c r="D78" s="4"/>
      <c r="P78" s="4"/>
      <c r="Q78" s="4"/>
    </row>
    <row r="79" spans="1:17" ht="12.75">
      <c r="A79" s="3"/>
      <c r="B79" s="4"/>
      <c r="C79" s="4"/>
      <c r="D79" s="4"/>
      <c r="P79" s="4"/>
      <c r="Q79" s="4"/>
    </row>
    <row r="80" spans="1:17" ht="12.75">
      <c r="A80" s="3"/>
      <c r="B80" s="4"/>
      <c r="C80" s="4"/>
      <c r="D80" s="4"/>
      <c r="P80" s="4"/>
      <c r="Q80" s="4"/>
    </row>
    <row r="81" spans="1:17" ht="12.75">
      <c r="A81" s="3"/>
      <c r="B81" s="4"/>
      <c r="C81" s="4"/>
      <c r="D81" s="4"/>
      <c r="P81" s="4"/>
      <c r="Q81" s="4"/>
    </row>
    <row r="82" spans="1:17" ht="12.75">
      <c r="A82" s="3"/>
      <c r="B82" s="4"/>
      <c r="C82" s="4"/>
      <c r="D82" s="4"/>
      <c r="P82" s="4"/>
      <c r="Q82" s="4"/>
    </row>
    <row r="83" spans="1:17" ht="12.75">
      <c r="A83" s="3"/>
      <c r="B83" s="4"/>
      <c r="C83" s="4"/>
      <c r="D83" s="4"/>
      <c r="P83" s="4"/>
      <c r="Q83" s="4"/>
    </row>
    <row r="84" spans="1:17" ht="12.75">
      <c r="A84" s="3"/>
      <c r="B84" s="4"/>
      <c r="C84" s="4"/>
      <c r="D84" s="4"/>
      <c r="P84" s="4"/>
      <c r="Q84" s="4"/>
    </row>
    <row r="85" spans="1:17" ht="12.75">
      <c r="A85" s="3"/>
      <c r="B85" s="4"/>
      <c r="C85" s="4"/>
      <c r="D85" s="4"/>
      <c r="P85" s="4"/>
      <c r="Q85" s="4"/>
    </row>
    <row r="86" spans="1:17" ht="12.75">
      <c r="A86" s="3"/>
      <c r="B86" s="4"/>
      <c r="C86" s="4"/>
      <c r="D86" s="4"/>
      <c r="P86" s="4"/>
      <c r="Q86" s="4"/>
    </row>
    <row r="87" spans="1:17" ht="12.75">
      <c r="A87" s="3"/>
      <c r="B87" s="4"/>
      <c r="C87" s="4"/>
      <c r="D87" s="4"/>
      <c r="P87" s="4"/>
      <c r="Q87" s="4"/>
    </row>
    <row r="88" spans="1:17" ht="12.75">
      <c r="A88" s="3"/>
      <c r="B88" s="4"/>
      <c r="C88" s="4"/>
      <c r="D88" s="4"/>
      <c r="P88" s="4"/>
      <c r="Q88" s="4"/>
    </row>
    <row r="89" spans="1:17" ht="12.75">
      <c r="A89" s="3"/>
      <c r="B89" s="4"/>
      <c r="C89" s="4"/>
      <c r="D89" s="4"/>
      <c r="P89" s="4"/>
      <c r="Q89" s="4"/>
    </row>
    <row r="90" spans="1:17" ht="12.75">
      <c r="A90" s="3"/>
      <c r="B90" s="4"/>
      <c r="C90" s="4"/>
      <c r="D90" s="4"/>
      <c r="P90" s="4"/>
      <c r="Q90" s="4"/>
    </row>
    <row r="91" spans="1:17" ht="12.75">
      <c r="A91" s="3"/>
      <c r="B91" s="4"/>
      <c r="C91" s="4"/>
      <c r="D91" s="4"/>
      <c r="P91" s="4"/>
      <c r="Q91" s="4"/>
    </row>
    <row r="92" spans="1:17" ht="12.75">
      <c r="A92" s="3"/>
      <c r="B92" s="4"/>
      <c r="C92" s="4"/>
      <c r="P92" s="4"/>
      <c r="Q92" s="4"/>
    </row>
    <row r="93" spans="16:17" ht="12.75">
      <c r="P93" s="4"/>
      <c r="Q93" s="4"/>
    </row>
  </sheetData>
  <sheetProtection sheet="1"/>
  <mergeCells count="9">
    <mergeCell ref="L50:M50"/>
    <mergeCell ref="I48:J48"/>
    <mergeCell ref="L48:M48"/>
    <mergeCell ref="I49:J49"/>
    <mergeCell ref="I50:J50"/>
    <mergeCell ref="J4:N4"/>
    <mergeCell ref="E6:I6"/>
    <mergeCell ref="M8:N8"/>
    <mergeCell ref="L49:M49"/>
  </mergeCells>
  <dataValidations count="1">
    <dataValidation type="list" allowBlank="1" showInputMessage="1" showErrorMessage="1" sqref="E6:I6">
      <formula1>AB5:AB7</formula1>
    </dataValidation>
  </dataValidations>
  <printOptions/>
  <pageMargins left="0.75" right="0.75" top="1" bottom="1" header="0.5" footer="0.5"/>
  <pageSetup horizontalDpi="600" verticalDpi="600" orientation="portrait" paperSize="9" scale="45" r:id="rId1"/>
  <headerFooter alignWithMargins="0">
    <oddHeader>&amp;RElectricity Distribution (Information Disclosure) Requirements - Schedules 
</oddHeader>
    <oddFooter>&amp;L&amp;D&amp;C&amp;F</oddFooter>
  </headerFooter>
  <rowBreaks count="1" manualBreakCount="1">
    <brk id="58" max="18" man="1"/>
  </rowBreaks>
  <ignoredErrors>
    <ignoredError sqref="L12 N26" numberStoredAsText="1"/>
  </ignoredErrors>
</worksheet>
</file>

<file path=xl/worksheets/sheet13.xml><?xml version="1.0" encoding="utf-8"?>
<worksheet xmlns="http://schemas.openxmlformats.org/spreadsheetml/2006/main" xmlns:r="http://schemas.openxmlformats.org/officeDocument/2006/relationships">
  <sheetPr>
    <tabColor indexed="44"/>
  </sheetPr>
  <dimension ref="A1:AY156"/>
  <sheetViews>
    <sheetView zoomScaleSheetLayoutView="75" zoomScalePageLayoutView="0" workbookViewId="0" topLeftCell="A1">
      <selection activeCell="A1" sqref="A1"/>
    </sheetView>
  </sheetViews>
  <sheetFormatPr defaultColWidth="9.140625" defaultRowHeight="12.75"/>
  <cols>
    <col min="1" max="1" width="5.8515625" style="2" customWidth="1"/>
    <col min="2" max="2" width="2.140625" style="0" customWidth="1"/>
    <col min="3" max="3" width="5.7109375" style="0" customWidth="1"/>
    <col min="4" max="4" width="18.8515625" style="0" customWidth="1"/>
    <col min="5" max="5" width="35.00390625" style="0" customWidth="1"/>
    <col min="6" max="6" width="15.8515625" style="0" customWidth="1"/>
    <col min="7" max="8" width="14.57421875" style="0" customWidth="1"/>
    <col min="9" max="9" width="16.7109375" style="0" customWidth="1"/>
    <col min="10" max="10" width="12.7109375" style="0" customWidth="1"/>
    <col min="11" max="12" width="3.00390625" style="0" customWidth="1"/>
    <col min="13" max="13" width="36.421875" style="0" customWidth="1"/>
  </cols>
  <sheetData>
    <row r="1" spans="1:26" ht="15.75">
      <c r="A1" s="208"/>
      <c r="B1" s="347"/>
      <c r="C1" s="348"/>
      <c r="D1" s="348"/>
      <c r="E1" s="348"/>
      <c r="F1" s="348"/>
      <c r="G1" s="347"/>
      <c r="H1" s="195"/>
      <c r="I1" s="195"/>
      <c r="J1" s="195"/>
      <c r="K1" s="195"/>
      <c r="L1" s="4"/>
      <c r="M1" s="4"/>
      <c r="N1" s="4"/>
      <c r="O1" s="4"/>
      <c r="P1" s="4"/>
      <c r="Q1" s="4"/>
      <c r="R1" s="4"/>
      <c r="S1" s="4"/>
      <c r="T1" s="4"/>
      <c r="U1" s="4"/>
      <c r="V1" s="4"/>
      <c r="W1" s="4"/>
      <c r="X1" s="4"/>
      <c r="Y1" s="4"/>
      <c r="Z1" s="4"/>
    </row>
    <row r="2" spans="1:26" s="1" customFormat="1" ht="18">
      <c r="A2" s="197" t="s">
        <v>365</v>
      </c>
      <c r="B2" s="198"/>
      <c r="C2" s="198"/>
      <c r="D2" s="198"/>
      <c r="E2" s="198"/>
      <c r="F2" s="198"/>
      <c r="G2" s="198"/>
      <c r="H2" s="198"/>
      <c r="I2" s="198"/>
      <c r="J2" s="198"/>
      <c r="K2" s="198"/>
      <c r="L2" s="5"/>
      <c r="M2" s="5"/>
      <c r="N2" s="7"/>
      <c r="O2" s="5"/>
      <c r="P2" s="5"/>
      <c r="Q2" s="5"/>
      <c r="R2" s="5"/>
      <c r="S2" s="5"/>
      <c r="T2" s="5"/>
      <c r="U2" s="5"/>
      <c r="V2" s="5"/>
      <c r="W2" s="5"/>
      <c r="X2" s="5"/>
      <c r="Y2" s="5"/>
      <c r="Z2" s="5"/>
    </row>
    <row r="3" spans="1:26" ht="18">
      <c r="A3" s="208" t="s">
        <v>277</v>
      </c>
      <c r="B3" s="197"/>
      <c r="C3" s="195"/>
      <c r="D3" s="195"/>
      <c r="E3" s="195"/>
      <c r="F3" s="195"/>
      <c r="G3" s="195"/>
      <c r="H3" s="195"/>
      <c r="I3" s="195"/>
      <c r="J3" s="195"/>
      <c r="K3" s="195"/>
      <c r="L3" s="4"/>
      <c r="M3" s="4"/>
      <c r="N3" s="4"/>
      <c r="O3" s="4"/>
      <c r="P3" s="4"/>
      <c r="Q3" s="4"/>
      <c r="R3" s="4"/>
      <c r="S3" s="4"/>
      <c r="T3" s="4"/>
      <c r="U3" s="4"/>
      <c r="V3" s="4"/>
      <c r="W3" s="4"/>
      <c r="X3" s="4"/>
      <c r="Y3" s="4"/>
      <c r="Z3" s="4"/>
    </row>
    <row r="4" spans="1:26" ht="15.75">
      <c r="A4" s="202"/>
      <c r="B4" s="195"/>
      <c r="C4" s="208"/>
      <c r="D4" s="208"/>
      <c r="E4" s="208"/>
      <c r="F4" s="208"/>
      <c r="G4" s="195"/>
      <c r="H4" s="195"/>
      <c r="I4" s="195"/>
      <c r="J4" s="195"/>
      <c r="K4" s="195"/>
      <c r="L4" s="4"/>
      <c r="M4" s="4"/>
      <c r="N4" s="4"/>
      <c r="O4" s="4"/>
      <c r="P4" s="4"/>
      <c r="Q4" s="4"/>
      <c r="R4" s="4"/>
      <c r="S4" s="4"/>
      <c r="T4" s="4"/>
      <c r="U4" s="4"/>
      <c r="V4" s="4"/>
      <c r="W4" s="4"/>
      <c r="X4" s="4"/>
      <c r="Y4" s="4"/>
      <c r="Z4" s="4"/>
    </row>
    <row r="5" spans="1:26" ht="18.75">
      <c r="A5" s="248" t="s">
        <v>485</v>
      </c>
      <c r="B5" s="195"/>
      <c r="C5" s="208"/>
      <c r="D5" s="208"/>
      <c r="E5" s="208"/>
      <c r="F5" s="208"/>
      <c r="G5" s="195"/>
      <c r="H5" s="210" t="s">
        <v>182</v>
      </c>
      <c r="I5" s="746">
        <f>'FS1.Regulatory Profit Statement'!$E$4</f>
        <v>0</v>
      </c>
      <c r="J5" s="747"/>
      <c r="K5" s="195"/>
      <c r="L5" s="4"/>
      <c r="M5" s="4"/>
      <c r="N5" s="4"/>
      <c r="O5" s="4"/>
      <c r="P5" s="4"/>
      <c r="Q5" s="4"/>
      <c r="R5" s="4"/>
      <c r="S5" s="4"/>
      <c r="T5" s="4"/>
      <c r="U5" s="4"/>
      <c r="V5" s="4"/>
      <c r="W5" s="4"/>
      <c r="X5" s="4"/>
      <c r="Y5" s="4"/>
      <c r="Z5" s="4"/>
    </row>
    <row r="6" spans="1:26" ht="18">
      <c r="A6" s="209">
        <f>ROW()</f>
        <v>6</v>
      </c>
      <c r="B6" s="195"/>
      <c r="C6" s="195"/>
      <c r="D6" s="195"/>
      <c r="E6" s="195"/>
      <c r="F6" s="195"/>
      <c r="G6" s="195"/>
      <c r="H6" s="195"/>
      <c r="I6" s="210" t="s">
        <v>443</v>
      </c>
      <c r="J6" s="102">
        <f>'FS1.Regulatory Profit Statement'!F5</f>
        <v>0</v>
      </c>
      <c r="K6" s="195"/>
      <c r="L6" s="4"/>
      <c r="M6" s="4"/>
      <c r="N6" s="4"/>
      <c r="O6" s="4"/>
      <c r="P6" s="4"/>
      <c r="Q6" s="4"/>
      <c r="R6" s="4"/>
      <c r="S6" s="4"/>
      <c r="T6" s="4"/>
      <c r="U6" s="4"/>
      <c r="V6" s="4"/>
      <c r="W6" s="4"/>
      <c r="X6" s="4"/>
      <c r="Y6" s="4"/>
      <c r="Z6" s="4"/>
    </row>
    <row r="7" spans="1:51" ht="18">
      <c r="A7" s="206">
        <f>ROW()</f>
        <v>7</v>
      </c>
      <c r="B7" s="195"/>
      <c r="C7" s="195"/>
      <c r="D7" s="210" t="s">
        <v>183</v>
      </c>
      <c r="E7" s="767"/>
      <c r="F7" s="768"/>
      <c r="G7" s="769"/>
      <c r="H7" s="231" t="s">
        <v>232</v>
      </c>
      <c r="I7" s="210"/>
      <c r="J7" s="349"/>
      <c r="K7" s="195"/>
      <c r="L7" s="4"/>
      <c r="M7" s="4"/>
      <c r="N7" s="4"/>
      <c r="O7" s="4"/>
      <c r="P7" s="4"/>
      <c r="Q7" s="4"/>
      <c r="R7" s="4"/>
      <c r="S7" s="4"/>
      <c r="T7" s="4"/>
      <c r="U7" s="4"/>
      <c r="V7" s="4"/>
      <c r="W7" s="4"/>
      <c r="X7" s="4"/>
      <c r="Y7" s="4"/>
      <c r="Z7" s="4"/>
      <c r="AY7" t="s">
        <v>532</v>
      </c>
    </row>
    <row r="8" spans="1:51" ht="18">
      <c r="A8" s="206"/>
      <c r="B8" s="195"/>
      <c r="C8" s="195"/>
      <c r="D8" s="210" t="s">
        <v>392</v>
      </c>
      <c r="E8" s="770" t="s">
        <v>532</v>
      </c>
      <c r="F8" s="771"/>
      <c r="G8" s="772"/>
      <c r="H8" s="195"/>
      <c r="I8" s="210"/>
      <c r="J8" s="349"/>
      <c r="K8" s="195"/>
      <c r="L8" s="4"/>
      <c r="M8" s="4"/>
      <c r="N8" s="4"/>
      <c r="O8" s="4"/>
      <c r="P8" s="4"/>
      <c r="Q8" s="4"/>
      <c r="R8" s="4"/>
      <c r="S8" s="4"/>
      <c r="T8" s="4"/>
      <c r="U8" s="4"/>
      <c r="V8" s="4"/>
      <c r="W8" s="4"/>
      <c r="X8" s="4"/>
      <c r="Y8" s="4"/>
      <c r="Z8" s="4"/>
      <c r="AY8" t="s">
        <v>393</v>
      </c>
    </row>
    <row r="9" spans="1:51" ht="12.75">
      <c r="A9" s="206">
        <f>ROW()</f>
        <v>9</v>
      </c>
      <c r="B9" s="195"/>
      <c r="C9" s="195"/>
      <c r="D9" s="195"/>
      <c r="E9" s="195"/>
      <c r="F9" s="195"/>
      <c r="G9" s="195"/>
      <c r="H9" s="195"/>
      <c r="I9" s="218"/>
      <c r="J9" s="211"/>
      <c r="K9" s="195"/>
      <c r="L9" s="4"/>
      <c r="M9" s="4"/>
      <c r="N9" s="4"/>
      <c r="O9" s="4"/>
      <c r="P9" s="4"/>
      <c r="Q9" s="4"/>
      <c r="R9" s="4"/>
      <c r="S9" s="4"/>
      <c r="T9" s="4"/>
      <c r="U9" s="4"/>
      <c r="V9" s="4"/>
      <c r="W9" s="4"/>
      <c r="X9" s="4"/>
      <c r="Y9" s="4"/>
      <c r="Z9" s="4"/>
      <c r="AY9" t="s">
        <v>146</v>
      </c>
    </row>
    <row r="10" spans="1:26" ht="15.75">
      <c r="A10" s="206">
        <f>ROW()</f>
        <v>10</v>
      </c>
      <c r="B10" s="195"/>
      <c r="C10" s="208" t="s">
        <v>547</v>
      </c>
      <c r="D10" s="208"/>
      <c r="E10" s="208"/>
      <c r="F10" s="208"/>
      <c r="G10" s="350" t="s">
        <v>493</v>
      </c>
      <c r="H10" s="350" t="s">
        <v>492</v>
      </c>
      <c r="I10" s="351" t="s">
        <v>491</v>
      </c>
      <c r="J10" s="211"/>
      <c r="K10" s="195"/>
      <c r="L10" s="4"/>
      <c r="M10" s="4"/>
      <c r="N10" s="4"/>
      <c r="O10" s="4"/>
      <c r="P10" s="4"/>
      <c r="Q10" s="4"/>
      <c r="R10" s="4"/>
      <c r="S10" s="4"/>
      <c r="T10" s="4"/>
      <c r="U10" s="4"/>
      <c r="V10" s="4"/>
      <c r="W10" s="4"/>
      <c r="X10" s="4"/>
      <c r="Y10" s="4"/>
      <c r="Z10" s="4"/>
    </row>
    <row r="11" spans="1:26" ht="12.75">
      <c r="A11" s="206">
        <f>ROW()</f>
        <v>11</v>
      </c>
      <c r="B11" s="195"/>
      <c r="C11" s="195"/>
      <c r="D11" s="195"/>
      <c r="E11" s="195"/>
      <c r="F11" s="195"/>
      <c r="G11" s="350" t="s">
        <v>500</v>
      </c>
      <c r="H11" s="350" t="s">
        <v>500</v>
      </c>
      <c r="I11" s="350" t="s">
        <v>500</v>
      </c>
      <c r="J11" s="211"/>
      <c r="K11" s="195"/>
      <c r="L11" s="4"/>
      <c r="M11" s="4"/>
      <c r="N11" s="4"/>
      <c r="O11" s="4"/>
      <c r="P11" s="4"/>
      <c r="Q11" s="4"/>
      <c r="R11" s="4"/>
      <c r="S11" s="4"/>
      <c r="T11" s="4"/>
      <c r="U11" s="4"/>
      <c r="V11" s="4"/>
      <c r="W11" s="4"/>
      <c r="X11" s="4"/>
      <c r="Y11" s="4"/>
      <c r="Z11" s="4"/>
    </row>
    <row r="12" spans="1:26" ht="15.75">
      <c r="A12" s="206">
        <f>ROW()</f>
        <v>12</v>
      </c>
      <c r="B12" s="195"/>
      <c r="C12" s="208"/>
      <c r="D12" s="195" t="s">
        <v>329</v>
      </c>
      <c r="E12" s="195"/>
      <c r="F12" s="195"/>
      <c r="G12" s="461"/>
      <c r="H12" s="464"/>
      <c r="I12" s="87">
        <f aca="true" t="shared" si="0" ref="I12:I18">H12+G12</f>
        <v>0</v>
      </c>
      <c r="J12" s="211"/>
      <c r="K12" s="195"/>
      <c r="L12" s="4"/>
      <c r="M12" s="4"/>
      <c r="N12" s="4"/>
      <c r="O12" s="4"/>
      <c r="P12" s="4"/>
      <c r="Q12" s="4"/>
      <c r="R12" s="4"/>
      <c r="S12" s="4"/>
      <c r="T12" s="4"/>
      <c r="U12" s="4"/>
      <c r="V12" s="4"/>
      <c r="W12" s="4"/>
      <c r="X12" s="4"/>
      <c r="Y12" s="4"/>
      <c r="Z12" s="4"/>
    </row>
    <row r="13" spans="1:26" ht="12.75">
      <c r="A13" s="206">
        <f>ROW()</f>
        <v>13</v>
      </c>
      <c r="B13" s="195"/>
      <c r="C13" s="203"/>
      <c r="D13" s="215" t="s">
        <v>328</v>
      </c>
      <c r="E13" s="195"/>
      <c r="F13" s="216"/>
      <c r="G13" s="462"/>
      <c r="H13" s="465"/>
      <c r="I13" s="88">
        <f t="shared" si="0"/>
        <v>0</v>
      </c>
      <c r="J13" s="211"/>
      <c r="K13" s="195"/>
      <c r="L13" s="4"/>
      <c r="M13" s="4"/>
      <c r="N13" s="4"/>
      <c r="O13" s="4"/>
      <c r="P13" s="4"/>
      <c r="Q13" s="4"/>
      <c r="R13" s="4"/>
      <c r="S13" s="4"/>
      <c r="T13" s="4"/>
      <c r="U13" s="4"/>
      <c r="V13" s="4"/>
      <c r="W13" s="4"/>
      <c r="X13" s="4"/>
      <c r="Y13" s="4"/>
      <c r="Z13" s="4"/>
    </row>
    <row r="14" spans="1:26" ht="12.75">
      <c r="A14" s="206">
        <f>ROW()</f>
        <v>14</v>
      </c>
      <c r="B14" s="195"/>
      <c r="C14" s="203"/>
      <c r="D14" s="216" t="s">
        <v>494</v>
      </c>
      <c r="E14" s="216"/>
      <c r="F14" s="216"/>
      <c r="G14" s="462"/>
      <c r="H14" s="465"/>
      <c r="I14" s="88">
        <f t="shared" si="0"/>
        <v>0</v>
      </c>
      <c r="J14" s="211"/>
      <c r="K14" s="195"/>
      <c r="L14" s="4"/>
      <c r="M14" s="4"/>
      <c r="N14" s="4"/>
      <c r="O14" s="4"/>
      <c r="P14" s="4"/>
      <c r="Q14" s="4"/>
      <c r="R14" s="4"/>
      <c r="S14" s="4"/>
      <c r="T14" s="4"/>
      <c r="U14" s="4"/>
      <c r="V14" s="4"/>
      <c r="W14" s="4"/>
      <c r="X14" s="4"/>
      <c r="Y14" s="4"/>
      <c r="Z14" s="4"/>
    </row>
    <row r="15" spans="1:26" ht="12.75">
      <c r="A15" s="206">
        <f>ROW()</f>
        <v>15</v>
      </c>
      <c r="B15" s="195"/>
      <c r="C15" s="195"/>
      <c r="D15" s="216" t="s">
        <v>30</v>
      </c>
      <c r="E15" s="216"/>
      <c r="F15" s="216"/>
      <c r="G15" s="463"/>
      <c r="H15" s="353"/>
      <c r="I15" s="89">
        <f t="shared" si="0"/>
        <v>0</v>
      </c>
      <c r="J15" s="211"/>
      <c r="K15" s="195"/>
      <c r="L15" s="4"/>
      <c r="M15" s="4"/>
      <c r="N15" s="4"/>
      <c r="O15" s="4"/>
      <c r="P15" s="4"/>
      <c r="Q15" s="4"/>
      <c r="R15" s="4"/>
      <c r="S15" s="4"/>
      <c r="T15" s="4"/>
      <c r="U15" s="4"/>
      <c r="V15" s="4"/>
      <c r="W15" s="4"/>
      <c r="X15" s="4"/>
      <c r="Y15" s="4"/>
      <c r="Z15" s="4"/>
    </row>
    <row r="16" spans="1:26" ht="12.75">
      <c r="A16" s="206">
        <f>ROW()</f>
        <v>16</v>
      </c>
      <c r="B16" s="195"/>
      <c r="C16" s="195"/>
      <c r="D16" s="216" t="s">
        <v>399</v>
      </c>
      <c r="E16" s="216"/>
      <c r="F16" s="216"/>
      <c r="G16" s="462"/>
      <c r="H16" s="465"/>
      <c r="I16" s="88">
        <f t="shared" si="0"/>
        <v>0</v>
      </c>
      <c r="J16" s="211"/>
      <c r="K16" s="195"/>
      <c r="L16" s="4"/>
      <c r="M16" s="4"/>
      <c r="N16" s="4"/>
      <c r="O16" s="4"/>
      <c r="P16" s="4"/>
      <c r="Q16" s="4"/>
      <c r="R16" s="4"/>
      <c r="S16" s="4"/>
      <c r="T16" s="4"/>
      <c r="U16" s="4"/>
      <c r="V16" s="4"/>
      <c r="W16" s="4"/>
      <c r="X16" s="4"/>
      <c r="Y16" s="4"/>
      <c r="Z16" s="4"/>
    </row>
    <row r="17" spans="1:26" ht="12.75">
      <c r="A17" s="206">
        <f>ROW()</f>
        <v>17</v>
      </c>
      <c r="B17" s="195"/>
      <c r="C17" s="195"/>
      <c r="D17" s="235" t="s">
        <v>400</v>
      </c>
      <c r="E17" s="235"/>
      <c r="F17" s="235"/>
      <c r="G17" s="462"/>
      <c r="H17" s="465"/>
      <c r="I17" s="88">
        <f t="shared" si="0"/>
        <v>0</v>
      </c>
      <c r="J17" s="211"/>
      <c r="K17" s="195"/>
      <c r="L17" s="4"/>
      <c r="M17" s="4"/>
      <c r="N17" s="4"/>
      <c r="O17" s="4"/>
      <c r="P17" s="4"/>
      <c r="Q17" s="4"/>
      <c r="R17" s="4"/>
      <c r="S17" s="4"/>
      <c r="T17" s="4"/>
      <c r="U17" s="4"/>
      <c r="V17" s="4"/>
      <c r="W17" s="4"/>
      <c r="X17" s="4"/>
      <c r="Y17" s="4"/>
      <c r="Z17" s="4"/>
    </row>
    <row r="18" spans="1:26" ht="13.5" thickBot="1">
      <c r="A18" s="206">
        <f>ROW()</f>
        <v>18</v>
      </c>
      <c r="B18" s="195"/>
      <c r="C18" s="195"/>
      <c r="D18" s="213" t="s">
        <v>158</v>
      </c>
      <c r="E18" s="235"/>
      <c r="F18" s="235"/>
      <c r="G18" s="463"/>
      <c r="H18" s="465"/>
      <c r="I18" s="89">
        <f t="shared" si="0"/>
        <v>0</v>
      </c>
      <c r="J18" s="211"/>
      <c r="K18" s="195"/>
      <c r="L18" s="4"/>
      <c r="M18" s="4"/>
      <c r="N18" s="4"/>
      <c r="O18" s="4"/>
      <c r="P18" s="4"/>
      <c r="Q18" s="4"/>
      <c r="R18" s="4"/>
      <c r="S18" s="4"/>
      <c r="T18" s="4"/>
      <c r="U18" s="4"/>
      <c r="V18" s="4"/>
      <c r="W18" s="4"/>
      <c r="X18" s="4"/>
      <c r="Y18" s="4"/>
      <c r="Z18" s="4"/>
    </row>
    <row r="19" spans="1:26" ht="13.5" thickBot="1">
      <c r="A19" s="206">
        <f>ROW()</f>
        <v>19</v>
      </c>
      <c r="B19" s="195"/>
      <c r="C19" s="195"/>
      <c r="D19" s="198" t="s">
        <v>278</v>
      </c>
      <c r="E19" s="198"/>
      <c r="F19" s="198"/>
      <c r="G19" s="111">
        <f>SUM(G12:G18)</f>
        <v>0</v>
      </c>
      <c r="H19" s="112">
        <f>SUM(H12:H14)+SUM(H16:H18)</f>
        <v>0</v>
      </c>
      <c r="I19" s="113">
        <f>SUM(I12:I18)</f>
        <v>0</v>
      </c>
      <c r="J19" s="236" t="s">
        <v>177</v>
      </c>
      <c r="K19" s="195"/>
      <c r="L19" s="4"/>
      <c r="M19" s="4"/>
      <c r="N19" s="4"/>
      <c r="O19" s="4"/>
      <c r="P19" s="4"/>
      <c r="Q19" s="4"/>
      <c r="R19" s="4"/>
      <c r="S19" s="4"/>
      <c r="T19" s="4"/>
      <c r="U19" s="4"/>
      <c r="V19" s="4"/>
      <c r="W19" s="4"/>
      <c r="X19" s="4"/>
      <c r="Y19" s="4"/>
      <c r="Z19" s="4"/>
    </row>
    <row r="20" spans="1:26" ht="12.75">
      <c r="A20" s="206">
        <f>ROW()</f>
        <v>20</v>
      </c>
      <c r="B20" s="195"/>
      <c r="C20" s="195"/>
      <c r="D20" s="198"/>
      <c r="E20" s="198"/>
      <c r="F20" s="198"/>
      <c r="G20" s="198"/>
      <c r="H20" s="198"/>
      <c r="I20" s="198"/>
      <c r="J20" s="211"/>
      <c r="K20" s="211"/>
      <c r="L20" s="6"/>
      <c r="M20" s="4"/>
      <c r="N20" s="4"/>
      <c r="O20" s="4"/>
      <c r="P20" s="4"/>
      <c r="Q20" s="4"/>
      <c r="R20" s="4"/>
      <c r="S20" s="4"/>
      <c r="T20" s="4"/>
      <c r="U20" s="4"/>
      <c r="V20" s="4"/>
      <c r="W20" s="4"/>
      <c r="X20" s="4"/>
      <c r="Y20" s="4"/>
      <c r="Z20" s="4"/>
    </row>
    <row r="21" spans="1:26" ht="12.75">
      <c r="A21" s="206">
        <f>ROW()</f>
        <v>21</v>
      </c>
      <c r="B21" s="195"/>
      <c r="C21" s="195"/>
      <c r="D21" s="198" t="s">
        <v>402</v>
      </c>
      <c r="E21" s="216"/>
      <c r="F21" s="216"/>
      <c r="G21" s="463"/>
      <c r="H21" s="466"/>
      <c r="I21" s="158">
        <f>G21+H21</f>
        <v>0</v>
      </c>
      <c r="J21" s="211"/>
      <c r="K21" s="211"/>
      <c r="L21" s="6"/>
      <c r="M21" s="4"/>
      <c r="N21" s="4"/>
      <c r="O21" s="4"/>
      <c r="P21" s="4"/>
      <c r="Q21" s="4"/>
      <c r="R21" s="4"/>
      <c r="S21" s="4"/>
      <c r="T21" s="4"/>
      <c r="U21" s="4"/>
      <c r="V21" s="4"/>
      <c r="W21" s="4"/>
      <c r="X21" s="4"/>
      <c r="Y21" s="4"/>
      <c r="Z21" s="4"/>
    </row>
    <row r="22" spans="1:26" ht="12.75">
      <c r="A22" s="206">
        <f>ROW()</f>
        <v>22</v>
      </c>
      <c r="B22" s="195"/>
      <c r="C22" s="195"/>
      <c r="D22" s="198"/>
      <c r="E22" s="198"/>
      <c r="F22" s="198"/>
      <c r="G22" s="211"/>
      <c r="H22" s="347"/>
      <c r="I22" s="354"/>
      <c r="J22" s="347"/>
      <c r="K22" s="211"/>
      <c r="L22" s="6"/>
      <c r="M22" s="4"/>
      <c r="N22" s="4"/>
      <c r="O22" s="4"/>
      <c r="P22" s="4"/>
      <c r="Q22" s="4"/>
      <c r="R22" s="4"/>
      <c r="S22" s="4"/>
      <c r="T22" s="4"/>
      <c r="U22" s="4"/>
      <c r="V22" s="4"/>
      <c r="W22" s="4"/>
      <c r="X22" s="4"/>
      <c r="Y22" s="4"/>
      <c r="Z22" s="4"/>
    </row>
    <row r="23" spans="1:26" ht="15.75">
      <c r="A23" s="206">
        <f>ROW()</f>
        <v>23</v>
      </c>
      <c r="B23" s="195"/>
      <c r="C23" s="208" t="s">
        <v>548</v>
      </c>
      <c r="D23" s="195"/>
      <c r="E23" s="195"/>
      <c r="F23" s="195"/>
      <c r="G23" s="351" t="s">
        <v>500</v>
      </c>
      <c r="H23" s="350" t="s">
        <v>501</v>
      </c>
      <c r="I23" s="195"/>
      <c r="J23" s="347"/>
      <c r="K23" s="211"/>
      <c r="L23" s="6"/>
      <c r="M23" s="4"/>
      <c r="N23" s="4"/>
      <c r="O23" s="4"/>
      <c r="P23" s="4"/>
      <c r="Q23" s="4"/>
      <c r="R23" s="4"/>
      <c r="S23" s="4"/>
      <c r="T23" s="4"/>
      <c r="U23" s="4"/>
      <c r="V23" s="4"/>
      <c r="W23" s="4"/>
      <c r="X23" s="4"/>
      <c r="Y23" s="4"/>
      <c r="Z23" s="4"/>
    </row>
    <row r="24" spans="1:26" ht="12.75">
      <c r="A24" s="206">
        <f>ROW()</f>
        <v>24</v>
      </c>
      <c r="B24" s="195"/>
      <c r="C24" s="195"/>
      <c r="D24" s="216" t="s">
        <v>403</v>
      </c>
      <c r="E24" s="216"/>
      <c r="F24" s="216"/>
      <c r="G24" s="463"/>
      <c r="H24" s="109" t="str">
        <f aca="true" t="shared" si="1" ref="H24:H30">IF(G$31=0,"Not defined",G24/G$31)</f>
        <v>Not defined</v>
      </c>
      <c r="I24" s="195"/>
      <c r="J24" s="211"/>
      <c r="K24" s="211"/>
      <c r="L24" s="6"/>
      <c r="M24" s="4"/>
      <c r="N24" s="4"/>
      <c r="O24" s="4"/>
      <c r="P24" s="4"/>
      <c r="Q24" s="4"/>
      <c r="R24" s="4"/>
      <c r="S24" s="4"/>
      <c r="T24" s="4"/>
      <c r="U24" s="4"/>
      <c r="V24" s="4"/>
      <c r="W24" s="4"/>
      <c r="X24" s="4"/>
      <c r="Y24" s="4"/>
      <c r="Z24" s="4"/>
    </row>
    <row r="25" spans="1:26" ht="12.75">
      <c r="A25" s="206">
        <f>ROW()</f>
        <v>25</v>
      </c>
      <c r="B25" s="195"/>
      <c r="C25" s="195"/>
      <c r="D25" s="216" t="s">
        <v>404</v>
      </c>
      <c r="E25" s="216"/>
      <c r="F25" s="216"/>
      <c r="G25" s="462"/>
      <c r="H25" s="142" t="str">
        <f t="shared" si="1"/>
        <v>Not defined</v>
      </c>
      <c r="I25" s="195"/>
      <c r="J25" s="211"/>
      <c r="K25" s="211"/>
      <c r="L25" s="6"/>
      <c r="M25" s="4"/>
      <c r="N25" s="4"/>
      <c r="O25" s="4"/>
      <c r="P25" s="4"/>
      <c r="Q25" s="4"/>
      <c r="R25" s="4"/>
      <c r="S25" s="4"/>
      <c r="T25" s="4"/>
      <c r="U25" s="4"/>
      <c r="V25" s="4"/>
      <c r="W25" s="4"/>
      <c r="X25" s="4"/>
      <c r="Y25" s="4"/>
      <c r="Z25" s="4"/>
    </row>
    <row r="26" spans="1:26" ht="12.75">
      <c r="A26" s="206">
        <f>ROW()</f>
        <v>26</v>
      </c>
      <c r="B26" s="195"/>
      <c r="C26" s="195"/>
      <c r="D26" s="216" t="s">
        <v>405</v>
      </c>
      <c r="E26" s="216"/>
      <c r="F26" s="216"/>
      <c r="G26" s="462"/>
      <c r="H26" s="142" t="str">
        <f t="shared" si="1"/>
        <v>Not defined</v>
      </c>
      <c r="I26" s="195"/>
      <c r="J26" s="211"/>
      <c r="K26" s="211"/>
      <c r="L26" s="6"/>
      <c r="M26" s="4"/>
      <c r="N26" s="4"/>
      <c r="O26" s="4"/>
      <c r="P26" s="4"/>
      <c r="Q26" s="4"/>
      <c r="R26" s="4"/>
      <c r="S26" s="4"/>
      <c r="T26" s="4"/>
      <c r="U26" s="4"/>
      <c r="V26" s="4"/>
      <c r="W26" s="4"/>
      <c r="X26" s="4"/>
      <c r="Y26" s="4"/>
      <c r="Z26" s="4"/>
    </row>
    <row r="27" spans="1:26" ht="12.75">
      <c r="A27" s="206">
        <f>ROW()</f>
        <v>27</v>
      </c>
      <c r="B27" s="195"/>
      <c r="C27" s="195"/>
      <c r="D27" s="216" t="s">
        <v>406</v>
      </c>
      <c r="E27" s="216"/>
      <c r="F27" s="216"/>
      <c r="G27" s="462"/>
      <c r="H27" s="142" t="str">
        <f t="shared" si="1"/>
        <v>Not defined</v>
      </c>
      <c r="I27" s="195"/>
      <c r="J27" s="211"/>
      <c r="K27" s="211"/>
      <c r="L27" s="6"/>
      <c r="M27" s="4"/>
      <c r="N27" s="4"/>
      <c r="O27" s="4"/>
      <c r="P27" s="4"/>
      <c r="Q27" s="4"/>
      <c r="R27" s="4"/>
      <c r="S27" s="4"/>
      <c r="T27" s="4"/>
      <c r="U27" s="4"/>
      <c r="V27" s="4"/>
      <c r="W27" s="4"/>
      <c r="X27" s="4"/>
      <c r="Y27" s="4"/>
      <c r="Z27" s="4"/>
    </row>
    <row r="28" spans="1:26" ht="12.75">
      <c r="A28" s="206">
        <f>ROW()</f>
        <v>28</v>
      </c>
      <c r="B28" s="195"/>
      <c r="C28" s="195"/>
      <c r="D28" s="216" t="s">
        <v>407</v>
      </c>
      <c r="E28" s="216"/>
      <c r="F28" s="216"/>
      <c r="G28" s="467"/>
      <c r="H28" s="142" t="str">
        <f t="shared" si="1"/>
        <v>Not defined</v>
      </c>
      <c r="I28" s="195"/>
      <c r="J28" s="211"/>
      <c r="K28" s="211"/>
      <c r="L28" s="6"/>
      <c r="M28" s="4"/>
      <c r="N28" s="4"/>
      <c r="O28" s="4"/>
      <c r="P28" s="4"/>
      <c r="Q28" s="4"/>
      <c r="R28" s="4"/>
      <c r="S28" s="4"/>
      <c r="T28" s="4"/>
      <c r="U28" s="4"/>
      <c r="V28" s="4"/>
      <c r="W28" s="4"/>
      <c r="X28" s="4"/>
      <c r="Y28" s="4"/>
      <c r="Z28" s="4"/>
    </row>
    <row r="29" spans="1:26" ht="12.75">
      <c r="A29" s="206">
        <f>ROW()</f>
        <v>29</v>
      </c>
      <c r="B29" s="195"/>
      <c r="C29" s="195"/>
      <c r="D29" s="216" t="s">
        <v>408</v>
      </c>
      <c r="E29" s="216"/>
      <c r="F29" s="216"/>
      <c r="G29" s="468"/>
      <c r="H29" s="154" t="str">
        <f t="shared" si="1"/>
        <v>Not defined</v>
      </c>
      <c r="I29" s="195"/>
      <c r="J29" s="211"/>
      <c r="K29" s="211"/>
      <c r="L29" s="6"/>
      <c r="M29" s="4"/>
      <c r="N29" s="4"/>
      <c r="O29" s="4"/>
      <c r="P29" s="4"/>
      <c r="Q29" s="4"/>
      <c r="R29" s="4"/>
      <c r="S29" s="4"/>
      <c r="T29" s="4"/>
      <c r="U29" s="4"/>
      <c r="V29" s="4"/>
      <c r="W29" s="4"/>
      <c r="X29" s="4"/>
      <c r="Y29" s="4"/>
      <c r="Z29" s="4"/>
    </row>
    <row r="30" spans="1:26" ht="12.75">
      <c r="A30" s="206">
        <f>ROW()</f>
        <v>30</v>
      </c>
      <c r="B30" s="195"/>
      <c r="C30" s="195"/>
      <c r="D30" s="215" t="s">
        <v>198</v>
      </c>
      <c r="E30" s="216"/>
      <c r="F30" s="216"/>
      <c r="G30" s="469"/>
      <c r="H30" s="156" t="str">
        <f t="shared" si="1"/>
        <v>Not defined</v>
      </c>
      <c r="I30" s="195"/>
      <c r="J30" s="211"/>
      <c r="K30" s="211"/>
      <c r="L30" s="6"/>
      <c r="M30" s="4"/>
      <c r="N30" s="4"/>
      <c r="O30" s="4"/>
      <c r="P30" s="4"/>
      <c r="Q30" s="4"/>
      <c r="R30" s="4"/>
      <c r="S30" s="4"/>
      <c r="T30" s="4"/>
      <c r="U30" s="4"/>
      <c r="V30" s="4"/>
      <c r="W30" s="4"/>
      <c r="X30" s="4"/>
      <c r="Y30" s="4"/>
      <c r="Z30" s="4"/>
    </row>
    <row r="31" spans="1:26" ht="12.75">
      <c r="A31" s="206">
        <f>ROW()</f>
        <v>31</v>
      </c>
      <c r="B31" s="195"/>
      <c r="C31" s="195"/>
      <c r="D31" s="198" t="s">
        <v>279</v>
      </c>
      <c r="E31" s="198"/>
      <c r="F31" s="198"/>
      <c r="G31" s="110">
        <f>SUM(G24:G30)</f>
        <v>0</v>
      </c>
      <c r="H31" s="99" t="str">
        <f>IF(SUM(H24:H30)&gt;0.99,IF(SUM(H24:H29)&lt;1.01,SUM(H24:H30),"Error"),"Error")</f>
        <v>Error</v>
      </c>
      <c r="I31" s="195"/>
      <c r="J31" s="195"/>
      <c r="K31" s="195"/>
      <c r="L31" s="4"/>
      <c r="M31" s="4"/>
      <c r="N31" s="4"/>
      <c r="O31" s="4"/>
      <c r="P31" s="4"/>
      <c r="Q31" s="4"/>
      <c r="R31" s="4"/>
      <c r="S31" s="4"/>
      <c r="T31" s="4"/>
      <c r="U31" s="4"/>
      <c r="V31" s="4"/>
      <c r="W31" s="4"/>
      <c r="X31" s="4"/>
      <c r="Y31" s="4"/>
      <c r="Z31" s="4"/>
    </row>
    <row r="32" spans="1:26" ht="12.75">
      <c r="A32" s="206">
        <f>ROW()</f>
        <v>32</v>
      </c>
      <c r="B32" s="195"/>
      <c r="C32" s="195"/>
      <c r="D32" s="198"/>
      <c r="E32" s="198"/>
      <c r="F32" s="236"/>
      <c r="G32" s="443">
        <f>IF(G19=G31,,"Error (Row19)")</f>
        <v>0</v>
      </c>
      <c r="H32" s="195"/>
      <c r="I32" s="211"/>
      <c r="J32" s="236"/>
      <c r="K32" s="195"/>
      <c r="L32" s="4"/>
      <c r="M32" s="4"/>
      <c r="N32" s="4"/>
      <c r="O32" s="4"/>
      <c r="P32" s="4"/>
      <c r="Q32" s="4"/>
      <c r="R32" s="4"/>
      <c r="S32" s="4"/>
      <c r="T32" s="4"/>
      <c r="U32" s="4"/>
      <c r="V32" s="4"/>
      <c r="W32" s="4"/>
      <c r="X32" s="4"/>
      <c r="Y32" s="4"/>
      <c r="Z32" s="4"/>
    </row>
    <row r="33" spans="1:26" ht="12.75">
      <c r="A33" s="206">
        <f>ROW()</f>
        <v>33</v>
      </c>
      <c r="B33" s="195"/>
      <c r="C33" s="195"/>
      <c r="D33" s="198"/>
      <c r="E33" s="198"/>
      <c r="F33" s="198"/>
      <c r="G33" s="195"/>
      <c r="H33" s="211"/>
      <c r="I33" s="211"/>
      <c r="J33" s="211"/>
      <c r="K33" s="195"/>
      <c r="L33" s="4"/>
      <c r="M33" s="4"/>
      <c r="N33" s="4"/>
      <c r="O33" s="4"/>
      <c r="P33" s="4"/>
      <c r="Q33" s="4"/>
      <c r="R33" s="4"/>
      <c r="S33" s="4"/>
      <c r="T33" s="4"/>
      <c r="U33" s="4"/>
      <c r="V33" s="4"/>
      <c r="W33" s="4"/>
      <c r="X33" s="4"/>
      <c r="Y33" s="4"/>
      <c r="Z33" s="4"/>
    </row>
    <row r="34" spans="1:26" ht="15.75">
      <c r="A34" s="206">
        <f>ROW()</f>
        <v>34</v>
      </c>
      <c r="B34" s="195"/>
      <c r="C34" s="208" t="s">
        <v>280</v>
      </c>
      <c r="D34" s="195"/>
      <c r="E34" s="195"/>
      <c r="F34" s="195"/>
      <c r="G34" s="195"/>
      <c r="H34" s="195"/>
      <c r="I34" s="195"/>
      <c r="J34" s="352" t="s">
        <v>549</v>
      </c>
      <c r="K34" s="195"/>
      <c r="L34" s="4"/>
      <c r="M34" s="4"/>
      <c r="N34" s="4"/>
      <c r="O34" s="4"/>
      <c r="P34" s="4"/>
      <c r="Q34" s="4"/>
      <c r="R34" s="4"/>
      <c r="S34" s="4"/>
      <c r="T34" s="4"/>
      <c r="U34" s="4"/>
      <c r="V34" s="4"/>
      <c r="W34" s="4"/>
      <c r="X34" s="4"/>
      <c r="Y34" s="4"/>
      <c r="Z34" s="4"/>
    </row>
    <row r="35" spans="1:26" ht="15.75">
      <c r="A35" s="206">
        <f>ROW()</f>
        <v>35</v>
      </c>
      <c r="B35" s="195"/>
      <c r="C35" s="208"/>
      <c r="D35" s="215" t="s">
        <v>161</v>
      </c>
      <c r="E35" s="195"/>
      <c r="F35" s="195"/>
      <c r="G35" s="195"/>
      <c r="H35" s="456"/>
      <c r="I35" s="355" t="s">
        <v>91</v>
      </c>
      <c r="J35" s="471"/>
      <c r="K35" s="195"/>
      <c r="L35" s="4"/>
      <c r="M35" s="4"/>
      <c r="N35" s="4"/>
      <c r="O35" s="4"/>
      <c r="P35" s="4"/>
      <c r="Q35" s="4"/>
      <c r="R35" s="4"/>
      <c r="S35" s="4"/>
      <c r="T35" s="4"/>
      <c r="U35" s="4"/>
      <c r="V35" s="4"/>
      <c r="W35" s="4"/>
      <c r="X35" s="4"/>
      <c r="Y35" s="4"/>
      <c r="Z35" s="4"/>
    </row>
    <row r="36" spans="1:26" ht="15.75">
      <c r="A36" s="206">
        <f>ROW()</f>
        <v>36</v>
      </c>
      <c r="B36" s="195"/>
      <c r="C36" s="208"/>
      <c r="D36" s="215" t="s">
        <v>281</v>
      </c>
      <c r="E36" s="195"/>
      <c r="F36" s="195"/>
      <c r="G36" s="195"/>
      <c r="H36" s="470"/>
      <c r="I36" s="355" t="s">
        <v>91</v>
      </c>
      <c r="J36" s="472"/>
      <c r="K36" s="195"/>
      <c r="L36" s="4"/>
      <c r="M36" s="4"/>
      <c r="N36" s="4"/>
      <c r="O36" s="4"/>
      <c r="P36" s="4"/>
      <c r="Q36" s="4"/>
      <c r="R36" s="4"/>
      <c r="S36" s="4"/>
      <c r="T36" s="4"/>
      <c r="U36" s="4"/>
      <c r="V36" s="4"/>
      <c r="W36" s="4"/>
      <c r="X36" s="4"/>
      <c r="Y36" s="4"/>
      <c r="Z36" s="4"/>
    </row>
    <row r="37" spans="1:26" ht="15.75">
      <c r="A37" s="206">
        <f>ROW()</f>
        <v>37</v>
      </c>
      <c r="B37" s="195"/>
      <c r="C37" s="208"/>
      <c r="D37" s="198" t="s">
        <v>200</v>
      </c>
      <c r="E37" s="195"/>
      <c r="F37" s="195"/>
      <c r="G37" s="195"/>
      <c r="H37" s="158">
        <f>SUM(H35:H36)</f>
        <v>0</v>
      </c>
      <c r="I37" s="355" t="s">
        <v>116</v>
      </c>
      <c r="J37" s="159">
        <f>SUM(J35:J36)</f>
        <v>0</v>
      </c>
      <c r="K37" s="195"/>
      <c r="L37" s="4"/>
      <c r="M37" s="4"/>
      <c r="N37" s="4"/>
      <c r="O37" s="4"/>
      <c r="P37" s="4"/>
      <c r="Q37" s="4"/>
      <c r="R37" s="4"/>
      <c r="S37" s="4"/>
      <c r="T37" s="4"/>
      <c r="U37" s="4"/>
      <c r="V37" s="4"/>
      <c r="W37" s="4"/>
      <c r="X37" s="4"/>
      <c r="Y37" s="4"/>
      <c r="Z37" s="4"/>
    </row>
    <row r="38" spans="1:26" ht="15.75">
      <c r="A38" s="206">
        <f>ROW()</f>
        <v>38</v>
      </c>
      <c r="B38" s="195"/>
      <c r="C38" s="208"/>
      <c r="D38" s="215"/>
      <c r="E38" s="195"/>
      <c r="F38" s="195"/>
      <c r="G38" s="195"/>
      <c r="H38" s="362"/>
      <c r="I38" s="355"/>
      <c r="J38" s="357"/>
      <c r="K38" s="195"/>
      <c r="L38" s="4"/>
      <c r="M38" s="4"/>
      <c r="N38" s="4"/>
      <c r="O38" s="4"/>
      <c r="P38" s="4"/>
      <c r="Q38" s="4"/>
      <c r="R38" s="4"/>
      <c r="S38" s="4"/>
      <c r="T38" s="4"/>
      <c r="U38" s="4"/>
      <c r="V38" s="4"/>
      <c r="W38" s="4"/>
      <c r="X38" s="4"/>
      <c r="Y38" s="4"/>
      <c r="Z38" s="4"/>
    </row>
    <row r="39" spans="1:26" ht="15.75">
      <c r="A39" s="206">
        <f>ROW()</f>
        <v>39</v>
      </c>
      <c r="B39" s="195"/>
      <c r="C39" s="208"/>
      <c r="D39" s="195" t="s">
        <v>401</v>
      </c>
      <c r="E39" s="195"/>
      <c r="F39" s="195"/>
      <c r="G39" s="195"/>
      <c r="H39" s="473"/>
      <c r="I39" s="355" t="s">
        <v>91</v>
      </c>
      <c r="J39" s="474"/>
      <c r="K39" s="211"/>
      <c r="L39" s="4"/>
      <c r="M39" s="4"/>
      <c r="N39" s="4"/>
      <c r="O39" s="4"/>
      <c r="P39" s="4"/>
      <c r="Q39" s="4"/>
      <c r="R39" s="4"/>
      <c r="S39" s="4"/>
      <c r="T39" s="4"/>
      <c r="U39" s="4"/>
      <c r="V39" s="4"/>
      <c r="W39" s="4"/>
      <c r="X39" s="4"/>
      <c r="Y39" s="4"/>
      <c r="Z39" s="4"/>
    </row>
    <row r="40" spans="1:26" ht="12.75">
      <c r="A40" s="206">
        <f>ROW()</f>
        <v>40</v>
      </c>
      <c r="B40" s="195"/>
      <c r="C40" s="195"/>
      <c r="D40" s="198"/>
      <c r="E40" s="198"/>
      <c r="F40" s="198"/>
      <c r="G40" s="195"/>
      <c r="H40" s="361"/>
      <c r="I40" s="211"/>
      <c r="J40" s="195"/>
      <c r="K40" s="195"/>
      <c r="L40" s="4"/>
      <c r="M40" s="4"/>
      <c r="N40" s="4"/>
      <c r="O40" s="4"/>
      <c r="P40" s="4"/>
      <c r="Q40" s="4"/>
      <c r="R40" s="4"/>
      <c r="S40" s="4"/>
      <c r="T40" s="4"/>
      <c r="U40" s="4"/>
      <c r="V40" s="4"/>
      <c r="W40" s="4"/>
      <c r="X40" s="4"/>
      <c r="Y40" s="4"/>
      <c r="Z40" s="4"/>
    </row>
    <row r="41" spans="1:26" ht="15.75">
      <c r="A41" s="206">
        <f>ROW()</f>
        <v>41</v>
      </c>
      <c r="B41" s="195"/>
      <c r="C41" s="208" t="s">
        <v>282</v>
      </c>
      <c r="D41" s="195"/>
      <c r="E41" s="195"/>
      <c r="F41" s="195"/>
      <c r="G41" s="195"/>
      <c r="H41" s="358"/>
      <c r="I41" s="211" t="s">
        <v>76</v>
      </c>
      <c r="J41" s="195" t="s">
        <v>76</v>
      </c>
      <c r="K41" s="195"/>
      <c r="L41" s="4"/>
      <c r="M41" s="4"/>
      <c r="N41" s="4"/>
      <c r="O41" s="4"/>
      <c r="P41" s="4"/>
      <c r="Q41" s="4"/>
      <c r="R41" s="4"/>
      <c r="S41" s="4"/>
      <c r="T41" s="4"/>
      <c r="U41" s="4"/>
      <c r="V41" s="4"/>
      <c r="W41" s="4"/>
      <c r="X41" s="4"/>
      <c r="Y41" s="4"/>
      <c r="Z41" s="4"/>
    </row>
    <row r="42" spans="1:26" ht="15.75">
      <c r="A42" s="206">
        <f>ROW()</f>
        <v>42</v>
      </c>
      <c r="B42" s="195"/>
      <c r="C42" s="208"/>
      <c r="D42" s="215" t="s">
        <v>538</v>
      </c>
      <c r="E42" s="195"/>
      <c r="F42" s="195"/>
      <c r="G42" s="195"/>
      <c r="H42" s="96" t="str">
        <f>IF((H43=0)+OR(H44=0),"Not defined",H43*H44)</f>
        <v>Not defined</v>
      </c>
      <c r="I42" s="355" t="s">
        <v>75</v>
      </c>
      <c r="J42" s="195"/>
      <c r="K42" s="195"/>
      <c r="L42" s="4"/>
      <c r="M42" s="4"/>
      <c r="N42" s="4"/>
      <c r="O42" s="4"/>
      <c r="P42" s="4"/>
      <c r="Q42" s="4"/>
      <c r="R42" s="4"/>
      <c r="S42" s="4"/>
      <c r="T42" s="4"/>
      <c r="U42" s="4"/>
      <c r="V42" s="4"/>
      <c r="W42" s="4"/>
      <c r="X42" s="4"/>
      <c r="Y42" s="4"/>
      <c r="Z42" s="4"/>
    </row>
    <row r="43" spans="1:26" ht="15.75">
      <c r="A43" s="206">
        <f>ROW()</f>
        <v>43</v>
      </c>
      <c r="B43" s="195"/>
      <c r="C43" s="208"/>
      <c r="D43" s="215" t="s">
        <v>541</v>
      </c>
      <c r="E43" s="216"/>
      <c r="F43" s="216"/>
      <c r="G43" s="195"/>
      <c r="H43" s="475"/>
      <c r="I43" s="355" t="s">
        <v>75</v>
      </c>
      <c r="J43" s="195"/>
      <c r="K43" s="195"/>
      <c r="L43" s="4"/>
      <c r="M43" s="4"/>
      <c r="N43" s="4"/>
      <c r="O43" s="4"/>
      <c r="P43" s="4"/>
      <c r="Q43" s="4"/>
      <c r="R43" s="4"/>
      <c r="S43" s="4"/>
      <c r="T43" s="4"/>
      <c r="U43" s="4"/>
      <c r="V43" s="4"/>
      <c r="W43" s="4"/>
      <c r="X43" s="4"/>
      <c r="Y43" s="4"/>
      <c r="Z43" s="4"/>
    </row>
    <row r="44" spans="1:26" s="22" customFormat="1" ht="12.75">
      <c r="A44" s="206">
        <f>ROW()</f>
        <v>44</v>
      </c>
      <c r="B44" s="195"/>
      <c r="C44" s="195"/>
      <c r="D44" s="215" t="s">
        <v>542</v>
      </c>
      <c r="E44" s="216"/>
      <c r="F44" s="216"/>
      <c r="G44" s="195"/>
      <c r="H44" s="476"/>
      <c r="I44" s="355" t="s">
        <v>39</v>
      </c>
      <c r="J44" s="195"/>
      <c r="K44" s="195"/>
      <c r="L44" s="4"/>
      <c r="M44" s="4"/>
      <c r="N44" s="4"/>
      <c r="O44" s="4"/>
      <c r="P44" s="4"/>
      <c r="Q44" s="4"/>
      <c r="R44" s="4"/>
      <c r="S44" s="4"/>
      <c r="T44" s="4"/>
      <c r="U44" s="4"/>
      <c r="V44" s="4"/>
      <c r="W44" s="4"/>
      <c r="X44" s="4"/>
      <c r="Y44" s="4"/>
      <c r="Z44" s="4"/>
    </row>
    <row r="45" spans="1:26" s="22" customFormat="1" ht="12.75">
      <c r="A45" s="206">
        <f>ROW()</f>
        <v>45</v>
      </c>
      <c r="B45" s="195"/>
      <c r="C45" s="195"/>
      <c r="D45" s="216"/>
      <c r="E45" s="216"/>
      <c r="F45" s="216"/>
      <c r="G45" s="195"/>
      <c r="H45" s="211"/>
      <c r="I45" s="355"/>
      <c r="J45" s="195"/>
      <c r="K45" s="195"/>
      <c r="L45" s="4"/>
      <c r="M45" s="4"/>
      <c r="N45" s="4"/>
      <c r="O45" s="4"/>
      <c r="P45" s="4"/>
      <c r="Q45" s="4"/>
      <c r="R45" s="4"/>
      <c r="S45" s="4"/>
      <c r="T45" s="4"/>
      <c r="U45" s="4"/>
      <c r="V45" s="4"/>
      <c r="W45" s="4"/>
      <c r="X45" s="4"/>
      <c r="Y45" s="4"/>
      <c r="Z45" s="4"/>
    </row>
    <row r="46" spans="1:26" s="22" customFormat="1" ht="12.75">
      <c r="A46" s="206">
        <f>ROW()</f>
        <v>46</v>
      </c>
      <c r="B46" s="195"/>
      <c r="C46" s="195"/>
      <c r="D46" s="216" t="s">
        <v>31</v>
      </c>
      <c r="E46" s="216"/>
      <c r="F46" s="216"/>
      <c r="G46" s="195"/>
      <c r="H46" s="477"/>
      <c r="I46" s="355" t="s">
        <v>39</v>
      </c>
      <c r="J46" s="195"/>
      <c r="K46" s="195"/>
      <c r="L46" s="4"/>
      <c r="M46" s="4"/>
      <c r="N46" s="4"/>
      <c r="O46" s="4"/>
      <c r="P46" s="4"/>
      <c r="Q46" s="4"/>
      <c r="R46" s="4"/>
      <c r="S46" s="4"/>
      <c r="T46" s="4"/>
      <c r="U46" s="4"/>
      <c r="V46" s="4"/>
      <c r="W46" s="4"/>
      <c r="X46" s="4"/>
      <c r="Y46" s="4"/>
      <c r="Z46" s="4"/>
    </row>
    <row r="47" spans="1:26" s="22" customFormat="1" ht="12.75">
      <c r="A47" s="206">
        <f>ROW()</f>
        <v>47</v>
      </c>
      <c r="B47" s="195"/>
      <c r="C47" s="195"/>
      <c r="D47" s="216"/>
      <c r="E47" s="216"/>
      <c r="F47" s="216"/>
      <c r="G47" s="195"/>
      <c r="H47" s="360"/>
      <c r="I47" s="355"/>
      <c r="J47" s="195"/>
      <c r="K47" s="195"/>
      <c r="L47" s="4"/>
      <c r="M47" s="4"/>
      <c r="N47" s="4"/>
      <c r="O47" s="4"/>
      <c r="P47" s="4"/>
      <c r="Q47" s="4"/>
      <c r="R47" s="4"/>
      <c r="S47" s="4"/>
      <c r="T47" s="4"/>
      <c r="U47" s="4"/>
      <c r="V47" s="4"/>
      <c r="W47" s="4"/>
      <c r="X47" s="4"/>
      <c r="Y47" s="4"/>
      <c r="Z47" s="4"/>
    </row>
    <row r="48" spans="1:26" ht="12" customHeight="1">
      <c r="A48" s="206">
        <f>ROW()</f>
        <v>48</v>
      </c>
      <c r="B48" s="195"/>
      <c r="C48" s="195"/>
      <c r="D48" s="198"/>
      <c r="E48" s="198"/>
      <c r="F48" s="198"/>
      <c r="G48" s="195"/>
      <c r="H48" s="195"/>
      <c r="I48" s="211"/>
      <c r="J48" s="195"/>
      <c r="K48" s="195"/>
      <c r="L48" s="4"/>
      <c r="M48" s="4"/>
      <c r="N48" s="4"/>
      <c r="O48" s="4"/>
      <c r="P48" s="4"/>
      <c r="Q48" s="4"/>
      <c r="R48" s="4"/>
      <c r="S48" s="4"/>
      <c r="T48" s="4"/>
      <c r="U48" s="4"/>
      <c r="V48" s="4"/>
      <c r="W48" s="4"/>
      <c r="X48" s="4"/>
      <c r="Y48" s="4"/>
      <c r="Z48" s="4"/>
    </row>
    <row r="49" spans="1:26" ht="12" customHeight="1">
      <c r="A49" s="206">
        <f>ROW()</f>
        <v>49</v>
      </c>
      <c r="B49" s="195"/>
      <c r="C49" s="195"/>
      <c r="D49" s="198"/>
      <c r="E49" s="198"/>
      <c r="F49" s="198"/>
      <c r="G49" s="195"/>
      <c r="H49" s="351" t="s">
        <v>568</v>
      </c>
      <c r="I49" s="211"/>
      <c r="J49" s="195"/>
      <c r="K49" s="195"/>
      <c r="L49" s="4"/>
      <c r="M49" s="4"/>
      <c r="N49" s="4"/>
      <c r="O49" s="4"/>
      <c r="P49" s="4"/>
      <c r="Q49" s="4"/>
      <c r="R49" s="4"/>
      <c r="S49" s="4"/>
      <c r="T49" s="4"/>
      <c r="U49" s="4"/>
      <c r="V49" s="4"/>
      <c r="W49" s="4"/>
      <c r="X49" s="4"/>
      <c r="Y49" s="4"/>
      <c r="Z49" s="4"/>
    </row>
    <row r="50" spans="1:26" ht="12.75">
      <c r="A50" s="206">
        <f>ROW()</f>
        <v>50</v>
      </c>
      <c r="B50" s="195"/>
      <c r="C50" s="216"/>
      <c r="D50" s="216"/>
      <c r="E50" s="216"/>
      <c r="F50" s="216"/>
      <c r="G50" s="195"/>
      <c r="H50" s="351" t="s">
        <v>284</v>
      </c>
      <c r="I50" s="351" t="s">
        <v>287</v>
      </c>
      <c r="J50" s="195"/>
      <c r="K50" s="195"/>
      <c r="L50" s="4"/>
      <c r="M50" s="4"/>
      <c r="N50" s="4"/>
      <c r="O50" s="4"/>
      <c r="P50" s="4"/>
      <c r="Q50" s="4"/>
      <c r="R50" s="4"/>
      <c r="S50" s="4"/>
      <c r="T50" s="4"/>
      <c r="U50" s="4"/>
      <c r="V50" s="4"/>
      <c r="W50" s="4"/>
      <c r="X50" s="4"/>
      <c r="Y50" s="4"/>
      <c r="Z50" s="4"/>
    </row>
    <row r="51" spans="1:26" ht="15.75">
      <c r="A51" s="206">
        <f>ROW()</f>
        <v>51</v>
      </c>
      <c r="B51" s="195"/>
      <c r="C51" s="208" t="s">
        <v>283</v>
      </c>
      <c r="D51" s="216"/>
      <c r="E51" s="216"/>
      <c r="F51" s="216"/>
      <c r="G51" s="195"/>
      <c r="H51" s="351" t="s">
        <v>285</v>
      </c>
      <c r="I51" s="356" t="s">
        <v>288</v>
      </c>
      <c r="J51" s="195"/>
      <c r="K51" s="195"/>
      <c r="L51" s="4"/>
      <c r="M51" s="4"/>
      <c r="N51" s="4"/>
      <c r="O51" s="4"/>
      <c r="P51" s="4"/>
      <c r="Q51" s="4"/>
      <c r="R51" s="4"/>
      <c r="S51" s="4"/>
      <c r="T51" s="4"/>
      <c r="U51" s="4"/>
      <c r="V51" s="4"/>
      <c r="W51" s="4"/>
      <c r="X51" s="4"/>
      <c r="Y51" s="4"/>
      <c r="Z51" s="4"/>
    </row>
    <row r="52" spans="1:26" ht="12.75">
      <c r="A52" s="206">
        <f>ROW()</f>
        <v>52</v>
      </c>
      <c r="B52" s="195"/>
      <c r="C52" s="216"/>
      <c r="D52" s="216"/>
      <c r="E52" s="216"/>
      <c r="F52" s="216"/>
      <c r="G52" s="195"/>
      <c r="H52" s="351" t="s">
        <v>286</v>
      </c>
      <c r="I52" s="351" t="s">
        <v>289</v>
      </c>
      <c r="J52" s="195"/>
      <c r="K52" s="195"/>
      <c r="L52" s="4"/>
      <c r="M52" s="4"/>
      <c r="N52" s="4"/>
      <c r="O52" s="4"/>
      <c r="P52" s="4"/>
      <c r="Q52" s="4"/>
      <c r="R52" s="4"/>
      <c r="S52" s="4"/>
      <c r="T52" s="4"/>
      <c r="U52" s="4"/>
      <c r="V52" s="4"/>
      <c r="W52" s="4"/>
      <c r="X52" s="4"/>
      <c r="Y52" s="4"/>
      <c r="Z52" s="4"/>
    </row>
    <row r="53" spans="1:26" ht="12.75">
      <c r="A53" s="206">
        <f>ROW()</f>
        <v>53</v>
      </c>
      <c r="B53" s="195"/>
      <c r="C53" s="198"/>
      <c r="D53" s="214" t="s">
        <v>32</v>
      </c>
      <c r="E53" s="211"/>
      <c r="F53" s="211"/>
      <c r="G53" s="195"/>
      <c r="H53" s="675"/>
      <c r="I53" s="683"/>
      <c r="J53" s="211"/>
      <c r="K53" s="195"/>
      <c r="L53" s="4"/>
      <c r="M53" s="4"/>
      <c r="N53" s="4"/>
      <c r="O53" s="4"/>
      <c r="P53" s="4"/>
      <c r="Q53" s="4"/>
      <c r="R53" s="4"/>
      <c r="S53" s="4"/>
      <c r="T53" s="4"/>
      <c r="U53" s="4"/>
      <c r="V53" s="4"/>
      <c r="W53" s="4"/>
      <c r="X53" s="4"/>
      <c r="Y53" s="4"/>
      <c r="Z53" s="4"/>
    </row>
    <row r="54" spans="1:26" ht="12.75">
      <c r="A54" s="206">
        <f>ROW()</f>
        <v>54</v>
      </c>
      <c r="B54" s="195"/>
      <c r="C54" s="203" t="s">
        <v>483</v>
      </c>
      <c r="D54" s="213" t="s">
        <v>290</v>
      </c>
      <c r="E54" s="211"/>
      <c r="F54" s="211"/>
      <c r="G54" s="195"/>
      <c r="H54" s="676"/>
      <c r="I54" s="359"/>
      <c r="J54" s="211"/>
      <c r="K54" s="195"/>
      <c r="L54" s="4"/>
      <c r="M54" s="4"/>
      <c r="N54" s="4"/>
      <c r="O54" s="4"/>
      <c r="P54" s="4"/>
      <c r="Q54" s="4"/>
      <c r="R54" s="4"/>
      <c r="S54" s="4"/>
      <c r="T54" s="4"/>
      <c r="U54" s="4"/>
      <c r="V54" s="4"/>
      <c r="W54" s="4"/>
      <c r="X54" s="4"/>
      <c r="Y54" s="4"/>
      <c r="Z54" s="4"/>
    </row>
    <row r="55" spans="1:26" ht="12.75">
      <c r="A55" s="206">
        <f>ROW()</f>
        <v>55</v>
      </c>
      <c r="B55" s="195"/>
      <c r="C55" s="195"/>
      <c r="D55" s="214" t="s">
        <v>497</v>
      </c>
      <c r="E55" s="195"/>
      <c r="F55" s="211"/>
      <c r="G55" s="195"/>
      <c r="H55" s="677">
        <f>H53+H54</f>
        <v>0</v>
      </c>
      <c r="I55" s="359"/>
      <c r="J55" s="195"/>
      <c r="K55" s="195"/>
      <c r="L55" s="4"/>
      <c r="M55" s="4"/>
      <c r="N55" s="4"/>
      <c r="O55" s="4"/>
      <c r="P55" s="4"/>
      <c r="Q55" s="4"/>
      <c r="R55" s="4"/>
      <c r="S55" s="4"/>
      <c r="T55" s="4"/>
      <c r="U55" s="4"/>
      <c r="V55" s="4"/>
      <c r="W55" s="4"/>
      <c r="X55" s="4"/>
      <c r="Y55" s="4"/>
      <c r="Z55" s="4"/>
    </row>
    <row r="56" spans="1:26" ht="12.75">
      <c r="A56" s="206">
        <f>ROW()</f>
        <v>56</v>
      </c>
      <c r="B56" s="195"/>
      <c r="C56" s="203" t="s">
        <v>484</v>
      </c>
      <c r="D56" s="213" t="s">
        <v>291</v>
      </c>
      <c r="E56" s="211"/>
      <c r="F56" s="211"/>
      <c r="G56" s="195"/>
      <c r="H56" s="678"/>
      <c r="I56" s="359"/>
      <c r="J56" s="211"/>
      <c r="K56" s="195"/>
      <c r="L56" s="4"/>
      <c r="M56" s="4"/>
      <c r="N56" s="4"/>
      <c r="O56" s="4"/>
      <c r="P56" s="4"/>
      <c r="Q56" s="4"/>
      <c r="R56" s="4"/>
      <c r="S56" s="4"/>
      <c r="T56" s="4"/>
      <c r="U56" s="4"/>
      <c r="V56" s="4"/>
      <c r="W56" s="4"/>
      <c r="X56" s="4"/>
      <c r="Y56" s="4"/>
      <c r="Z56" s="4"/>
    </row>
    <row r="57" spans="1:26" ht="12.75">
      <c r="A57" s="206">
        <f>ROW()</f>
        <v>57</v>
      </c>
      <c r="B57" s="195"/>
      <c r="C57" s="203"/>
      <c r="D57" s="346" t="s">
        <v>335</v>
      </c>
      <c r="E57" s="214"/>
      <c r="F57" s="211"/>
      <c r="G57" s="195"/>
      <c r="H57" s="679">
        <f>H55-H56</f>
        <v>0</v>
      </c>
      <c r="I57" s="359"/>
      <c r="J57" s="211"/>
      <c r="K57" s="195"/>
      <c r="L57" s="4"/>
      <c r="M57" s="4"/>
      <c r="N57" s="4"/>
      <c r="O57" s="4"/>
      <c r="P57" s="4"/>
      <c r="Q57" s="4"/>
      <c r="R57" s="4"/>
      <c r="S57" s="4"/>
      <c r="T57" s="4"/>
      <c r="U57" s="4"/>
      <c r="V57" s="4"/>
      <c r="W57" s="4"/>
      <c r="X57" s="4"/>
      <c r="Y57" s="4"/>
      <c r="Z57" s="4"/>
    </row>
    <row r="58" spans="1:26" ht="12.75">
      <c r="A58" s="206">
        <f>ROW()</f>
        <v>58</v>
      </c>
      <c r="B58" s="195"/>
      <c r="C58" s="203" t="s">
        <v>484</v>
      </c>
      <c r="D58" s="213" t="s">
        <v>292</v>
      </c>
      <c r="E58" s="211"/>
      <c r="F58" s="211"/>
      <c r="G58" s="211"/>
      <c r="H58" s="680"/>
      <c r="I58" s="682"/>
      <c r="J58" s="211"/>
      <c r="K58" s="195"/>
      <c r="L58" s="4"/>
      <c r="M58" s="4"/>
      <c r="N58" s="4"/>
      <c r="O58" s="4"/>
      <c r="P58" s="4"/>
      <c r="Q58" s="4"/>
      <c r="R58" s="4"/>
      <c r="S58" s="4"/>
      <c r="T58" s="4"/>
      <c r="U58" s="4"/>
      <c r="V58" s="4"/>
      <c r="W58" s="4"/>
      <c r="X58" s="4"/>
      <c r="Y58" s="4"/>
      <c r="Z58" s="4"/>
    </row>
    <row r="59" spans="1:26" ht="12.75">
      <c r="A59" s="206">
        <f>ROW()</f>
        <v>59</v>
      </c>
      <c r="B59" s="195"/>
      <c r="C59" s="198"/>
      <c r="D59" s="214" t="s">
        <v>201</v>
      </c>
      <c r="E59" s="211"/>
      <c r="F59" s="211"/>
      <c r="G59" s="211"/>
      <c r="H59" s="681">
        <f>H57-H58</f>
        <v>0</v>
      </c>
      <c r="I59" s="211"/>
      <c r="J59" s="236" t="s">
        <v>177</v>
      </c>
      <c r="K59" s="195"/>
      <c r="L59" s="4"/>
      <c r="M59" s="83"/>
      <c r="N59" s="4"/>
      <c r="O59" s="4"/>
      <c r="P59" s="4"/>
      <c r="Q59" s="4"/>
      <c r="R59" s="4"/>
      <c r="S59" s="4"/>
      <c r="T59" s="4"/>
      <c r="U59" s="4"/>
      <c r="V59" s="4"/>
      <c r="W59" s="4"/>
      <c r="X59" s="4"/>
      <c r="Y59" s="4"/>
      <c r="Z59" s="4"/>
    </row>
    <row r="60" spans="1:26" ht="12.75">
      <c r="A60" s="206">
        <f>ROW()</f>
        <v>60</v>
      </c>
      <c r="B60" s="195"/>
      <c r="C60" s="198"/>
      <c r="D60" s="214"/>
      <c r="E60" s="211"/>
      <c r="F60" s="211"/>
      <c r="G60" s="211"/>
      <c r="H60" s="211"/>
      <c r="I60" s="211"/>
      <c r="J60" s="358"/>
      <c r="K60" s="195"/>
      <c r="L60" s="4"/>
      <c r="M60" s="83"/>
      <c r="N60" s="4"/>
      <c r="O60" s="4"/>
      <c r="P60" s="4"/>
      <c r="Q60" s="4"/>
      <c r="R60" s="4"/>
      <c r="S60" s="4"/>
      <c r="T60" s="4"/>
      <c r="U60" s="4"/>
      <c r="V60" s="4"/>
      <c r="W60" s="4"/>
      <c r="X60" s="4"/>
      <c r="Y60" s="4"/>
      <c r="Z60" s="4"/>
    </row>
    <row r="61" spans="1:26" ht="12.75">
      <c r="A61" s="206">
        <f>ROW()</f>
        <v>61</v>
      </c>
      <c r="B61" s="195"/>
      <c r="C61" s="198"/>
      <c r="D61" s="213" t="s">
        <v>293</v>
      </c>
      <c r="E61" s="211"/>
      <c r="F61" s="211"/>
      <c r="G61" s="211"/>
      <c r="H61" s="567"/>
      <c r="I61" s="211"/>
      <c r="J61" s="358"/>
      <c r="K61" s="195"/>
      <c r="L61" s="4"/>
      <c r="M61" s="83"/>
      <c r="N61" s="4"/>
      <c r="O61" s="4"/>
      <c r="P61" s="4"/>
      <c r="Q61" s="4"/>
      <c r="R61" s="4"/>
      <c r="S61" s="4"/>
      <c r="T61" s="4"/>
      <c r="U61" s="4"/>
      <c r="V61" s="4"/>
      <c r="W61" s="4"/>
      <c r="X61" s="4"/>
      <c r="Y61" s="4"/>
      <c r="Z61" s="4"/>
    </row>
    <row r="62" spans="1:26" ht="12.75">
      <c r="A62" s="206">
        <f>ROW()</f>
        <v>62</v>
      </c>
      <c r="B62" s="195"/>
      <c r="C62" s="198"/>
      <c r="D62" s="213" t="s">
        <v>294</v>
      </c>
      <c r="E62" s="211"/>
      <c r="F62" s="211"/>
      <c r="G62" s="211"/>
      <c r="H62" s="684"/>
      <c r="I62" s="685"/>
      <c r="J62" s="358"/>
      <c r="K62" s="195"/>
      <c r="L62" s="4"/>
      <c r="M62" s="83"/>
      <c r="N62" s="4"/>
      <c r="O62" s="4"/>
      <c r="P62" s="4"/>
      <c r="Q62" s="4"/>
      <c r="R62" s="4"/>
      <c r="S62" s="4"/>
      <c r="T62" s="4"/>
      <c r="U62" s="4"/>
      <c r="V62" s="4"/>
      <c r="W62" s="4"/>
      <c r="X62" s="4"/>
      <c r="Y62" s="4"/>
      <c r="Z62" s="4"/>
    </row>
    <row r="63" spans="1:26" ht="12.75">
      <c r="A63" s="206">
        <f>ROW()</f>
        <v>63</v>
      </c>
      <c r="B63" s="195"/>
      <c r="C63" s="198"/>
      <c r="D63" s="213" t="s">
        <v>295</v>
      </c>
      <c r="E63" s="211"/>
      <c r="F63" s="211"/>
      <c r="G63" s="211"/>
      <c r="H63" s="680"/>
      <c r="I63" s="686"/>
      <c r="J63" s="358"/>
      <c r="K63" s="195"/>
      <c r="L63" s="4"/>
      <c r="M63" s="83"/>
      <c r="N63" s="4"/>
      <c r="O63" s="4"/>
      <c r="P63" s="4"/>
      <c r="Q63" s="4"/>
      <c r="R63" s="4"/>
      <c r="S63" s="4"/>
      <c r="T63" s="4"/>
      <c r="U63" s="4"/>
      <c r="V63" s="4"/>
      <c r="W63" s="4"/>
      <c r="X63" s="4"/>
      <c r="Y63" s="4"/>
      <c r="Z63" s="4"/>
    </row>
    <row r="64" spans="1:26" ht="12.75">
      <c r="A64" s="206">
        <f>ROW()</f>
        <v>64</v>
      </c>
      <c r="B64" s="195"/>
      <c r="C64" s="198"/>
      <c r="D64" s="198"/>
      <c r="E64" s="198"/>
      <c r="F64" s="198"/>
      <c r="G64" s="198"/>
      <c r="H64" s="214"/>
      <c r="I64" s="198"/>
      <c r="J64" s="211"/>
      <c r="K64" s="195"/>
      <c r="L64" s="4"/>
      <c r="M64" s="83"/>
      <c r="N64" s="4"/>
      <c r="O64" s="4"/>
      <c r="P64" s="4"/>
      <c r="Q64" s="4"/>
      <c r="R64" s="4"/>
      <c r="S64" s="4"/>
      <c r="T64" s="4"/>
      <c r="U64" s="4"/>
      <c r="V64" s="4"/>
      <c r="W64" s="4"/>
      <c r="X64" s="4"/>
      <c r="Y64" s="4"/>
      <c r="Z64" s="4"/>
    </row>
    <row r="65" spans="1:26" ht="12.75">
      <c r="A65" s="206">
        <f>ROW()</f>
        <v>65</v>
      </c>
      <c r="B65" s="195"/>
      <c r="C65" s="198"/>
      <c r="D65" s="214" t="s">
        <v>113</v>
      </c>
      <c r="E65" s="214"/>
      <c r="F65" s="214"/>
      <c r="G65" s="214"/>
      <c r="H65" s="553"/>
      <c r="I65" s="211"/>
      <c r="J65" s="211"/>
      <c r="K65" s="195"/>
      <c r="L65" s="4"/>
      <c r="M65" s="83"/>
      <c r="N65" s="4"/>
      <c r="O65" s="4"/>
      <c r="P65" s="4"/>
      <c r="Q65" s="4"/>
      <c r="R65" s="4"/>
      <c r="S65" s="4"/>
      <c r="T65" s="4"/>
      <c r="U65" s="4"/>
      <c r="V65" s="4"/>
      <c r="W65" s="4"/>
      <c r="X65" s="4"/>
      <c r="Y65" s="4"/>
      <c r="Z65" s="4"/>
    </row>
    <row r="66" spans="1:26" ht="12.75">
      <c r="A66" s="206">
        <f>ROW()</f>
        <v>66</v>
      </c>
      <c r="B66" s="195"/>
      <c r="C66" s="195"/>
      <c r="D66" s="203" t="s">
        <v>76</v>
      </c>
      <c r="E66" s="203"/>
      <c r="F66" s="203"/>
      <c r="G66" s="195"/>
      <c r="H66" s="354"/>
      <c r="I66" s="211"/>
      <c r="J66" s="211"/>
      <c r="K66" s="195"/>
      <c r="L66" s="4"/>
      <c r="M66" s="4"/>
      <c r="N66" s="4"/>
      <c r="O66" s="4"/>
      <c r="P66" s="4"/>
      <c r="Q66" s="4"/>
      <c r="R66" s="4"/>
      <c r="S66" s="4"/>
      <c r="T66" s="4"/>
      <c r="U66" s="4"/>
      <c r="V66" s="4"/>
      <c r="W66" s="4"/>
      <c r="X66" s="4"/>
      <c r="Y66" s="4"/>
      <c r="Z66" s="4"/>
    </row>
    <row r="67" spans="1:26" ht="12.75">
      <c r="A67" s="206">
        <f>ROW()</f>
        <v>67</v>
      </c>
      <c r="B67" s="195"/>
      <c r="C67" s="195"/>
      <c r="D67" s="198" t="s">
        <v>296</v>
      </c>
      <c r="E67" s="198"/>
      <c r="F67" s="198"/>
      <c r="G67" s="195"/>
      <c r="H67" s="479"/>
      <c r="I67" s="363" t="s">
        <v>69</v>
      </c>
      <c r="J67" s="195"/>
      <c r="K67" s="195"/>
      <c r="L67" s="4"/>
      <c r="M67" s="4"/>
      <c r="N67" s="4"/>
      <c r="O67" s="4"/>
      <c r="P67" s="4"/>
      <c r="Q67" s="4"/>
      <c r="R67" s="4"/>
      <c r="S67" s="4"/>
      <c r="T67" s="4"/>
      <c r="U67" s="4"/>
      <c r="V67" s="4"/>
      <c r="W67" s="4"/>
      <c r="X67" s="4"/>
      <c r="Y67" s="4"/>
      <c r="Z67" s="4"/>
    </row>
    <row r="68" spans="1:26" ht="12.75">
      <c r="A68" s="206">
        <f>ROW()</f>
        <v>68</v>
      </c>
      <c r="B68" s="195"/>
      <c r="C68" s="195"/>
      <c r="D68" s="195"/>
      <c r="E68" s="195"/>
      <c r="F68" s="195"/>
      <c r="G68" s="195"/>
      <c r="H68" s="347"/>
      <c r="I68" s="211"/>
      <c r="J68" s="195"/>
      <c r="K68" s="195"/>
      <c r="L68" s="4"/>
      <c r="M68" s="4"/>
      <c r="N68" s="4"/>
      <c r="O68" s="4"/>
      <c r="P68" s="4"/>
      <c r="Q68" s="4"/>
      <c r="R68" s="4"/>
      <c r="S68" s="4"/>
      <c r="T68" s="4"/>
      <c r="U68" s="4"/>
      <c r="V68" s="4"/>
      <c r="W68" s="4"/>
      <c r="X68" s="4"/>
      <c r="Y68" s="4"/>
      <c r="Z68" s="4"/>
    </row>
    <row r="69" spans="1:26" ht="15.75">
      <c r="A69" s="206">
        <f>ROW()</f>
        <v>69</v>
      </c>
      <c r="B69" s="195"/>
      <c r="C69" s="208" t="s">
        <v>297</v>
      </c>
      <c r="D69" s="195"/>
      <c r="E69" s="195"/>
      <c r="F69" s="195"/>
      <c r="G69" s="195"/>
      <c r="H69" s="351" t="s">
        <v>502</v>
      </c>
      <c r="I69" s="350"/>
      <c r="J69" s="195"/>
      <c r="K69" s="195"/>
      <c r="L69" s="4"/>
      <c r="M69" s="4"/>
      <c r="N69" s="4"/>
      <c r="O69" s="4"/>
      <c r="P69" s="4"/>
      <c r="Q69" s="4"/>
      <c r="R69" s="4"/>
      <c r="S69" s="4"/>
      <c r="T69" s="4"/>
      <c r="U69" s="4"/>
      <c r="V69" s="4"/>
      <c r="W69" s="4"/>
      <c r="X69" s="4"/>
      <c r="Y69" s="4"/>
      <c r="Z69" s="4"/>
    </row>
    <row r="70" spans="1:26" ht="12.75">
      <c r="A70" s="206">
        <f>ROW()</f>
        <v>70</v>
      </c>
      <c r="B70" s="195"/>
      <c r="C70" s="195"/>
      <c r="D70" s="216" t="s">
        <v>298</v>
      </c>
      <c r="E70" s="216"/>
      <c r="F70" s="216"/>
      <c r="G70" s="195"/>
      <c r="H70" s="554"/>
      <c r="I70" s="211"/>
      <c r="J70" s="195"/>
      <c r="K70" s="195"/>
      <c r="L70" s="4"/>
      <c r="M70" s="4"/>
      <c r="N70" s="4"/>
      <c r="O70" s="4"/>
      <c r="P70" s="4"/>
      <c r="Q70" s="4"/>
      <c r="R70" s="4"/>
      <c r="S70" s="4"/>
      <c r="T70" s="4"/>
      <c r="U70" s="4"/>
      <c r="V70" s="4"/>
      <c r="W70" s="4"/>
      <c r="X70" s="4"/>
      <c r="Y70" s="4"/>
      <c r="Z70" s="4"/>
    </row>
    <row r="71" spans="1:26" ht="12.75">
      <c r="A71" s="206">
        <f>ROW()</f>
        <v>71</v>
      </c>
      <c r="B71" s="195"/>
      <c r="C71" s="203" t="s">
        <v>484</v>
      </c>
      <c r="D71" s="216" t="s">
        <v>299</v>
      </c>
      <c r="E71" s="216"/>
      <c r="F71" s="216"/>
      <c r="G71" s="195"/>
      <c r="H71" s="554"/>
      <c r="I71" s="211"/>
      <c r="J71" s="195"/>
      <c r="K71" s="195"/>
      <c r="L71" s="4"/>
      <c r="M71" s="4"/>
      <c r="N71" s="4"/>
      <c r="O71" s="4"/>
      <c r="P71" s="4"/>
      <c r="Q71" s="4"/>
      <c r="R71" s="4"/>
      <c r="S71" s="4"/>
      <c r="T71" s="4"/>
      <c r="U71" s="4"/>
      <c r="V71" s="4"/>
      <c r="W71" s="4"/>
      <c r="X71" s="4"/>
      <c r="Y71" s="4"/>
      <c r="Z71" s="4"/>
    </row>
    <row r="72" spans="1:26" ht="12.75">
      <c r="A72" s="206">
        <f>ROW()</f>
        <v>72</v>
      </c>
      <c r="B72" s="195"/>
      <c r="C72" s="203" t="s">
        <v>483</v>
      </c>
      <c r="D72" s="216" t="s">
        <v>300</v>
      </c>
      <c r="E72" s="216"/>
      <c r="F72" s="216"/>
      <c r="G72" s="195"/>
      <c r="H72" s="687"/>
      <c r="I72" s="211"/>
      <c r="J72" s="195"/>
      <c r="K72" s="195"/>
      <c r="L72" s="4"/>
      <c r="M72" s="4"/>
      <c r="N72" s="4"/>
      <c r="O72" s="4"/>
      <c r="P72" s="4"/>
      <c r="Q72" s="4"/>
      <c r="R72" s="4"/>
      <c r="S72" s="4"/>
      <c r="T72" s="4"/>
      <c r="U72" s="4"/>
      <c r="V72" s="4"/>
      <c r="W72" s="4"/>
      <c r="X72" s="4"/>
      <c r="Y72" s="4"/>
      <c r="Z72" s="4"/>
    </row>
    <row r="73" spans="1:26" ht="12.75">
      <c r="A73" s="206">
        <f>ROW()</f>
        <v>73</v>
      </c>
      <c r="B73" s="195"/>
      <c r="C73" s="203" t="s">
        <v>484</v>
      </c>
      <c r="D73" s="215" t="s">
        <v>301</v>
      </c>
      <c r="E73" s="216"/>
      <c r="F73" s="216"/>
      <c r="G73" s="195"/>
      <c r="H73" s="680"/>
      <c r="I73" s="211"/>
      <c r="J73" s="195"/>
      <c r="K73" s="195"/>
      <c r="L73" s="4"/>
      <c r="M73" s="4"/>
      <c r="N73" s="4"/>
      <c r="O73" s="4"/>
      <c r="P73" s="4"/>
      <c r="Q73" s="4"/>
      <c r="R73" s="4"/>
      <c r="S73" s="4"/>
      <c r="T73" s="4"/>
      <c r="U73" s="4"/>
      <c r="V73" s="4"/>
      <c r="W73" s="4"/>
      <c r="X73" s="4"/>
      <c r="Y73" s="4"/>
      <c r="Z73" s="4"/>
    </row>
    <row r="74" spans="1:26" ht="12.75">
      <c r="A74" s="206">
        <f>ROW()</f>
        <v>74</v>
      </c>
      <c r="B74" s="195"/>
      <c r="C74" s="195"/>
      <c r="D74" s="199" t="s">
        <v>333</v>
      </c>
      <c r="E74" s="203"/>
      <c r="F74" s="203"/>
      <c r="G74" s="195"/>
      <c r="H74" s="679">
        <f>H70-H71+H72-H73</f>
        <v>0</v>
      </c>
      <c r="I74" s="211"/>
      <c r="J74" s="195"/>
      <c r="K74" s="195"/>
      <c r="L74" s="4"/>
      <c r="M74" s="4"/>
      <c r="N74" s="4"/>
      <c r="O74" s="4"/>
      <c r="P74" s="4"/>
      <c r="Q74" s="4"/>
      <c r="R74" s="4"/>
      <c r="S74" s="4"/>
      <c r="T74" s="4"/>
      <c r="U74" s="4"/>
      <c r="V74" s="4"/>
      <c r="W74" s="4"/>
      <c r="X74" s="4"/>
      <c r="Y74" s="4"/>
      <c r="Z74" s="4"/>
    </row>
    <row r="75" spans="1:26" ht="12.75">
      <c r="A75" s="206">
        <f>ROW()</f>
        <v>75</v>
      </c>
      <c r="B75" s="195"/>
      <c r="C75" s="203" t="s">
        <v>484</v>
      </c>
      <c r="D75" s="215" t="s">
        <v>337</v>
      </c>
      <c r="E75" s="216"/>
      <c r="F75" s="216"/>
      <c r="G75" s="195"/>
      <c r="H75" s="680"/>
      <c r="I75" s="211"/>
      <c r="J75" s="196" t="s">
        <v>177</v>
      </c>
      <c r="K75" s="195"/>
      <c r="L75" s="4"/>
      <c r="M75" s="4"/>
      <c r="N75" s="4"/>
      <c r="O75" s="4"/>
      <c r="P75" s="4"/>
      <c r="Q75" s="4"/>
      <c r="R75" s="4"/>
      <c r="S75" s="4"/>
      <c r="T75" s="4"/>
      <c r="U75" s="4"/>
      <c r="V75" s="4"/>
      <c r="W75" s="4"/>
      <c r="X75" s="4"/>
      <c r="Y75" s="4"/>
      <c r="Z75" s="4"/>
    </row>
    <row r="76" spans="1:26" ht="12.75">
      <c r="A76" s="206">
        <f>ROW()</f>
        <v>76</v>
      </c>
      <c r="B76" s="195"/>
      <c r="C76" s="195"/>
      <c r="D76" s="198" t="s">
        <v>445</v>
      </c>
      <c r="E76" s="198"/>
      <c r="F76" s="198"/>
      <c r="G76" s="195"/>
      <c r="H76" s="688">
        <f>H74-H75</f>
        <v>0</v>
      </c>
      <c r="I76" s="527" t="str">
        <f>IF(H74=0,"Not defined",H76/H74)</f>
        <v>Not defined</v>
      </c>
      <c r="J76" s="355" t="s">
        <v>39</v>
      </c>
      <c r="K76" s="195"/>
      <c r="L76" s="4"/>
      <c r="M76" s="4"/>
      <c r="N76" s="4"/>
      <c r="O76" s="4"/>
      <c r="P76" s="4"/>
      <c r="Q76" s="4"/>
      <c r="R76" s="4"/>
      <c r="S76" s="4"/>
      <c r="T76" s="4"/>
      <c r="U76" s="4"/>
      <c r="V76" s="4"/>
      <c r="W76" s="4"/>
      <c r="X76" s="4"/>
      <c r="Y76" s="4"/>
      <c r="Z76" s="4"/>
    </row>
    <row r="77" spans="1:26" ht="12.75">
      <c r="A77" s="206">
        <f>ROW()</f>
        <v>77</v>
      </c>
      <c r="B77" s="195"/>
      <c r="C77" s="195"/>
      <c r="D77" s="198"/>
      <c r="E77" s="198"/>
      <c r="F77" s="198"/>
      <c r="G77" s="195"/>
      <c r="H77" s="364"/>
      <c r="I77" s="211"/>
      <c r="J77" s="211"/>
      <c r="K77" s="195"/>
      <c r="L77" s="4"/>
      <c r="M77" s="83"/>
      <c r="N77" s="4"/>
      <c r="O77" s="4"/>
      <c r="P77" s="4"/>
      <c r="Q77" s="4"/>
      <c r="R77" s="4"/>
      <c r="S77" s="4"/>
      <c r="T77" s="4"/>
      <c r="U77" s="4"/>
      <c r="V77" s="4"/>
      <c r="W77" s="4"/>
      <c r="X77" s="4"/>
      <c r="Y77" s="4"/>
      <c r="Z77" s="4"/>
    </row>
    <row r="78" spans="1:26" ht="12.75">
      <c r="A78" s="206">
        <f>ROW()</f>
        <v>78</v>
      </c>
      <c r="B78" s="195"/>
      <c r="C78" s="195"/>
      <c r="D78" s="215" t="s">
        <v>337</v>
      </c>
      <c r="E78" s="216"/>
      <c r="F78" s="216"/>
      <c r="G78" s="195"/>
      <c r="H78" s="689">
        <f>H75</f>
        <v>0</v>
      </c>
      <c r="I78" s="211"/>
      <c r="J78" s="211"/>
      <c r="K78" s="195"/>
      <c r="L78" s="4"/>
      <c r="M78" s="4"/>
      <c r="N78" s="4"/>
      <c r="O78" s="4"/>
      <c r="P78" s="4"/>
      <c r="Q78" s="4"/>
      <c r="R78" s="4"/>
      <c r="S78" s="4"/>
      <c r="T78" s="4"/>
      <c r="U78" s="4"/>
      <c r="V78" s="4"/>
      <c r="W78" s="4"/>
      <c r="X78" s="4"/>
      <c r="Y78" s="4"/>
      <c r="Z78" s="4"/>
    </row>
    <row r="79" spans="1:26" ht="12.75">
      <c r="A79" s="206">
        <f>ROW()</f>
        <v>79</v>
      </c>
      <c r="B79" s="195"/>
      <c r="C79" s="203" t="s">
        <v>484</v>
      </c>
      <c r="D79" s="215" t="s">
        <v>302</v>
      </c>
      <c r="E79" s="216"/>
      <c r="F79" s="216"/>
      <c r="G79" s="195"/>
      <c r="H79" s="676"/>
      <c r="I79" s="211"/>
      <c r="J79" s="211"/>
      <c r="K79" s="195"/>
      <c r="L79" s="4"/>
      <c r="M79" s="4"/>
      <c r="N79" s="4"/>
      <c r="O79" s="4"/>
      <c r="P79" s="4"/>
      <c r="Q79" s="4"/>
      <c r="R79" s="4"/>
      <c r="S79" s="4"/>
      <c r="T79" s="4"/>
      <c r="U79" s="4"/>
      <c r="V79" s="4"/>
      <c r="W79" s="4"/>
      <c r="X79" s="4"/>
      <c r="Y79" s="4"/>
      <c r="Z79" s="4"/>
    </row>
    <row r="80" spans="1:26" ht="12.75">
      <c r="A80" s="206">
        <f>ROW()</f>
        <v>80</v>
      </c>
      <c r="B80" s="195"/>
      <c r="C80" s="195"/>
      <c r="D80" s="198" t="s">
        <v>334</v>
      </c>
      <c r="E80" s="198"/>
      <c r="F80" s="198"/>
      <c r="G80" s="195"/>
      <c r="H80" s="690">
        <f>H78-H79</f>
        <v>0</v>
      </c>
      <c r="I80" s="528" t="str">
        <f>IF(H78=0,"Not defined",H80/H78)</f>
        <v>Not defined</v>
      </c>
      <c r="J80" s="355" t="s">
        <v>39</v>
      </c>
      <c r="K80" s="195"/>
      <c r="L80" s="4"/>
      <c r="M80" s="4"/>
      <c r="N80" s="4"/>
      <c r="O80" s="4"/>
      <c r="P80" s="4"/>
      <c r="Q80" s="4"/>
      <c r="R80" s="4"/>
      <c r="S80" s="4"/>
      <c r="T80" s="4"/>
      <c r="U80" s="4"/>
      <c r="V80" s="4"/>
      <c r="W80" s="4"/>
      <c r="X80" s="4"/>
      <c r="Y80" s="4"/>
      <c r="Z80" s="4"/>
    </row>
    <row r="81" spans="1:26" ht="12.75">
      <c r="A81" s="206">
        <f>ROW()</f>
        <v>81</v>
      </c>
      <c r="B81" s="195"/>
      <c r="C81" s="195"/>
      <c r="D81" s="198"/>
      <c r="E81" s="198"/>
      <c r="F81" s="198"/>
      <c r="G81" s="195"/>
      <c r="H81" s="365"/>
      <c r="I81" s="211"/>
      <c r="J81" s="195"/>
      <c r="K81" s="195"/>
      <c r="L81" s="4"/>
      <c r="M81" s="4"/>
      <c r="N81" s="4"/>
      <c r="O81" s="4"/>
      <c r="P81" s="4"/>
      <c r="Q81" s="4"/>
      <c r="R81" s="4"/>
      <c r="S81" s="4"/>
      <c r="T81" s="4"/>
      <c r="U81" s="4"/>
      <c r="V81" s="4"/>
      <c r="W81" s="4"/>
      <c r="X81" s="4"/>
      <c r="Y81" s="4"/>
      <c r="Z81" s="4"/>
    </row>
    <row r="82" spans="1:26" ht="15.75">
      <c r="A82" s="206">
        <f>ROW()</f>
        <v>82</v>
      </c>
      <c r="B82" s="195"/>
      <c r="C82" s="208" t="s">
        <v>303</v>
      </c>
      <c r="D82" s="195"/>
      <c r="E82" s="195"/>
      <c r="F82" s="195"/>
      <c r="G82" s="195"/>
      <c r="H82" s="98" t="str">
        <f>IF(H74=0,"Not defined",H74/(H57*8760)*1000)</f>
        <v>Not defined</v>
      </c>
      <c r="I82" s="363" t="s">
        <v>39</v>
      </c>
      <c r="J82" s="195"/>
      <c r="K82" s="195"/>
      <c r="L82" s="4"/>
      <c r="M82" s="4"/>
      <c r="N82" s="4"/>
      <c r="O82" s="4"/>
      <c r="P82" s="4"/>
      <c r="Q82" s="4"/>
      <c r="R82" s="4"/>
      <c r="S82" s="4"/>
      <c r="T82" s="4"/>
      <c r="U82" s="4"/>
      <c r="V82" s="4"/>
      <c r="W82" s="4"/>
      <c r="X82" s="4"/>
      <c r="Y82" s="4"/>
      <c r="Z82" s="4"/>
    </row>
    <row r="83" spans="1:26" ht="12.75">
      <c r="A83" s="206">
        <f>ROW()</f>
        <v>83</v>
      </c>
      <c r="B83" s="195"/>
      <c r="C83" s="195"/>
      <c r="D83" s="198"/>
      <c r="E83" s="198"/>
      <c r="F83" s="198"/>
      <c r="G83" s="195"/>
      <c r="H83" s="365"/>
      <c r="I83" s="211"/>
      <c r="J83" s="195"/>
      <c r="K83" s="195"/>
      <c r="L83" s="4"/>
      <c r="M83" s="4"/>
      <c r="N83" s="4"/>
      <c r="O83" s="4"/>
      <c r="P83" s="4"/>
      <c r="Q83" s="4"/>
      <c r="R83" s="4"/>
      <c r="S83" s="4"/>
      <c r="T83" s="4"/>
      <c r="U83" s="4"/>
      <c r="V83" s="4"/>
      <c r="W83" s="4"/>
      <c r="X83" s="4"/>
      <c r="Y83" s="4"/>
      <c r="Z83" s="4"/>
    </row>
    <row r="84" spans="1:26" ht="15.75">
      <c r="A84" s="206">
        <f>ROW()</f>
        <v>84</v>
      </c>
      <c r="B84" s="195"/>
      <c r="C84" s="208" t="s">
        <v>550</v>
      </c>
      <c r="D84" s="195"/>
      <c r="E84" s="195"/>
      <c r="F84" s="195"/>
      <c r="G84" s="195"/>
      <c r="H84" s="691"/>
      <c r="I84" s="363" t="s">
        <v>551</v>
      </c>
      <c r="J84" s="196" t="s">
        <v>177</v>
      </c>
      <c r="K84" s="195"/>
      <c r="L84" s="4"/>
      <c r="M84" s="4"/>
      <c r="N84" s="4"/>
      <c r="O84" s="4"/>
      <c r="P84" s="4"/>
      <c r="Q84" s="4"/>
      <c r="R84" s="4"/>
      <c r="S84" s="4"/>
      <c r="T84" s="4"/>
      <c r="U84" s="4"/>
      <c r="V84" s="4"/>
      <c r="W84" s="4"/>
      <c r="X84" s="4"/>
      <c r="Y84" s="4"/>
      <c r="Z84" s="4"/>
    </row>
    <row r="85" spans="1:26" ht="12.75">
      <c r="A85" s="206">
        <f>ROW()</f>
        <v>85</v>
      </c>
      <c r="B85" s="195"/>
      <c r="C85" s="195"/>
      <c r="D85" s="198"/>
      <c r="E85" s="198"/>
      <c r="F85" s="198"/>
      <c r="G85" s="195"/>
      <c r="H85" s="365"/>
      <c r="I85" s="363"/>
      <c r="J85" s="195"/>
      <c r="K85" s="195"/>
      <c r="L85" s="4"/>
      <c r="M85" s="4"/>
      <c r="N85" s="4"/>
      <c r="O85" s="4"/>
      <c r="P85" s="4"/>
      <c r="Q85" s="4"/>
      <c r="R85" s="4"/>
      <c r="S85" s="4"/>
      <c r="T85" s="4"/>
      <c r="U85" s="4"/>
      <c r="V85" s="4"/>
      <c r="W85" s="4"/>
      <c r="X85" s="4"/>
      <c r="Y85" s="4"/>
      <c r="Z85" s="4"/>
    </row>
    <row r="86" spans="1:26" ht="15.75">
      <c r="A86" s="206">
        <f>ROW()</f>
        <v>86</v>
      </c>
      <c r="B86" s="195"/>
      <c r="C86" s="208" t="s">
        <v>304</v>
      </c>
      <c r="D86" s="195"/>
      <c r="E86" s="195"/>
      <c r="F86" s="195"/>
      <c r="G86" s="195"/>
      <c r="H86" s="365"/>
      <c r="I86" s="363"/>
      <c r="J86" s="195"/>
      <c r="K86" s="195"/>
      <c r="L86" s="4"/>
      <c r="M86" s="4"/>
      <c r="N86" s="4"/>
      <c r="O86" s="4"/>
      <c r="P86" s="4"/>
      <c r="Q86" s="4"/>
      <c r="R86" s="4"/>
      <c r="S86" s="4"/>
      <c r="T86" s="4"/>
      <c r="U86" s="4"/>
      <c r="V86" s="4"/>
      <c r="W86" s="4"/>
      <c r="X86" s="4"/>
      <c r="Y86" s="4"/>
      <c r="Z86" s="4"/>
    </row>
    <row r="87" spans="1:26" ht="12.75">
      <c r="A87" s="206">
        <f>ROW()</f>
        <v>87</v>
      </c>
      <c r="B87" s="195"/>
      <c r="C87" s="195"/>
      <c r="D87" s="215" t="s">
        <v>305</v>
      </c>
      <c r="E87" s="216"/>
      <c r="F87" s="216"/>
      <c r="G87" s="195"/>
      <c r="H87" s="100" t="str">
        <f>IF(I19=0,"Not defined",H59/I19*1000)</f>
        <v>Not defined</v>
      </c>
      <c r="I87" s="363" t="s">
        <v>546</v>
      </c>
      <c r="J87" s="196"/>
      <c r="K87" s="195"/>
      <c r="L87" s="4"/>
      <c r="M87" s="4"/>
      <c r="N87" s="4"/>
      <c r="O87" s="4"/>
      <c r="P87" s="4"/>
      <c r="Q87" s="4"/>
      <c r="R87" s="4"/>
      <c r="S87" s="4"/>
      <c r="T87" s="4"/>
      <c r="U87" s="4"/>
      <c r="V87" s="4"/>
      <c r="W87" s="4"/>
      <c r="X87" s="4"/>
      <c r="Y87" s="4"/>
      <c r="Z87" s="4"/>
    </row>
    <row r="88" spans="1:26" ht="12.75">
      <c r="A88" s="206">
        <f>ROW()</f>
        <v>88</v>
      </c>
      <c r="B88" s="195"/>
      <c r="C88" s="195"/>
      <c r="D88" s="215" t="s">
        <v>366</v>
      </c>
      <c r="E88" s="216"/>
      <c r="F88" s="216"/>
      <c r="G88" s="195"/>
      <c r="H88" s="97" t="str">
        <f>IF(I19=0,"Not defined",H75/I19*1000)</f>
        <v>Not defined</v>
      </c>
      <c r="I88" s="363" t="s">
        <v>503</v>
      </c>
      <c r="J88" s="196"/>
      <c r="K88" s="195"/>
      <c r="L88" s="4"/>
      <c r="M88" s="4"/>
      <c r="N88" s="4"/>
      <c r="O88" s="4"/>
      <c r="P88" s="4"/>
      <c r="Q88" s="4"/>
      <c r="R88" s="4"/>
      <c r="S88" s="4"/>
      <c r="T88" s="4"/>
      <c r="U88" s="4"/>
      <c r="V88" s="4"/>
      <c r="W88" s="4"/>
      <c r="X88" s="4"/>
      <c r="Y88" s="4"/>
      <c r="Z88" s="4"/>
    </row>
    <row r="89" spans="1:26" ht="12.75">
      <c r="A89" s="206">
        <f>ROW()</f>
        <v>89</v>
      </c>
      <c r="B89" s="195"/>
      <c r="C89" s="195"/>
      <c r="D89" s="215" t="s">
        <v>367</v>
      </c>
      <c r="E89" s="216"/>
      <c r="F89" s="216"/>
      <c r="G89" s="195"/>
      <c r="H89" s="97" t="str">
        <f>IF(I19=0,"Not defined",H84/I19)</f>
        <v>Not defined</v>
      </c>
      <c r="I89" s="363" t="s">
        <v>504</v>
      </c>
      <c r="J89" s="196"/>
      <c r="K89" s="195"/>
      <c r="L89" s="4"/>
      <c r="M89" s="4"/>
      <c r="N89" s="4"/>
      <c r="O89" s="4"/>
      <c r="P89" s="4"/>
      <c r="Q89" s="4"/>
      <c r="R89" s="4"/>
      <c r="S89" s="4"/>
      <c r="T89" s="4"/>
      <c r="U89" s="4"/>
      <c r="V89" s="4"/>
      <c r="W89" s="4"/>
      <c r="X89" s="4"/>
      <c r="Y89" s="4"/>
      <c r="Z89" s="4"/>
    </row>
    <row r="90" spans="1:26" ht="12.75">
      <c r="A90" s="206">
        <f>ROW()</f>
        <v>90</v>
      </c>
      <c r="B90" s="195"/>
      <c r="C90" s="195"/>
      <c r="D90" s="215" t="s">
        <v>368</v>
      </c>
      <c r="E90" s="216"/>
      <c r="F90" s="216"/>
      <c r="G90" s="195"/>
      <c r="H90" s="526" t="str">
        <f>IF(H84=0,"Not defined",H75/H84*1000000)</f>
        <v>Not defined</v>
      </c>
      <c r="I90" s="363" t="s">
        <v>545</v>
      </c>
      <c r="J90" s="196"/>
      <c r="K90" s="195"/>
      <c r="L90" s="4"/>
      <c r="M90" s="4"/>
      <c r="N90" s="4"/>
      <c r="O90" s="4"/>
      <c r="P90" s="4"/>
      <c r="Q90" s="4"/>
      <c r="R90" s="4"/>
      <c r="S90" s="4"/>
      <c r="T90" s="4"/>
      <c r="U90" s="4"/>
      <c r="V90" s="4"/>
      <c r="W90" s="4"/>
      <c r="X90" s="4"/>
      <c r="Y90" s="4"/>
      <c r="Z90" s="4"/>
    </row>
    <row r="91" spans="1:26" ht="12.75">
      <c r="A91" s="255"/>
      <c r="B91" s="195"/>
      <c r="C91" s="195"/>
      <c r="D91" s="195"/>
      <c r="E91" s="195"/>
      <c r="F91" s="195"/>
      <c r="G91" s="198"/>
      <c r="H91" s="365"/>
      <c r="I91" s="211"/>
      <c r="J91" s="195"/>
      <c r="K91" s="195"/>
      <c r="L91" s="4"/>
      <c r="M91" s="4"/>
      <c r="N91" s="4"/>
      <c r="O91" s="4"/>
      <c r="P91" s="4"/>
      <c r="Q91" s="4"/>
      <c r="R91" s="4"/>
      <c r="S91" s="4"/>
      <c r="T91" s="4"/>
      <c r="U91" s="4"/>
      <c r="V91" s="4"/>
      <c r="W91" s="4"/>
      <c r="X91" s="4"/>
      <c r="Y91" s="4"/>
      <c r="Z91" s="4"/>
    </row>
    <row r="92" spans="1:26" ht="12.75">
      <c r="A92" s="3"/>
      <c r="B92" s="4"/>
      <c r="C92" s="4"/>
      <c r="D92" s="4"/>
      <c r="E92" s="4"/>
      <c r="F92" s="4"/>
      <c r="G92" s="4"/>
      <c r="H92" s="78"/>
      <c r="I92" s="4"/>
      <c r="J92" s="4"/>
      <c r="K92" s="4"/>
      <c r="L92" s="4"/>
      <c r="M92" s="4"/>
      <c r="N92" s="4"/>
      <c r="O92" s="4"/>
      <c r="P92" s="4"/>
      <c r="Q92" s="4"/>
      <c r="R92" s="4"/>
      <c r="S92" s="4"/>
      <c r="T92" s="4"/>
      <c r="U92" s="4"/>
      <c r="V92" s="4"/>
      <c r="W92" s="4"/>
      <c r="X92" s="4"/>
      <c r="Y92" s="4"/>
      <c r="Z92" s="4"/>
    </row>
    <row r="93" spans="1:26" ht="12.75">
      <c r="A93" s="13"/>
      <c r="B93" s="16"/>
      <c r="C93" s="6"/>
      <c r="D93" s="6"/>
      <c r="E93" s="6"/>
      <c r="F93" s="6"/>
      <c r="G93" s="6"/>
      <c r="H93" s="77"/>
      <c r="I93" s="6"/>
      <c r="J93" s="6"/>
      <c r="K93" s="6"/>
      <c r="L93" s="6"/>
      <c r="M93" s="4"/>
      <c r="N93" s="4"/>
      <c r="O93" s="4"/>
      <c r="P93" s="4"/>
      <c r="Q93" s="4"/>
      <c r="R93" s="4"/>
      <c r="S93" s="4"/>
      <c r="T93" s="4"/>
      <c r="U93" s="4"/>
      <c r="V93" s="4"/>
      <c r="W93" s="4"/>
      <c r="X93" s="4"/>
      <c r="Y93" s="4"/>
      <c r="Z93" s="4"/>
    </row>
    <row r="94" spans="1:26" ht="12.75">
      <c r="A94" s="35"/>
      <c r="B94" s="6"/>
      <c r="C94" s="17"/>
      <c r="D94" s="17"/>
      <c r="E94" s="17"/>
      <c r="F94" s="17"/>
      <c r="G94" s="6"/>
      <c r="H94" s="77"/>
      <c r="I94" s="6"/>
      <c r="J94" s="6"/>
      <c r="K94" s="6"/>
      <c r="L94" s="6"/>
      <c r="M94" s="4"/>
      <c r="N94" s="4"/>
      <c r="O94" s="4"/>
      <c r="P94" s="4"/>
      <c r="Q94" s="4"/>
      <c r="R94" s="4"/>
      <c r="S94" s="4"/>
      <c r="T94" s="4"/>
      <c r="U94" s="4"/>
      <c r="V94" s="4"/>
      <c r="W94" s="4"/>
      <c r="X94" s="4"/>
      <c r="Y94" s="4"/>
      <c r="Z94" s="4"/>
    </row>
    <row r="95" spans="1:26" ht="15.75">
      <c r="A95" s="37"/>
      <c r="B95" s="36"/>
      <c r="C95" s="17"/>
      <c r="D95" s="17"/>
      <c r="E95" s="17"/>
      <c r="F95" s="17"/>
      <c r="G95" s="6"/>
      <c r="H95" s="77"/>
      <c r="I95" s="6"/>
      <c r="J95" s="6"/>
      <c r="K95" s="6"/>
      <c r="L95" s="6"/>
      <c r="M95" s="4"/>
      <c r="N95" s="7"/>
      <c r="O95" s="4"/>
      <c r="P95" s="4"/>
      <c r="Q95" s="4"/>
      <c r="R95" s="4"/>
      <c r="S95" s="4"/>
      <c r="T95" s="4"/>
      <c r="U95" s="4"/>
      <c r="V95" s="4"/>
      <c r="W95" s="4"/>
      <c r="X95" s="4"/>
      <c r="Y95" s="4"/>
      <c r="Z95" s="4"/>
    </row>
    <row r="96" spans="1:26" ht="12.75">
      <c r="A96" s="13"/>
      <c r="B96" s="36"/>
      <c r="C96" s="17"/>
      <c r="D96" s="17"/>
      <c r="E96" s="17"/>
      <c r="F96" s="17"/>
      <c r="G96" s="6"/>
      <c r="H96" s="77"/>
      <c r="I96" s="6"/>
      <c r="J96" s="6"/>
      <c r="K96" s="6"/>
      <c r="L96" s="6"/>
      <c r="M96" s="4"/>
      <c r="N96" s="4"/>
      <c r="O96" s="4"/>
      <c r="P96" s="4"/>
      <c r="Q96" s="4"/>
      <c r="R96" s="4"/>
      <c r="S96" s="4"/>
      <c r="T96" s="4"/>
      <c r="U96" s="4"/>
      <c r="V96" s="4"/>
      <c r="W96" s="4"/>
      <c r="X96" s="4"/>
      <c r="Y96" s="4"/>
      <c r="Z96" s="4"/>
    </row>
    <row r="97" spans="1:12" s="4" customFormat="1" ht="12.75">
      <c r="A97" s="13"/>
      <c r="B97" s="36"/>
      <c r="C97" s="17"/>
      <c r="D97" s="17"/>
      <c r="E97" s="17"/>
      <c r="F97" s="17"/>
      <c r="G97" s="6"/>
      <c r="H97" s="77"/>
      <c r="I97" s="6"/>
      <c r="J97" s="6"/>
      <c r="K97" s="6"/>
      <c r="L97" s="6"/>
    </row>
    <row r="98" spans="1:26" ht="12.75">
      <c r="A98" s="13"/>
      <c r="B98" s="36"/>
      <c r="C98" s="6"/>
      <c r="D98" s="6"/>
      <c r="E98" s="6"/>
      <c r="F98" s="6"/>
      <c r="G98" s="6"/>
      <c r="H98" s="77"/>
      <c r="I98" s="6"/>
      <c r="J98" s="6"/>
      <c r="K98" s="6"/>
      <c r="L98" s="6"/>
      <c r="M98" s="4"/>
      <c r="N98" s="4"/>
      <c r="O98" s="4"/>
      <c r="P98" s="4"/>
      <c r="Q98" s="4"/>
      <c r="R98" s="4"/>
      <c r="S98" s="4"/>
      <c r="T98" s="4"/>
      <c r="U98" s="4"/>
      <c r="V98" s="4"/>
      <c r="W98" s="4"/>
      <c r="X98" s="4"/>
      <c r="Y98" s="4"/>
      <c r="Z98" s="4"/>
    </row>
    <row r="99" spans="1:26" ht="12.75">
      <c r="A99" s="13"/>
      <c r="B99" s="12"/>
      <c r="C99" s="6"/>
      <c r="D99" s="6"/>
      <c r="E99" s="6"/>
      <c r="F99" s="6"/>
      <c r="G99" s="6"/>
      <c r="H99" s="77"/>
      <c r="I99" s="6"/>
      <c r="J99" s="6"/>
      <c r="K99" s="6"/>
      <c r="L99" s="6"/>
      <c r="M99" s="4"/>
      <c r="N99" s="4"/>
      <c r="O99" s="4"/>
      <c r="P99" s="4"/>
      <c r="Q99" s="4"/>
      <c r="R99" s="4"/>
      <c r="S99" s="4"/>
      <c r="T99" s="4"/>
      <c r="U99" s="4"/>
      <c r="V99" s="4"/>
      <c r="W99" s="4"/>
      <c r="X99" s="4"/>
      <c r="Y99" s="4"/>
      <c r="Z99" s="4"/>
    </row>
    <row r="100" spans="1:26" ht="12.75">
      <c r="A100" s="13"/>
      <c r="B100" s="12"/>
      <c r="C100" s="6"/>
      <c r="D100" s="6"/>
      <c r="E100" s="6"/>
      <c r="F100" s="6"/>
      <c r="G100" s="6"/>
      <c r="H100" s="77"/>
      <c r="I100" s="6"/>
      <c r="J100" s="6"/>
      <c r="K100" s="6"/>
      <c r="L100" s="6"/>
      <c r="M100" s="4"/>
      <c r="N100" s="4"/>
      <c r="O100" s="4"/>
      <c r="P100" s="4"/>
      <c r="Q100" s="4"/>
      <c r="R100" s="4"/>
      <c r="S100" s="4"/>
      <c r="T100" s="4"/>
      <c r="U100" s="4"/>
      <c r="V100" s="4"/>
      <c r="W100" s="4"/>
      <c r="X100" s="4"/>
      <c r="Y100" s="4"/>
      <c r="Z100" s="4"/>
    </row>
    <row r="101" spans="1:26" ht="12.75">
      <c r="A101" s="13"/>
      <c r="B101" s="12"/>
      <c r="C101" s="6"/>
      <c r="D101" s="6"/>
      <c r="E101" s="6"/>
      <c r="F101" s="6"/>
      <c r="G101" s="6"/>
      <c r="H101" s="77"/>
      <c r="I101" s="6"/>
      <c r="J101" s="6"/>
      <c r="K101" s="6"/>
      <c r="L101" s="6"/>
      <c r="M101" s="4"/>
      <c r="N101" s="4"/>
      <c r="O101" s="4"/>
      <c r="P101" s="4"/>
      <c r="Q101" s="4"/>
      <c r="R101" s="4"/>
      <c r="S101" s="4"/>
      <c r="T101" s="4"/>
      <c r="U101" s="4"/>
      <c r="V101" s="4"/>
      <c r="W101" s="4"/>
      <c r="X101" s="4"/>
      <c r="Y101" s="4"/>
      <c r="Z101" s="4"/>
    </row>
    <row r="102" spans="1:26" s="22" customFormat="1" ht="12.75">
      <c r="A102" s="13"/>
      <c r="B102" s="12"/>
      <c r="C102" s="6"/>
      <c r="D102" s="6"/>
      <c r="E102" s="6"/>
      <c r="F102" s="6"/>
      <c r="G102" s="6"/>
      <c r="H102" s="77"/>
      <c r="I102" s="6"/>
      <c r="J102" s="6"/>
      <c r="K102" s="6"/>
      <c r="L102" s="6"/>
      <c r="M102" s="4"/>
      <c r="N102" s="147"/>
      <c r="O102" s="4"/>
      <c r="P102" s="4"/>
      <c r="Q102" s="4"/>
      <c r="R102" s="4"/>
      <c r="S102" s="4"/>
      <c r="T102" s="4"/>
      <c r="U102" s="4"/>
      <c r="V102" s="4"/>
      <c r="W102" s="4"/>
      <c r="X102" s="4"/>
      <c r="Y102" s="4"/>
      <c r="Z102" s="4"/>
    </row>
    <row r="103" spans="1:26" ht="12.75">
      <c r="A103" s="13"/>
      <c r="B103" s="36"/>
      <c r="C103" s="6"/>
      <c r="D103" s="6"/>
      <c r="E103" s="6"/>
      <c r="F103" s="6"/>
      <c r="G103" s="6"/>
      <c r="H103" s="77"/>
      <c r="I103" s="6"/>
      <c r="J103" s="6"/>
      <c r="K103" s="6"/>
      <c r="L103" s="6"/>
      <c r="M103" s="4"/>
      <c r="N103" s="4"/>
      <c r="O103" s="4"/>
      <c r="P103" s="4"/>
      <c r="Q103" s="4"/>
      <c r="R103" s="4"/>
      <c r="S103" s="4"/>
      <c r="T103" s="4"/>
      <c r="U103" s="4"/>
      <c r="V103" s="4"/>
      <c r="W103" s="4"/>
      <c r="X103" s="4"/>
      <c r="Y103" s="4"/>
      <c r="Z103" s="4"/>
    </row>
    <row r="104" spans="1:26" ht="12.75">
      <c r="A104" s="13"/>
      <c r="B104" s="6"/>
      <c r="C104" s="6"/>
      <c r="D104" s="6"/>
      <c r="E104" s="6"/>
      <c r="F104" s="6"/>
      <c r="G104" s="6"/>
      <c r="H104" s="77"/>
      <c r="I104" s="6"/>
      <c r="J104" s="6"/>
      <c r="K104" s="6"/>
      <c r="L104" s="6"/>
      <c r="M104" s="4"/>
      <c r="N104" s="4"/>
      <c r="O104" s="4"/>
      <c r="P104" s="4"/>
      <c r="Q104" s="4"/>
      <c r="R104" s="4"/>
      <c r="S104" s="4"/>
      <c r="T104" s="4"/>
      <c r="U104" s="4"/>
      <c r="V104" s="4"/>
      <c r="W104" s="4"/>
      <c r="X104" s="4"/>
      <c r="Y104" s="4"/>
      <c r="Z104" s="4"/>
    </row>
    <row r="105" spans="1:26" ht="12.75">
      <c r="A105" s="13"/>
      <c r="B105" s="36"/>
      <c r="C105" s="6"/>
      <c r="D105" s="6"/>
      <c r="E105" s="6"/>
      <c r="F105" s="6"/>
      <c r="G105" s="6"/>
      <c r="H105" s="77"/>
      <c r="I105" s="6"/>
      <c r="J105" s="6"/>
      <c r="K105" s="6"/>
      <c r="L105" s="6"/>
      <c r="M105" s="4"/>
      <c r="N105" s="4"/>
      <c r="O105" s="4"/>
      <c r="P105" s="4"/>
      <c r="Q105" s="4"/>
      <c r="R105" s="4"/>
      <c r="S105" s="4"/>
      <c r="T105" s="4"/>
      <c r="U105" s="4"/>
      <c r="V105" s="4"/>
      <c r="W105" s="4"/>
      <c r="X105" s="4"/>
      <c r="Y105" s="4"/>
      <c r="Z105" s="4"/>
    </row>
    <row r="106" spans="1:26" ht="12.75">
      <c r="A106" s="13"/>
      <c r="B106" s="6"/>
      <c r="C106" s="6"/>
      <c r="D106" s="6"/>
      <c r="E106" s="6"/>
      <c r="F106" s="6"/>
      <c r="G106" s="6"/>
      <c r="H106" s="79"/>
      <c r="I106" s="6"/>
      <c r="J106" s="6"/>
      <c r="K106" s="6"/>
      <c r="L106" s="6"/>
      <c r="M106" s="4"/>
      <c r="N106" s="4"/>
      <c r="O106" s="4"/>
      <c r="P106" s="4"/>
      <c r="Q106" s="4"/>
      <c r="R106" s="4"/>
      <c r="S106" s="4"/>
      <c r="T106" s="4"/>
      <c r="U106" s="4"/>
      <c r="V106" s="4"/>
      <c r="W106" s="4"/>
      <c r="X106" s="4"/>
      <c r="Y106" s="4"/>
      <c r="Z106" s="4"/>
    </row>
    <row r="107" spans="1:26" ht="12.75">
      <c r="A107" s="13"/>
      <c r="B107" s="36"/>
      <c r="C107" s="6"/>
      <c r="D107" s="6"/>
      <c r="E107" s="6"/>
      <c r="F107" s="6"/>
      <c r="G107" s="6"/>
      <c r="H107" s="79"/>
      <c r="I107" s="6"/>
      <c r="J107" s="6"/>
      <c r="K107" s="6"/>
      <c r="L107" s="6"/>
      <c r="M107" s="4"/>
      <c r="N107" s="4"/>
      <c r="O107" s="4"/>
      <c r="P107" s="4"/>
      <c r="Q107" s="4"/>
      <c r="R107" s="4"/>
      <c r="S107" s="4"/>
      <c r="T107" s="4"/>
      <c r="U107" s="4"/>
      <c r="V107" s="4"/>
      <c r="W107" s="4"/>
      <c r="X107" s="4"/>
      <c r="Y107" s="4"/>
      <c r="Z107" s="4"/>
    </row>
    <row r="108" spans="1:26" ht="12.75">
      <c r="A108" s="13"/>
      <c r="B108" s="6"/>
      <c r="C108" s="6"/>
      <c r="D108" s="6"/>
      <c r="E108" s="6"/>
      <c r="F108" s="6"/>
      <c r="G108" s="6"/>
      <c r="H108" s="79"/>
      <c r="I108" s="6"/>
      <c r="J108" s="6"/>
      <c r="K108" s="6"/>
      <c r="L108" s="6"/>
      <c r="M108" s="4"/>
      <c r="N108" s="4"/>
      <c r="O108" s="4"/>
      <c r="P108" s="4"/>
      <c r="Q108" s="4"/>
      <c r="R108" s="4"/>
      <c r="S108" s="4"/>
      <c r="T108" s="4"/>
      <c r="U108" s="4"/>
      <c r="V108" s="4"/>
      <c r="W108" s="4"/>
      <c r="X108" s="4"/>
      <c r="Y108" s="4"/>
      <c r="Z108" s="4"/>
    </row>
    <row r="109" spans="1:26" ht="12.75">
      <c r="A109" s="13"/>
      <c r="B109" s="36"/>
      <c r="C109" s="6"/>
      <c r="D109" s="6"/>
      <c r="E109" s="6"/>
      <c r="F109" s="6"/>
      <c r="G109" s="6"/>
      <c r="H109" s="79"/>
      <c r="I109" s="6"/>
      <c r="J109" s="6"/>
      <c r="K109" s="6"/>
      <c r="L109" s="6"/>
      <c r="M109" s="4"/>
      <c r="N109" s="4"/>
      <c r="O109" s="4"/>
      <c r="P109" s="4"/>
      <c r="Q109" s="4"/>
      <c r="R109" s="4"/>
      <c r="S109" s="4"/>
      <c r="T109" s="4"/>
      <c r="U109" s="4"/>
      <c r="V109" s="4"/>
      <c r="W109" s="4"/>
      <c r="X109" s="4"/>
      <c r="Y109" s="4"/>
      <c r="Z109" s="4"/>
    </row>
    <row r="110" spans="1:26" ht="12.75">
      <c r="A110" s="13"/>
      <c r="B110" s="6"/>
      <c r="C110" s="6"/>
      <c r="D110" s="6"/>
      <c r="E110" s="6"/>
      <c r="F110" s="6"/>
      <c r="G110" s="6"/>
      <c r="H110" s="79"/>
      <c r="I110" s="6"/>
      <c r="J110" s="6"/>
      <c r="K110" s="6"/>
      <c r="L110" s="6"/>
      <c r="M110" s="4"/>
      <c r="N110" s="4"/>
      <c r="O110" s="4"/>
      <c r="P110" s="4"/>
      <c r="Q110" s="4"/>
      <c r="R110" s="4"/>
      <c r="S110" s="4"/>
      <c r="T110" s="4"/>
      <c r="U110" s="4"/>
      <c r="V110" s="4"/>
      <c r="W110" s="4"/>
      <c r="X110" s="4"/>
      <c r="Y110" s="4"/>
      <c r="Z110" s="4"/>
    </row>
    <row r="111" spans="1:26" ht="12.75">
      <c r="A111" s="13"/>
      <c r="B111" s="36"/>
      <c r="C111" s="6"/>
      <c r="D111" s="6"/>
      <c r="E111" s="6"/>
      <c r="F111" s="6"/>
      <c r="G111" s="6"/>
      <c r="H111" s="79"/>
      <c r="I111" s="6"/>
      <c r="J111" s="6"/>
      <c r="K111" s="6"/>
      <c r="L111" s="6"/>
      <c r="M111" s="4"/>
      <c r="N111" s="4"/>
      <c r="O111" s="4"/>
      <c r="P111" s="4"/>
      <c r="Q111" s="4"/>
      <c r="R111" s="4"/>
      <c r="S111" s="4"/>
      <c r="T111" s="4"/>
      <c r="U111" s="4"/>
      <c r="V111" s="4"/>
      <c r="W111" s="4"/>
      <c r="X111" s="4"/>
      <c r="Y111" s="4"/>
      <c r="Z111" s="4"/>
    </row>
    <row r="112" spans="1:26" ht="12.75">
      <c r="A112" s="13"/>
      <c r="B112" s="6"/>
      <c r="C112" s="6"/>
      <c r="D112" s="6"/>
      <c r="E112" s="6"/>
      <c r="F112" s="6"/>
      <c r="G112" s="6"/>
      <c r="H112" s="79"/>
      <c r="I112" s="6"/>
      <c r="J112" s="6"/>
      <c r="K112" s="6"/>
      <c r="L112" s="6"/>
      <c r="M112" s="4"/>
      <c r="N112" s="4"/>
      <c r="O112" s="4"/>
      <c r="P112" s="4"/>
      <c r="Q112" s="4"/>
      <c r="R112" s="4"/>
      <c r="S112" s="4"/>
      <c r="T112" s="4"/>
      <c r="U112" s="4"/>
      <c r="V112" s="4"/>
      <c r="W112" s="4"/>
      <c r="X112" s="4"/>
      <c r="Y112" s="4"/>
      <c r="Z112" s="4"/>
    </row>
    <row r="113" spans="1:26" ht="12.75">
      <c r="A113" s="13"/>
      <c r="B113" s="36"/>
      <c r="C113" s="6"/>
      <c r="D113" s="6"/>
      <c r="E113" s="6"/>
      <c r="F113" s="6"/>
      <c r="G113" s="6"/>
      <c r="H113" s="79"/>
      <c r="I113" s="6"/>
      <c r="J113" s="6"/>
      <c r="K113" s="6"/>
      <c r="L113" s="6"/>
      <c r="M113" s="4"/>
      <c r="N113" s="4"/>
      <c r="O113" s="4"/>
      <c r="P113" s="4"/>
      <c r="Q113" s="4"/>
      <c r="R113" s="4"/>
      <c r="S113" s="4"/>
      <c r="T113" s="4"/>
      <c r="U113" s="4"/>
      <c r="V113" s="4"/>
      <c r="W113" s="4"/>
      <c r="X113" s="4"/>
      <c r="Y113" s="4"/>
      <c r="Z113" s="4"/>
    </row>
    <row r="114" spans="1:26" ht="12.75">
      <c r="A114" s="13"/>
      <c r="B114" s="6"/>
      <c r="C114" s="6"/>
      <c r="D114" s="6"/>
      <c r="E114" s="6"/>
      <c r="F114" s="6"/>
      <c r="G114" s="6"/>
      <c r="H114" s="79"/>
      <c r="I114" s="6"/>
      <c r="J114" s="6"/>
      <c r="K114" s="6"/>
      <c r="L114" s="6"/>
      <c r="M114" s="4"/>
      <c r="N114" s="4"/>
      <c r="O114" s="4"/>
      <c r="P114" s="4"/>
      <c r="Q114" s="4"/>
      <c r="R114" s="4"/>
      <c r="S114" s="4"/>
      <c r="T114" s="4"/>
      <c r="U114" s="4"/>
      <c r="V114" s="4"/>
      <c r="W114" s="4"/>
      <c r="X114" s="4"/>
      <c r="Y114" s="4"/>
      <c r="Z114" s="4"/>
    </row>
    <row r="115" spans="1:26" ht="12.75">
      <c r="A115" s="13"/>
      <c r="B115" s="36"/>
      <c r="C115" s="6"/>
      <c r="D115" s="6"/>
      <c r="E115" s="6"/>
      <c r="F115" s="6"/>
      <c r="G115" s="6"/>
      <c r="H115" s="79"/>
      <c r="I115" s="6"/>
      <c r="J115" s="6"/>
      <c r="K115" s="6"/>
      <c r="L115" s="6"/>
      <c r="M115" s="4"/>
      <c r="N115" s="4"/>
      <c r="O115" s="4"/>
      <c r="P115" s="4"/>
      <c r="Q115" s="4"/>
      <c r="R115" s="4"/>
      <c r="S115" s="4"/>
      <c r="T115" s="4"/>
      <c r="U115" s="4"/>
      <c r="V115" s="4"/>
      <c r="W115" s="4"/>
      <c r="X115" s="4"/>
      <c r="Y115" s="4"/>
      <c r="Z115" s="4"/>
    </row>
    <row r="116" spans="1:26" ht="12.75">
      <c r="A116" s="13"/>
      <c r="B116" s="12"/>
      <c r="C116" s="6"/>
      <c r="D116" s="6"/>
      <c r="E116" s="6"/>
      <c r="F116" s="6"/>
      <c r="G116" s="6"/>
      <c r="H116" s="79"/>
      <c r="I116" s="6"/>
      <c r="J116" s="6"/>
      <c r="K116" s="6"/>
      <c r="L116" s="6"/>
      <c r="M116" s="4"/>
      <c r="N116" s="4"/>
      <c r="O116" s="4"/>
      <c r="P116" s="4"/>
      <c r="Q116" s="4"/>
      <c r="R116" s="4"/>
      <c r="S116" s="4"/>
      <c r="T116" s="4"/>
      <c r="U116" s="4"/>
      <c r="V116" s="4"/>
      <c r="W116" s="4"/>
      <c r="X116" s="4"/>
      <c r="Y116" s="4"/>
      <c r="Z116" s="4"/>
    </row>
    <row r="117" spans="1:26" ht="12.75">
      <c r="A117" s="33"/>
      <c r="B117" s="36"/>
      <c r="C117" s="6"/>
      <c r="D117" s="6"/>
      <c r="E117" s="6"/>
      <c r="F117" s="6"/>
      <c r="G117" s="6"/>
      <c r="H117" s="79"/>
      <c r="I117" s="6"/>
      <c r="J117" s="6"/>
      <c r="K117" s="6"/>
      <c r="L117" s="6"/>
      <c r="M117" s="4"/>
      <c r="N117" s="4"/>
      <c r="O117" s="4"/>
      <c r="P117" s="4"/>
      <c r="Q117" s="4"/>
      <c r="R117" s="4"/>
      <c r="S117" s="4"/>
      <c r="T117" s="4"/>
      <c r="U117" s="4"/>
      <c r="V117" s="4"/>
      <c r="W117" s="4"/>
      <c r="X117" s="4"/>
      <c r="Y117" s="4"/>
      <c r="Z117" s="4"/>
    </row>
    <row r="118" spans="1:26" ht="12.75">
      <c r="A118" s="13"/>
      <c r="B118" s="12"/>
      <c r="C118" s="6"/>
      <c r="D118" s="6"/>
      <c r="E118" s="6"/>
      <c r="F118" s="6"/>
      <c r="G118" s="6"/>
      <c r="H118" s="79"/>
      <c r="I118" s="6"/>
      <c r="J118" s="6"/>
      <c r="K118" s="6"/>
      <c r="L118" s="6"/>
      <c r="M118" s="4"/>
      <c r="N118" s="4"/>
      <c r="O118" s="4"/>
      <c r="P118" s="4"/>
      <c r="Q118" s="4"/>
      <c r="R118" s="4"/>
      <c r="S118" s="4"/>
      <c r="T118" s="4"/>
      <c r="U118" s="4"/>
      <c r="V118" s="4"/>
      <c r="W118" s="4"/>
      <c r="X118" s="4"/>
      <c r="Y118" s="4"/>
      <c r="Z118" s="4"/>
    </row>
    <row r="119" spans="1:26" ht="12.75">
      <c r="A119" s="13"/>
      <c r="B119" s="36"/>
      <c r="C119" s="6"/>
      <c r="D119" s="6"/>
      <c r="E119" s="6"/>
      <c r="F119" s="6"/>
      <c r="G119" s="6"/>
      <c r="H119" s="79"/>
      <c r="I119" s="6"/>
      <c r="J119" s="6"/>
      <c r="K119" s="6"/>
      <c r="L119" s="6"/>
      <c r="M119" s="4"/>
      <c r="N119" s="4"/>
      <c r="O119" s="4"/>
      <c r="P119" s="4"/>
      <c r="Q119" s="4"/>
      <c r="R119" s="4"/>
      <c r="S119" s="4"/>
      <c r="T119" s="4"/>
      <c r="U119" s="4"/>
      <c r="V119" s="4"/>
      <c r="W119" s="4"/>
      <c r="X119" s="4"/>
      <c r="Y119" s="4"/>
      <c r="Z119" s="4"/>
    </row>
    <row r="120" spans="1:26" ht="12.75">
      <c r="A120" s="13"/>
      <c r="B120" s="12"/>
      <c r="C120" s="6"/>
      <c r="D120" s="6"/>
      <c r="E120" s="6"/>
      <c r="F120" s="6"/>
      <c r="G120" s="6"/>
      <c r="H120" s="79"/>
      <c r="I120" s="6"/>
      <c r="J120" s="6"/>
      <c r="K120" s="6"/>
      <c r="L120" s="6"/>
      <c r="M120" s="4"/>
      <c r="N120" s="4"/>
      <c r="O120" s="4"/>
      <c r="P120" s="4"/>
      <c r="Q120" s="4"/>
      <c r="R120" s="4"/>
      <c r="S120" s="4"/>
      <c r="T120" s="4"/>
      <c r="U120" s="4"/>
      <c r="V120" s="4"/>
      <c r="W120" s="4"/>
      <c r="X120" s="4"/>
      <c r="Y120" s="4"/>
      <c r="Z120" s="4"/>
    </row>
    <row r="121" spans="1:26" ht="12.75">
      <c r="A121" s="13"/>
      <c r="B121" s="12"/>
      <c r="C121" s="6"/>
      <c r="D121" s="6"/>
      <c r="E121" s="6"/>
      <c r="F121" s="6"/>
      <c r="G121" s="6"/>
      <c r="H121" s="79"/>
      <c r="I121" s="6"/>
      <c r="J121" s="6"/>
      <c r="K121" s="6"/>
      <c r="L121" s="6"/>
      <c r="M121" s="4"/>
      <c r="N121" s="4"/>
      <c r="O121" s="4"/>
      <c r="P121" s="4"/>
      <c r="Q121" s="4"/>
      <c r="R121" s="4"/>
      <c r="S121" s="4"/>
      <c r="T121" s="4"/>
      <c r="U121" s="4"/>
      <c r="V121" s="4"/>
      <c r="W121" s="4"/>
      <c r="X121" s="4"/>
      <c r="Y121" s="4"/>
      <c r="Z121" s="4"/>
    </row>
    <row r="122" spans="1:26" ht="12.75">
      <c r="A122" s="13"/>
      <c r="B122" s="36"/>
      <c r="C122" s="6"/>
      <c r="D122" s="6"/>
      <c r="E122" s="6"/>
      <c r="F122" s="6"/>
      <c r="G122" s="6"/>
      <c r="H122" s="79"/>
      <c r="I122" s="6"/>
      <c r="J122" s="6"/>
      <c r="K122" s="6"/>
      <c r="L122" s="6"/>
      <c r="M122" s="4"/>
      <c r="N122" s="4"/>
      <c r="O122" s="4"/>
      <c r="P122" s="4"/>
      <c r="Q122" s="4"/>
      <c r="R122" s="4"/>
      <c r="S122" s="4"/>
      <c r="T122" s="4"/>
      <c r="U122" s="4"/>
      <c r="V122" s="4"/>
      <c r="W122" s="4"/>
      <c r="X122" s="4"/>
      <c r="Y122" s="4"/>
      <c r="Z122" s="4"/>
    </row>
    <row r="123" spans="1:26" ht="12.75">
      <c r="A123" s="13"/>
      <c r="B123" s="36"/>
      <c r="C123" s="6"/>
      <c r="D123" s="6"/>
      <c r="E123" s="6"/>
      <c r="F123" s="6"/>
      <c r="G123" s="6"/>
      <c r="H123" s="79"/>
      <c r="I123" s="6"/>
      <c r="J123" s="6"/>
      <c r="K123" s="6"/>
      <c r="L123" s="6"/>
      <c r="M123" s="4"/>
      <c r="N123" s="4"/>
      <c r="O123" s="4"/>
      <c r="P123" s="4"/>
      <c r="Q123" s="4"/>
      <c r="R123" s="4"/>
      <c r="S123" s="4"/>
      <c r="T123" s="4"/>
      <c r="U123" s="4"/>
      <c r="V123" s="4"/>
      <c r="W123" s="4"/>
      <c r="X123" s="4"/>
      <c r="Y123" s="4"/>
      <c r="Z123" s="4"/>
    </row>
    <row r="124" spans="1:26" ht="12.75">
      <c r="A124" s="13"/>
      <c r="B124" s="36"/>
      <c r="C124" s="6"/>
      <c r="D124" s="6"/>
      <c r="E124" s="6"/>
      <c r="F124" s="6"/>
      <c r="G124" s="6"/>
      <c r="H124" s="79"/>
      <c r="I124" s="6"/>
      <c r="J124" s="6"/>
      <c r="K124" s="6"/>
      <c r="L124" s="6"/>
      <c r="M124" s="4"/>
      <c r="N124" s="4"/>
      <c r="O124" s="4"/>
      <c r="P124" s="4"/>
      <c r="Q124" s="4"/>
      <c r="R124" s="4"/>
      <c r="S124" s="4"/>
      <c r="T124" s="4"/>
      <c r="U124" s="4"/>
      <c r="V124" s="4"/>
      <c r="W124" s="4"/>
      <c r="X124" s="4"/>
      <c r="Y124" s="4"/>
      <c r="Z124" s="4"/>
    </row>
    <row r="125" spans="1:26" ht="12.75">
      <c r="A125" s="13"/>
      <c r="B125" s="6"/>
      <c r="C125" s="6"/>
      <c r="D125" s="6"/>
      <c r="E125" s="6"/>
      <c r="F125" s="6"/>
      <c r="G125" s="6"/>
      <c r="H125" s="79"/>
      <c r="I125" s="6"/>
      <c r="J125" s="6"/>
      <c r="K125" s="6"/>
      <c r="L125" s="6"/>
      <c r="M125" s="4"/>
      <c r="N125" s="4"/>
      <c r="O125" s="4"/>
      <c r="P125" s="4"/>
      <c r="Q125" s="4"/>
      <c r="R125" s="4"/>
      <c r="S125" s="4"/>
      <c r="T125" s="4"/>
      <c r="U125" s="4"/>
      <c r="V125" s="4"/>
      <c r="W125" s="4"/>
      <c r="X125" s="4"/>
      <c r="Y125" s="4"/>
      <c r="Z125" s="4"/>
    </row>
    <row r="126" spans="1:26" ht="12.75">
      <c r="A126" s="13"/>
      <c r="B126" s="36"/>
      <c r="C126" s="6"/>
      <c r="D126" s="6"/>
      <c r="E126" s="6"/>
      <c r="F126" s="6"/>
      <c r="G126" s="6"/>
      <c r="H126" s="79"/>
      <c r="I126" s="6"/>
      <c r="J126" s="6"/>
      <c r="K126" s="6"/>
      <c r="L126" s="6"/>
      <c r="M126" s="4"/>
      <c r="N126" s="4"/>
      <c r="O126" s="4"/>
      <c r="P126" s="4"/>
      <c r="Q126" s="4"/>
      <c r="R126" s="4"/>
      <c r="S126" s="4"/>
      <c r="T126" s="4"/>
      <c r="U126" s="4"/>
      <c r="V126" s="4"/>
      <c r="W126" s="4"/>
      <c r="X126" s="4"/>
      <c r="Y126" s="4"/>
      <c r="Z126" s="4"/>
    </row>
    <row r="127" spans="1:26" ht="12.75">
      <c r="A127" s="13"/>
      <c r="B127" s="6"/>
      <c r="C127" s="6"/>
      <c r="D127" s="6"/>
      <c r="E127" s="6"/>
      <c r="F127" s="6"/>
      <c r="G127" s="6"/>
      <c r="H127" s="79"/>
      <c r="I127" s="6"/>
      <c r="J127" s="6"/>
      <c r="K127" s="6"/>
      <c r="L127" s="6"/>
      <c r="M127" s="4"/>
      <c r="N127" s="4"/>
      <c r="O127" s="4"/>
      <c r="P127" s="4"/>
      <c r="Q127" s="4"/>
      <c r="R127" s="4"/>
      <c r="S127" s="4"/>
      <c r="T127" s="4"/>
      <c r="U127" s="4"/>
      <c r="V127" s="4"/>
      <c r="W127" s="4"/>
      <c r="X127" s="4"/>
      <c r="Y127" s="4"/>
      <c r="Z127" s="4"/>
    </row>
    <row r="128" spans="1:26" ht="12.75">
      <c r="A128" s="13"/>
      <c r="B128" s="36"/>
      <c r="C128" s="6"/>
      <c r="D128" s="6"/>
      <c r="E128" s="6"/>
      <c r="F128" s="6"/>
      <c r="G128" s="6"/>
      <c r="H128" s="79"/>
      <c r="I128" s="6"/>
      <c r="J128" s="6"/>
      <c r="K128" s="6"/>
      <c r="L128" s="6"/>
      <c r="M128" s="4"/>
      <c r="N128" s="4"/>
      <c r="O128" s="4"/>
      <c r="P128" s="4"/>
      <c r="Q128" s="4"/>
      <c r="R128" s="4"/>
      <c r="S128" s="4"/>
      <c r="T128" s="4"/>
      <c r="U128" s="4"/>
      <c r="V128" s="4"/>
      <c r="W128" s="4"/>
      <c r="X128" s="4"/>
      <c r="Y128" s="4"/>
      <c r="Z128" s="4"/>
    </row>
    <row r="129" spans="1:26" ht="12.75">
      <c r="A129" s="13"/>
      <c r="B129" s="36"/>
      <c r="C129" s="6"/>
      <c r="D129" s="6"/>
      <c r="E129" s="6"/>
      <c r="F129" s="6"/>
      <c r="G129" s="6"/>
      <c r="H129" s="79"/>
      <c r="I129" s="6"/>
      <c r="J129" s="6"/>
      <c r="K129" s="6"/>
      <c r="L129" s="6"/>
      <c r="M129" s="4"/>
      <c r="N129" s="4"/>
      <c r="O129" s="4"/>
      <c r="P129" s="4"/>
      <c r="Q129" s="4"/>
      <c r="R129" s="4"/>
      <c r="S129" s="4"/>
      <c r="T129" s="4"/>
      <c r="U129" s="4"/>
      <c r="V129" s="4"/>
      <c r="W129" s="4"/>
      <c r="X129" s="4"/>
      <c r="Y129" s="4"/>
      <c r="Z129" s="4"/>
    </row>
    <row r="130" spans="1:26" ht="12.75">
      <c r="A130" s="13"/>
      <c r="B130" s="6"/>
      <c r="C130" s="6"/>
      <c r="D130" s="6"/>
      <c r="E130" s="6"/>
      <c r="F130" s="6"/>
      <c r="G130" s="6"/>
      <c r="H130" s="79"/>
      <c r="I130" s="6"/>
      <c r="J130" s="6"/>
      <c r="K130" s="6"/>
      <c r="L130" s="6"/>
      <c r="M130" s="4"/>
      <c r="N130" s="4"/>
      <c r="O130" s="4"/>
      <c r="P130" s="4"/>
      <c r="Q130" s="4"/>
      <c r="R130" s="4"/>
      <c r="S130" s="4"/>
      <c r="T130" s="4"/>
      <c r="U130" s="4"/>
      <c r="V130" s="4"/>
      <c r="W130" s="4"/>
      <c r="X130" s="4"/>
      <c r="Y130" s="4"/>
      <c r="Z130" s="4"/>
    </row>
    <row r="131" spans="1:26" ht="12.75">
      <c r="A131" s="13"/>
      <c r="B131" s="36"/>
      <c r="C131" s="6"/>
      <c r="D131" s="6"/>
      <c r="E131" s="6"/>
      <c r="F131" s="6"/>
      <c r="G131" s="6"/>
      <c r="H131" s="79"/>
      <c r="I131" s="6"/>
      <c r="J131" s="6"/>
      <c r="K131" s="6"/>
      <c r="L131" s="6"/>
      <c r="M131" s="4"/>
      <c r="N131" s="4"/>
      <c r="O131" s="4"/>
      <c r="P131" s="4"/>
      <c r="Q131" s="4"/>
      <c r="R131" s="4"/>
      <c r="S131" s="4"/>
      <c r="T131" s="4"/>
      <c r="U131" s="4"/>
      <c r="V131" s="4"/>
      <c r="W131" s="4"/>
      <c r="X131" s="4"/>
      <c r="Y131" s="4"/>
      <c r="Z131" s="4"/>
    </row>
    <row r="132" spans="1:26" ht="12.75">
      <c r="A132" s="13"/>
      <c r="B132" s="36"/>
      <c r="C132" s="6"/>
      <c r="D132" s="6"/>
      <c r="E132" s="6"/>
      <c r="F132" s="6"/>
      <c r="G132" s="6"/>
      <c r="H132" s="79"/>
      <c r="I132" s="6"/>
      <c r="J132" s="6"/>
      <c r="K132" s="6"/>
      <c r="L132" s="6"/>
      <c r="M132" s="4"/>
      <c r="N132" s="4"/>
      <c r="O132" s="4"/>
      <c r="P132" s="4"/>
      <c r="Q132" s="4"/>
      <c r="R132" s="4"/>
      <c r="S132" s="4"/>
      <c r="T132" s="4"/>
      <c r="U132" s="4"/>
      <c r="V132" s="4"/>
      <c r="W132" s="4"/>
      <c r="X132" s="4"/>
      <c r="Y132" s="4"/>
      <c r="Z132" s="4"/>
    </row>
    <row r="133" spans="1:26" ht="12.75">
      <c r="A133" s="13"/>
      <c r="B133" s="36"/>
      <c r="C133" s="6"/>
      <c r="D133" s="6"/>
      <c r="E133" s="6"/>
      <c r="F133" s="6"/>
      <c r="G133" s="6"/>
      <c r="H133" s="79"/>
      <c r="I133" s="6"/>
      <c r="J133" s="6"/>
      <c r="K133" s="6"/>
      <c r="L133" s="6"/>
      <c r="M133" s="4"/>
      <c r="N133" s="4"/>
      <c r="O133" s="4"/>
      <c r="P133" s="4"/>
      <c r="Q133" s="4"/>
      <c r="R133" s="4"/>
      <c r="S133" s="4"/>
      <c r="T133" s="4"/>
      <c r="U133" s="4"/>
      <c r="V133" s="4"/>
      <c r="W133" s="4"/>
      <c r="X133" s="4"/>
      <c r="Y133" s="4"/>
      <c r="Z133" s="4"/>
    </row>
    <row r="134" spans="1:26" ht="12.75">
      <c r="A134" s="13"/>
      <c r="B134" s="6"/>
      <c r="C134" s="6"/>
      <c r="D134" s="6"/>
      <c r="E134" s="6"/>
      <c r="F134" s="6"/>
      <c r="G134" s="6"/>
      <c r="H134" s="6"/>
      <c r="I134" s="6"/>
      <c r="J134" s="6"/>
      <c r="K134" s="6"/>
      <c r="L134" s="6"/>
      <c r="M134" s="4"/>
      <c r="N134" s="4"/>
      <c r="O134" s="4"/>
      <c r="P134" s="4"/>
      <c r="Q134" s="4"/>
      <c r="R134" s="4"/>
      <c r="S134" s="4"/>
      <c r="T134" s="4"/>
      <c r="U134" s="4"/>
      <c r="V134" s="4"/>
      <c r="W134" s="4"/>
      <c r="X134" s="4"/>
      <c r="Y134" s="4"/>
      <c r="Z134" s="4"/>
    </row>
    <row r="135" spans="1:26" ht="12.75">
      <c r="A135" s="13"/>
      <c r="B135" s="36"/>
      <c r="C135" s="6"/>
      <c r="D135" s="6"/>
      <c r="E135" s="6"/>
      <c r="F135" s="6"/>
      <c r="G135" s="6"/>
      <c r="H135" s="6"/>
      <c r="I135" s="6"/>
      <c r="J135" s="6"/>
      <c r="K135" s="6"/>
      <c r="L135" s="6"/>
      <c r="M135" s="4"/>
      <c r="N135" s="4"/>
      <c r="O135" s="4"/>
      <c r="P135" s="4"/>
      <c r="Q135" s="4"/>
      <c r="R135" s="4"/>
      <c r="S135" s="4"/>
      <c r="T135" s="4"/>
      <c r="U135" s="4"/>
      <c r="V135" s="4"/>
      <c r="W135" s="4"/>
      <c r="X135" s="4"/>
      <c r="Y135" s="4"/>
      <c r="Z135" s="4"/>
    </row>
    <row r="136" spans="1:26" ht="12.75">
      <c r="A136" s="13"/>
      <c r="B136" s="36"/>
      <c r="C136" s="6"/>
      <c r="D136" s="6"/>
      <c r="E136" s="6"/>
      <c r="F136" s="6"/>
      <c r="G136" s="6"/>
      <c r="H136" s="6"/>
      <c r="I136" s="6"/>
      <c r="J136" s="6"/>
      <c r="K136" s="6"/>
      <c r="L136" s="6"/>
      <c r="M136" s="4"/>
      <c r="N136" s="4"/>
      <c r="O136" s="4"/>
      <c r="P136" s="4"/>
      <c r="Q136" s="4"/>
      <c r="R136" s="4"/>
      <c r="S136" s="4"/>
      <c r="T136" s="4"/>
      <c r="U136" s="4"/>
      <c r="V136" s="4"/>
      <c r="W136" s="4"/>
      <c r="X136" s="4"/>
      <c r="Y136" s="4"/>
      <c r="Z136" s="4"/>
    </row>
    <row r="137" spans="1:26" ht="12.75">
      <c r="A137" s="13"/>
      <c r="B137" s="36"/>
      <c r="C137" s="6"/>
      <c r="D137" s="6"/>
      <c r="E137" s="6"/>
      <c r="F137" s="6"/>
      <c r="G137" s="6"/>
      <c r="H137" s="6"/>
      <c r="I137" s="6"/>
      <c r="J137" s="6"/>
      <c r="K137" s="6"/>
      <c r="L137" s="6"/>
      <c r="M137" s="4"/>
      <c r="N137" s="4"/>
      <c r="O137" s="4"/>
      <c r="P137" s="4"/>
      <c r="Q137" s="4"/>
      <c r="R137" s="4"/>
      <c r="S137" s="4"/>
      <c r="T137" s="4"/>
      <c r="U137" s="4"/>
      <c r="V137" s="4"/>
      <c r="W137" s="4"/>
      <c r="X137" s="4"/>
      <c r="Y137" s="4"/>
      <c r="Z137" s="4"/>
    </row>
    <row r="138" spans="1:26" ht="12.75">
      <c r="A138" s="13"/>
      <c r="B138" s="6"/>
      <c r="C138" s="6"/>
      <c r="D138" s="6"/>
      <c r="E138" s="6"/>
      <c r="F138" s="6"/>
      <c r="G138" s="6"/>
      <c r="H138" s="6"/>
      <c r="I138" s="6"/>
      <c r="J138" s="6"/>
      <c r="K138" s="6"/>
      <c r="L138" s="6"/>
      <c r="M138" s="4"/>
      <c r="N138" s="4"/>
      <c r="O138" s="4"/>
      <c r="P138" s="4"/>
      <c r="Q138" s="4"/>
      <c r="R138" s="4"/>
      <c r="S138" s="4"/>
      <c r="T138" s="4"/>
      <c r="U138" s="4"/>
      <c r="V138" s="4"/>
      <c r="W138" s="4"/>
      <c r="X138" s="4"/>
      <c r="Y138" s="4"/>
      <c r="Z138" s="4"/>
    </row>
    <row r="139" spans="1:26" ht="12.75">
      <c r="A139" s="13"/>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 r="A140" s="13"/>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 r="A141" s="3"/>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 r="A142" s="3"/>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 r="A143" s="3"/>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 r="A144" s="3"/>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 r="A145" s="3"/>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 r="A146" s="3"/>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 r="A147" s="3"/>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 r="A148" s="3"/>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 r="A149" s="3"/>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 r="A150" s="3"/>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 r="A151" s="3"/>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 r="A152" s="3"/>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 r="A153" s="3"/>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 r="A154" s="3"/>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 r="A155" s="3"/>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 r="A156" s="3"/>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sheetData>
  <sheetProtection sheet="1"/>
  <mergeCells count="3">
    <mergeCell ref="E7:G7"/>
    <mergeCell ref="I5:J5"/>
    <mergeCell ref="E8:G8"/>
  </mergeCells>
  <dataValidations count="1">
    <dataValidation type="list" allowBlank="1" showInputMessage="1" showErrorMessage="1" sqref="E8:G8">
      <formula1>$AY$7:$AY$9</formula1>
    </dataValidation>
  </dataValidations>
  <printOptions/>
  <pageMargins left="0.75" right="0.75" top="1" bottom="1" header="0.5" footer="0.5"/>
  <pageSetup horizontalDpi="600" verticalDpi="600" orientation="portrait" paperSize="9" scale="57" r:id="rId1"/>
  <headerFooter alignWithMargins="0">
    <oddHeader>&amp;RElectricity Distribution (Information Disclosure) Requirements - Schedules 
</oddHeader>
    <oddFooter>&amp;L&amp;D&amp;C&amp;F</oddFoot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sheetPr>
    <tabColor indexed="44"/>
  </sheetPr>
  <dimension ref="A1:AL73"/>
  <sheetViews>
    <sheetView zoomScaleSheetLayoutView="75" zoomScalePageLayoutView="0" workbookViewId="0" topLeftCell="A1">
      <selection activeCell="A1" sqref="A1"/>
    </sheetView>
  </sheetViews>
  <sheetFormatPr defaultColWidth="9.140625" defaultRowHeight="12.75"/>
  <cols>
    <col min="1" max="1" width="5.00390625" style="2" customWidth="1"/>
    <col min="2" max="2" width="2.57421875" style="0" customWidth="1"/>
    <col min="3" max="3" width="2.140625" style="0" customWidth="1"/>
    <col min="4" max="4" width="54.421875" style="0" customWidth="1"/>
    <col min="5" max="5" width="15.140625" style="0" customWidth="1"/>
    <col min="6" max="8" width="12.7109375" style="0" customWidth="1"/>
    <col min="9" max="9" width="1.7109375" style="0" customWidth="1"/>
    <col min="10" max="10" width="12.7109375" style="0" customWidth="1"/>
    <col min="11" max="11" width="4.140625" style="29" customWidth="1"/>
    <col min="12" max="12" width="10.140625" style="170" customWidth="1"/>
    <col min="13" max="13" width="4.28125" style="0" customWidth="1"/>
  </cols>
  <sheetData>
    <row r="1" spans="1:16" ht="12.75">
      <c r="A1" s="366"/>
      <c r="B1" s="367"/>
      <c r="C1" s="367"/>
      <c r="D1" s="367"/>
      <c r="E1" s="367"/>
      <c r="F1" s="367"/>
      <c r="G1" s="367"/>
      <c r="H1" s="367"/>
      <c r="I1" s="367"/>
      <c r="J1" s="367"/>
      <c r="K1" s="367"/>
      <c r="L1" s="374"/>
      <c r="M1" s="367"/>
      <c r="N1" s="116"/>
      <c r="O1" s="4"/>
      <c r="P1" s="4"/>
    </row>
    <row r="2" spans="1:16" s="1" customFormat="1" ht="15.75" customHeight="1">
      <c r="A2" s="368" t="s">
        <v>413</v>
      </c>
      <c r="B2" s="369"/>
      <c r="C2" s="369"/>
      <c r="D2" s="369"/>
      <c r="E2" s="369"/>
      <c r="F2" s="369"/>
      <c r="G2" s="369"/>
      <c r="H2" s="369"/>
      <c r="I2" s="369"/>
      <c r="J2" s="369"/>
      <c r="K2" s="369"/>
      <c r="L2" s="375"/>
      <c r="M2" s="369"/>
      <c r="N2" s="115"/>
      <c r="O2" s="5"/>
      <c r="P2" s="5"/>
    </row>
    <row r="3" spans="1:16" ht="15.75" customHeight="1">
      <c r="A3" s="366"/>
      <c r="B3" s="367"/>
      <c r="C3" s="367"/>
      <c r="D3" s="367"/>
      <c r="E3" s="367"/>
      <c r="F3" s="367"/>
      <c r="G3" s="367"/>
      <c r="H3" s="367"/>
      <c r="I3" s="367"/>
      <c r="J3" s="376"/>
      <c r="K3" s="376"/>
      <c r="L3" s="374"/>
      <c r="M3" s="367"/>
      <c r="N3" s="116"/>
      <c r="O3" s="4"/>
      <c r="P3" s="4"/>
    </row>
    <row r="4" spans="1:16" ht="15.75" customHeight="1">
      <c r="A4" s="370" t="s">
        <v>485</v>
      </c>
      <c r="B4" s="367"/>
      <c r="C4" s="367"/>
      <c r="D4" s="367"/>
      <c r="E4" s="367"/>
      <c r="F4" s="367"/>
      <c r="G4" s="210" t="s">
        <v>182</v>
      </c>
      <c r="H4" s="754">
        <f>'FS1.Regulatory Profit Statement'!$E$4</f>
        <v>0</v>
      </c>
      <c r="I4" s="781"/>
      <c r="J4" s="782"/>
      <c r="K4" s="374"/>
      <c r="L4" s="374"/>
      <c r="M4" s="367"/>
      <c r="N4" s="116"/>
      <c r="O4" s="4"/>
      <c r="P4" s="4"/>
    </row>
    <row r="5" spans="1:16" ht="18">
      <c r="A5" s="209">
        <f>ROW()</f>
        <v>5</v>
      </c>
      <c r="B5" s="371"/>
      <c r="C5" s="367"/>
      <c r="D5" s="367"/>
      <c r="E5" s="367"/>
      <c r="F5" s="367"/>
      <c r="G5" s="367"/>
      <c r="H5" s="367"/>
      <c r="I5" s="381" t="s">
        <v>443</v>
      </c>
      <c r="J5" s="104">
        <f>'FS1.Regulatory Profit Statement'!F5</f>
        <v>0</v>
      </c>
      <c r="K5" s="374"/>
      <c r="L5" s="374"/>
      <c r="M5" s="367"/>
      <c r="N5" s="116"/>
      <c r="O5" s="4"/>
      <c r="P5" s="4"/>
    </row>
    <row r="6" spans="1:16" ht="15.75" customHeight="1">
      <c r="A6" s="206">
        <f>ROW()</f>
        <v>6</v>
      </c>
      <c r="B6" s="372" t="s">
        <v>369</v>
      </c>
      <c r="C6" s="195"/>
      <c r="D6" s="367"/>
      <c r="E6" s="367"/>
      <c r="F6" s="367"/>
      <c r="G6" s="367"/>
      <c r="H6" s="367"/>
      <c r="I6" s="367"/>
      <c r="J6" s="367"/>
      <c r="K6" s="367"/>
      <c r="L6" s="374"/>
      <c r="M6" s="367"/>
      <c r="N6" s="116"/>
      <c r="O6" s="4"/>
      <c r="P6" s="4"/>
    </row>
    <row r="7" spans="1:16" ht="15.75" customHeight="1">
      <c r="A7" s="206">
        <f>ROW()</f>
        <v>7</v>
      </c>
      <c r="B7" s="367"/>
      <c r="C7" s="367"/>
      <c r="D7" s="367"/>
      <c r="E7" s="367"/>
      <c r="F7" s="783" t="s">
        <v>250</v>
      </c>
      <c r="G7" s="783"/>
      <c r="H7" s="783"/>
      <c r="I7" s="382"/>
      <c r="J7" s="784" t="s">
        <v>208</v>
      </c>
      <c r="K7" s="367"/>
      <c r="L7" s="374"/>
      <c r="M7" s="367"/>
      <c r="N7" s="116"/>
      <c r="O7" s="4"/>
      <c r="P7" s="4"/>
    </row>
    <row r="8" spans="1:16" ht="30" customHeight="1">
      <c r="A8" s="206">
        <f>ROW()</f>
        <v>8</v>
      </c>
      <c r="B8" s="367"/>
      <c r="C8" s="367"/>
      <c r="D8" s="367"/>
      <c r="E8" s="367"/>
      <c r="F8" s="373" t="s">
        <v>209</v>
      </c>
      <c r="G8" s="373" t="s">
        <v>210</v>
      </c>
      <c r="H8" s="373" t="s">
        <v>211</v>
      </c>
      <c r="I8" s="384"/>
      <c r="J8" s="784"/>
      <c r="K8" s="378"/>
      <c r="L8" s="377"/>
      <c r="M8" s="367"/>
      <c r="N8" s="116"/>
      <c r="O8" s="4"/>
      <c r="P8" s="4"/>
    </row>
    <row r="9" spans="1:16" ht="17.25" customHeight="1">
      <c r="A9" s="206">
        <f>ROW()</f>
        <v>9</v>
      </c>
      <c r="B9" s="367"/>
      <c r="C9" s="369" t="s">
        <v>96</v>
      </c>
      <c r="D9" s="367"/>
      <c r="E9" s="367"/>
      <c r="F9" s="373"/>
      <c r="G9" s="373"/>
      <c r="H9" s="373"/>
      <c r="I9" s="384"/>
      <c r="J9" s="383"/>
      <c r="K9" s="378"/>
      <c r="L9" s="377"/>
      <c r="M9" s="367"/>
      <c r="N9" s="116"/>
      <c r="O9" s="4"/>
      <c r="P9" s="4"/>
    </row>
    <row r="10" spans="1:16" ht="15.75" customHeight="1">
      <c r="A10" s="206">
        <f>ROW()</f>
        <v>10</v>
      </c>
      <c r="B10" s="378"/>
      <c r="C10" s="388"/>
      <c r="D10" s="773" t="s">
        <v>362</v>
      </c>
      <c r="E10" s="773"/>
      <c r="F10" s="692"/>
      <c r="G10" s="693"/>
      <c r="H10" s="694"/>
      <c r="I10" s="324"/>
      <c r="J10" s="698">
        <f>'FS1.Regulatory Profit Statement'!F42/1000</f>
        <v>0</v>
      </c>
      <c r="K10" s="379" t="s">
        <v>442</v>
      </c>
      <c r="L10" s="377" t="s">
        <v>199</v>
      </c>
      <c r="M10" s="367"/>
      <c r="N10" s="116"/>
      <c r="O10" s="4"/>
      <c r="P10" s="4"/>
    </row>
    <row r="11" spans="1:16" ht="15.75" customHeight="1">
      <c r="A11" s="206">
        <f>ROW()</f>
        <v>11</v>
      </c>
      <c r="B11" s="378"/>
      <c r="C11" s="388"/>
      <c r="D11" s="773" t="s">
        <v>93</v>
      </c>
      <c r="E11" s="773"/>
      <c r="F11" s="695"/>
      <c r="G11" s="696"/>
      <c r="H11" s="697"/>
      <c r="I11" s="324"/>
      <c r="J11" s="699">
        <f>'AV3 RC roll-forward report'!F15/1000</f>
        <v>0</v>
      </c>
      <c r="K11" s="379" t="s">
        <v>442</v>
      </c>
      <c r="L11" s="377" t="s">
        <v>239</v>
      </c>
      <c r="M11" s="367"/>
      <c r="N11" s="116"/>
      <c r="O11" s="4"/>
      <c r="P11" s="4"/>
    </row>
    <row r="12" spans="1:16" ht="15.75" customHeight="1">
      <c r="A12" s="206">
        <f>ROW()</f>
        <v>12</v>
      </c>
      <c r="B12" s="378"/>
      <c r="C12" s="388"/>
      <c r="D12" s="385"/>
      <c r="E12" s="389" t="s">
        <v>436</v>
      </c>
      <c r="F12" s="445" t="str">
        <f>IF(F11=0,"Not defined",F10/F11)</f>
        <v>Not defined</v>
      </c>
      <c r="G12" s="445" t="str">
        <f>IF(G11=0,"Not defined",G10/G11)</f>
        <v>Not defined</v>
      </c>
      <c r="H12" s="445" t="str">
        <f>IF(H11=0,"Not defined",H10/H11)</f>
        <v>Not defined</v>
      </c>
      <c r="I12" s="378"/>
      <c r="J12" s="529" t="str">
        <f>IF(J11=0,"Not defined",J10/J11)</f>
        <v>Not defined</v>
      </c>
      <c r="K12" s="379" t="s">
        <v>39</v>
      </c>
      <c r="L12" s="377"/>
      <c r="M12" s="367"/>
      <c r="N12" s="116"/>
      <c r="O12" s="4"/>
      <c r="P12" s="4"/>
    </row>
    <row r="13" spans="1:16" ht="15.75" customHeight="1">
      <c r="A13" s="206">
        <f>ROW()</f>
        <v>13</v>
      </c>
      <c r="B13" s="378"/>
      <c r="C13" s="385"/>
      <c r="D13" s="385"/>
      <c r="E13" s="386"/>
      <c r="F13" s="378"/>
      <c r="G13" s="378"/>
      <c r="H13" s="378"/>
      <c r="I13" s="378"/>
      <c r="J13" s="378"/>
      <c r="K13" s="379"/>
      <c r="L13" s="377"/>
      <c r="M13" s="367"/>
      <c r="N13" s="116"/>
      <c r="O13" s="4"/>
      <c r="P13" s="4"/>
    </row>
    <row r="14" spans="1:16" ht="15.75" customHeight="1">
      <c r="A14" s="206">
        <f>ROW()</f>
        <v>14</v>
      </c>
      <c r="B14" s="378"/>
      <c r="C14" s="387" t="s">
        <v>97</v>
      </c>
      <c r="D14" s="385"/>
      <c r="E14" s="386"/>
      <c r="F14" s="378"/>
      <c r="G14" s="378"/>
      <c r="H14" s="378"/>
      <c r="I14" s="378"/>
      <c r="J14" s="378"/>
      <c r="K14" s="379"/>
      <c r="L14" s="377"/>
      <c r="M14" s="367"/>
      <c r="N14" s="116"/>
      <c r="O14" s="4"/>
      <c r="P14" s="4"/>
    </row>
    <row r="15" spans="1:16" ht="15.75" customHeight="1">
      <c r="A15" s="206">
        <f>ROW()</f>
        <v>15</v>
      </c>
      <c r="B15" s="378"/>
      <c r="C15" s="195"/>
      <c r="D15" s="773" t="s">
        <v>65</v>
      </c>
      <c r="E15" s="773"/>
      <c r="F15" s="692"/>
      <c r="G15" s="693"/>
      <c r="H15" s="694"/>
      <c r="I15" s="324"/>
      <c r="J15" s="698">
        <f>'FS2 Asset and Financing Statemt'!F13/1000</f>
        <v>0</v>
      </c>
      <c r="K15" s="379" t="s">
        <v>442</v>
      </c>
      <c r="L15" s="377" t="s">
        <v>240</v>
      </c>
      <c r="M15" s="367"/>
      <c r="N15" s="116"/>
      <c r="O15" s="4"/>
      <c r="P15" s="4"/>
    </row>
    <row r="16" spans="1:16" ht="15.75" customHeight="1">
      <c r="A16" s="206">
        <f>ROW()</f>
        <v>16</v>
      </c>
      <c r="B16" s="378"/>
      <c r="C16" s="388"/>
      <c r="D16" s="773" t="s">
        <v>93</v>
      </c>
      <c r="E16" s="773"/>
      <c r="F16" s="697"/>
      <c r="G16" s="697"/>
      <c r="H16" s="697"/>
      <c r="I16" s="324"/>
      <c r="J16" s="699">
        <f>'AV3 RC roll-forward report'!F15/1000</f>
        <v>0</v>
      </c>
      <c r="K16" s="379" t="s">
        <v>442</v>
      </c>
      <c r="L16" s="377" t="s">
        <v>239</v>
      </c>
      <c r="M16" s="367"/>
      <c r="N16" s="116"/>
      <c r="O16" s="4"/>
      <c r="P16" s="4"/>
    </row>
    <row r="17" spans="1:16" ht="15.75" customHeight="1">
      <c r="A17" s="206">
        <f>ROW()</f>
        <v>17</v>
      </c>
      <c r="B17" s="378"/>
      <c r="C17" s="388"/>
      <c r="D17" s="385"/>
      <c r="E17" s="389" t="s">
        <v>436</v>
      </c>
      <c r="F17" s="445" t="str">
        <f>IF(F16=0,"Not defined",F15/F16)</f>
        <v>Not defined</v>
      </c>
      <c r="G17" s="445" t="str">
        <f>IF(G16=0,"Not defined",G15/G16)</f>
        <v>Not defined</v>
      </c>
      <c r="H17" s="445" t="str">
        <f>IF(H16=0,"Not defined",H15/H16)</f>
        <v>Not defined</v>
      </c>
      <c r="I17" s="378"/>
      <c r="J17" s="529" t="str">
        <f>IF(J16=0,"Not defined",J15/J16)</f>
        <v>Not defined</v>
      </c>
      <c r="K17" s="379" t="s">
        <v>39</v>
      </c>
      <c r="L17" s="377"/>
      <c r="M17" s="367"/>
      <c r="N17" s="116"/>
      <c r="O17" s="4"/>
      <c r="P17" s="4"/>
    </row>
    <row r="18" spans="1:16" ht="15.75" customHeight="1">
      <c r="A18" s="206">
        <f>ROW()</f>
        <v>18</v>
      </c>
      <c r="B18" s="378"/>
      <c r="C18" s="385"/>
      <c r="D18" s="385"/>
      <c r="E18" s="386"/>
      <c r="F18" s="378"/>
      <c r="G18" s="378"/>
      <c r="H18" s="378"/>
      <c r="I18" s="378"/>
      <c r="J18" s="378"/>
      <c r="K18" s="379"/>
      <c r="L18" s="377"/>
      <c r="M18" s="367"/>
      <c r="N18" s="116"/>
      <c r="O18" s="4"/>
      <c r="P18" s="4"/>
    </row>
    <row r="19" spans="1:16" ht="15.75" customHeight="1">
      <c r="A19" s="206">
        <f>ROW()</f>
        <v>19</v>
      </c>
      <c r="B19" s="378"/>
      <c r="C19" s="387" t="s">
        <v>98</v>
      </c>
      <c r="D19" s="385"/>
      <c r="E19" s="386"/>
      <c r="F19" s="378"/>
      <c r="G19" s="378"/>
      <c r="H19" s="378"/>
      <c r="I19" s="378"/>
      <c r="J19" s="378"/>
      <c r="K19" s="379"/>
      <c r="L19" s="377"/>
      <c r="M19" s="367"/>
      <c r="N19" s="116"/>
      <c r="O19" s="4"/>
      <c r="P19" s="4"/>
    </row>
    <row r="20" spans="1:16" ht="15.75" customHeight="1">
      <c r="A20" s="206">
        <f>ROW()</f>
        <v>20</v>
      </c>
      <c r="B20" s="378"/>
      <c r="C20" s="195"/>
      <c r="D20" s="773" t="s">
        <v>336</v>
      </c>
      <c r="E20" s="773"/>
      <c r="F20" s="692"/>
      <c r="G20" s="693"/>
      <c r="H20" s="694"/>
      <c r="I20" s="324"/>
      <c r="J20" s="698">
        <f>('FS2 Asset and Financing Statemt'!E8+'FS2 Asset and Financing Statemt'!E9)/1000</f>
        <v>0</v>
      </c>
      <c r="K20" s="379" t="s">
        <v>442</v>
      </c>
      <c r="L20" s="377" t="s">
        <v>240</v>
      </c>
      <c r="M20" s="367"/>
      <c r="N20" s="116"/>
      <c r="O20" s="4"/>
      <c r="P20" s="4"/>
    </row>
    <row r="21" spans="1:16" ht="15.75" customHeight="1">
      <c r="A21" s="206">
        <f>ROW()</f>
        <v>21</v>
      </c>
      <c r="B21" s="378"/>
      <c r="C21" s="388"/>
      <c r="D21" s="773" t="s">
        <v>340</v>
      </c>
      <c r="E21" s="773"/>
      <c r="F21" s="695"/>
      <c r="G21" s="696"/>
      <c r="H21" s="697"/>
      <c r="I21" s="324"/>
      <c r="J21" s="700">
        <f>'MP1 Technical Information'!H35-'MP1 Technical Information'!J35+'MP1 Technical Information'!H36-'MP1 Technical Information'!J36</f>
        <v>0</v>
      </c>
      <c r="K21" s="379" t="s">
        <v>91</v>
      </c>
      <c r="L21" s="377" t="s">
        <v>241</v>
      </c>
      <c r="M21" s="367"/>
      <c r="N21" s="116"/>
      <c r="O21" s="4"/>
      <c r="P21" s="4"/>
    </row>
    <row r="22" spans="1:16" ht="15.75" customHeight="1">
      <c r="A22" s="206">
        <f>ROW()</f>
        <v>22</v>
      </c>
      <c r="B22" s="378"/>
      <c r="C22" s="388"/>
      <c r="D22" s="385"/>
      <c r="E22" s="389" t="s">
        <v>552</v>
      </c>
      <c r="F22" s="446" t="str">
        <f>IF(F21=0,"Not defined",F20/F21*1000)</f>
        <v>Not defined</v>
      </c>
      <c r="G22" s="446" t="str">
        <f>IF(G21=0,"Not defined",G20/G21*1000)</f>
        <v>Not defined</v>
      </c>
      <c r="H22" s="446" t="str">
        <f>IF(H21=0,"Not defined",H20/H21*1000)</f>
        <v>Not defined</v>
      </c>
      <c r="I22" s="378"/>
      <c r="J22" s="530" t="str">
        <f>IF(J21=0,"Not defined",J20/J21*1000)</f>
        <v>Not defined</v>
      </c>
      <c r="K22" s="379" t="s">
        <v>552</v>
      </c>
      <c r="L22" s="377"/>
      <c r="M22" s="367"/>
      <c r="N22" s="116"/>
      <c r="O22" s="4"/>
      <c r="P22" s="4"/>
    </row>
    <row r="23" spans="1:16" ht="15.75" customHeight="1">
      <c r="A23" s="206">
        <f>ROW()</f>
        <v>23</v>
      </c>
      <c r="B23" s="378"/>
      <c r="C23" s="385"/>
      <c r="D23" s="385"/>
      <c r="E23" s="386"/>
      <c r="F23" s="378"/>
      <c r="G23" s="378"/>
      <c r="H23" s="378"/>
      <c r="I23" s="378"/>
      <c r="J23" s="378"/>
      <c r="K23" s="379"/>
      <c r="L23" s="377"/>
      <c r="M23" s="367"/>
      <c r="N23" s="116"/>
      <c r="O23" s="4"/>
      <c r="P23" s="4"/>
    </row>
    <row r="24" spans="1:16" ht="15.75" customHeight="1">
      <c r="A24" s="206">
        <f>ROW()</f>
        <v>24</v>
      </c>
      <c r="B24" s="378"/>
      <c r="C24" s="387" t="s">
        <v>99</v>
      </c>
      <c r="D24" s="385"/>
      <c r="E24" s="386"/>
      <c r="F24" s="378"/>
      <c r="G24" s="378"/>
      <c r="H24" s="378"/>
      <c r="I24" s="378"/>
      <c r="J24" s="378"/>
      <c r="K24" s="379"/>
      <c r="L24" s="377"/>
      <c r="M24" s="367"/>
      <c r="N24" s="116"/>
      <c r="O24" s="4"/>
      <c r="P24" s="4"/>
    </row>
    <row r="25" spans="1:16" ht="15.75" customHeight="1">
      <c r="A25" s="206">
        <f>ROW()</f>
        <v>25</v>
      </c>
      <c r="B25" s="378"/>
      <c r="C25" s="195"/>
      <c r="D25" s="773" t="s">
        <v>172</v>
      </c>
      <c r="E25" s="773"/>
      <c r="F25" s="692"/>
      <c r="G25" s="693"/>
      <c r="H25" s="694"/>
      <c r="I25" s="378"/>
      <c r="J25" s="698">
        <f>('FS2 Asset and Financing Statemt'!E11+'FS1.Regulatory Profit Statement'!E38)/1000</f>
        <v>0</v>
      </c>
      <c r="K25" s="379" t="s">
        <v>442</v>
      </c>
      <c r="L25" s="377" t="s">
        <v>242</v>
      </c>
      <c r="M25" s="367"/>
      <c r="N25" s="116"/>
      <c r="O25" s="4"/>
      <c r="P25" s="4"/>
    </row>
    <row r="26" spans="1:16" ht="15.75" customHeight="1">
      <c r="A26" s="206">
        <f>ROW()</f>
        <v>26</v>
      </c>
      <c r="B26" s="378"/>
      <c r="C26" s="388"/>
      <c r="D26" s="773" t="s">
        <v>326</v>
      </c>
      <c r="E26" s="773"/>
      <c r="F26" s="695"/>
      <c r="G26" s="702"/>
      <c r="H26" s="697"/>
      <c r="I26" s="378"/>
      <c r="J26" s="701">
        <f>'FS1.Regulatory Profit Statement'!E48/1000</f>
        <v>0</v>
      </c>
      <c r="K26" s="379" t="s">
        <v>442</v>
      </c>
      <c r="L26" s="377" t="s">
        <v>523</v>
      </c>
      <c r="M26" s="367"/>
      <c r="N26" s="116"/>
      <c r="O26" s="4"/>
      <c r="P26" s="4"/>
    </row>
    <row r="27" spans="1:16" ht="15.75" customHeight="1">
      <c r="A27" s="206">
        <f>ROW()</f>
        <v>27</v>
      </c>
      <c r="B27" s="378"/>
      <c r="C27" s="388"/>
      <c r="D27" s="385"/>
      <c r="E27" s="389" t="s">
        <v>436</v>
      </c>
      <c r="F27" s="448" t="str">
        <f>IF(F26=0,"Not defined",F25/F26)</f>
        <v>Not defined</v>
      </c>
      <c r="G27" s="448" t="str">
        <f>IF(G26=0,"Not defined",G25/G26)</f>
        <v>Not defined</v>
      </c>
      <c r="H27" s="448" t="str">
        <f>IF(H26=0,"Not defined",H25/H26)</f>
        <v>Not defined</v>
      </c>
      <c r="I27" s="378"/>
      <c r="J27" s="531" t="str">
        <f>IF(J26=0,"Not defined",J25/J26)</f>
        <v>Not defined</v>
      </c>
      <c r="K27" s="379" t="s">
        <v>39</v>
      </c>
      <c r="L27" s="377"/>
      <c r="M27" s="367"/>
      <c r="N27" s="116"/>
      <c r="O27" s="4"/>
      <c r="P27" s="4"/>
    </row>
    <row r="28" spans="1:16" ht="15.75" customHeight="1">
      <c r="A28" s="206">
        <f>ROW()</f>
        <v>28</v>
      </c>
      <c r="B28" s="378"/>
      <c r="C28" s="385"/>
      <c r="D28" s="385"/>
      <c r="E28" s="386"/>
      <c r="F28" s="378"/>
      <c r="G28" s="378"/>
      <c r="H28" s="378"/>
      <c r="I28" s="378"/>
      <c r="J28" s="378"/>
      <c r="K28" s="379"/>
      <c r="L28" s="377"/>
      <c r="M28" s="367"/>
      <c r="N28" s="116"/>
      <c r="O28" s="4"/>
      <c r="P28" s="4"/>
    </row>
    <row r="29" spans="1:16" ht="15.75" customHeight="1">
      <c r="A29" s="206">
        <f>ROW()</f>
        <v>29</v>
      </c>
      <c r="B29" s="378"/>
      <c r="C29" s="387" t="s">
        <v>490</v>
      </c>
      <c r="D29" s="385"/>
      <c r="E29" s="386"/>
      <c r="F29" s="378"/>
      <c r="G29" s="378"/>
      <c r="H29" s="378"/>
      <c r="I29" s="378"/>
      <c r="J29" s="378"/>
      <c r="K29" s="379"/>
      <c r="L29" s="377"/>
      <c r="M29" s="367"/>
      <c r="N29" s="116"/>
      <c r="O29" s="4"/>
      <c r="P29" s="4"/>
    </row>
    <row r="30" spans="1:16" ht="15.75" customHeight="1">
      <c r="A30" s="206">
        <f>ROW()</f>
        <v>30</v>
      </c>
      <c r="B30" s="378"/>
      <c r="C30" s="195"/>
      <c r="D30" s="773" t="s">
        <v>201</v>
      </c>
      <c r="E30" s="773"/>
      <c r="F30" s="692"/>
      <c r="G30" s="693"/>
      <c r="H30" s="694"/>
      <c r="I30" s="324"/>
      <c r="J30" s="698">
        <f>'MP1 Technical Information'!H59</f>
        <v>0</v>
      </c>
      <c r="K30" s="379" t="s">
        <v>536</v>
      </c>
      <c r="L30" s="377" t="s">
        <v>241</v>
      </c>
      <c r="M30" s="367"/>
      <c r="N30" s="116"/>
      <c r="O30" s="4"/>
      <c r="P30" s="4"/>
    </row>
    <row r="31" spans="1:16" ht="15.75" customHeight="1">
      <c r="A31" s="206">
        <f>ROW()</f>
        <v>31</v>
      </c>
      <c r="B31" s="378"/>
      <c r="C31" s="388"/>
      <c r="D31" s="773" t="s">
        <v>94</v>
      </c>
      <c r="E31" s="773"/>
      <c r="F31" s="695"/>
      <c r="G31" s="702"/>
      <c r="H31" s="697"/>
      <c r="I31" s="324"/>
      <c r="J31" s="734">
        <f>'MP1 Technical Information'!H37</f>
        <v>0</v>
      </c>
      <c r="K31" s="379" t="s">
        <v>537</v>
      </c>
      <c r="L31" s="377" t="s">
        <v>241</v>
      </c>
      <c r="M31" s="367"/>
      <c r="N31" s="116"/>
      <c r="O31" s="4"/>
      <c r="P31" s="4"/>
    </row>
    <row r="32" spans="1:16" ht="15.75" customHeight="1">
      <c r="A32" s="206">
        <f>ROW()</f>
        <v>32</v>
      </c>
      <c r="B32" s="378"/>
      <c r="C32" s="388"/>
      <c r="D32" s="390"/>
      <c r="E32" s="389" t="s">
        <v>436</v>
      </c>
      <c r="F32" s="447" t="str">
        <f>IF(F31=0,"Not defined",F30/F31)</f>
        <v>Not defined</v>
      </c>
      <c r="G32" s="447" t="str">
        <f>IF(G31=0,"Not defined",G30/G31)</f>
        <v>Not defined</v>
      </c>
      <c r="H32" s="447" t="str">
        <f>IF(H31=0,"Not defined",H30/H31)</f>
        <v>Not defined</v>
      </c>
      <c r="I32" s="378"/>
      <c r="J32" s="532" t="str">
        <f>IF(J31=0,"Not defined",J30/J31)</f>
        <v>Not defined</v>
      </c>
      <c r="K32" s="379" t="s">
        <v>39</v>
      </c>
      <c r="L32" s="377"/>
      <c r="M32" s="367"/>
      <c r="N32" s="116"/>
      <c r="O32" s="4"/>
      <c r="P32" s="4"/>
    </row>
    <row r="33" spans="1:16" ht="15.75" customHeight="1">
      <c r="A33" s="206">
        <f>ROW()</f>
        <v>33</v>
      </c>
      <c r="B33" s="378"/>
      <c r="C33" s="390"/>
      <c r="D33" s="390"/>
      <c r="E33" s="386"/>
      <c r="F33" s="378"/>
      <c r="G33" s="378"/>
      <c r="H33" s="378"/>
      <c r="I33" s="378"/>
      <c r="J33" s="378"/>
      <c r="K33" s="379"/>
      <c r="L33" s="377"/>
      <c r="M33" s="367"/>
      <c r="N33" s="116"/>
      <c r="O33" s="4"/>
      <c r="P33" s="4"/>
    </row>
    <row r="34" spans="1:16" ht="15.75" customHeight="1">
      <c r="A34" s="206">
        <f>ROW()</f>
        <v>34</v>
      </c>
      <c r="B34" s="378"/>
      <c r="C34" s="387" t="s">
        <v>489</v>
      </c>
      <c r="D34" s="390"/>
      <c r="E34" s="386"/>
      <c r="F34" s="378"/>
      <c r="G34" s="378"/>
      <c r="H34" s="378"/>
      <c r="I34" s="378"/>
      <c r="J34" s="378"/>
      <c r="K34" s="379"/>
      <c r="L34" s="377"/>
      <c r="M34" s="367"/>
      <c r="N34" s="116"/>
      <c r="O34" s="4"/>
      <c r="P34" s="4"/>
    </row>
    <row r="35" spans="1:16" ht="16.5" customHeight="1">
      <c r="A35" s="206">
        <f>ROW()</f>
        <v>35</v>
      </c>
      <c r="B35" s="378"/>
      <c r="C35" s="195"/>
      <c r="D35" s="773" t="s">
        <v>508</v>
      </c>
      <c r="E35" s="773"/>
      <c r="F35" s="707"/>
      <c r="G35" s="708"/>
      <c r="H35" s="709"/>
      <c r="I35" s="378"/>
      <c r="J35" s="703">
        <f>'FS1.Regulatory Profit Statement'!F60/1000</f>
        <v>0</v>
      </c>
      <c r="K35" s="380" t="s">
        <v>442</v>
      </c>
      <c r="L35" s="377" t="s">
        <v>199</v>
      </c>
      <c r="M35" s="367"/>
      <c r="N35" s="116"/>
      <c r="O35" s="4"/>
      <c r="P35" s="4"/>
    </row>
    <row r="36" spans="1:16" ht="16.5" customHeight="1">
      <c r="A36" s="206">
        <f>ROW()</f>
        <v>36</v>
      </c>
      <c r="B36" s="378"/>
      <c r="C36" s="388"/>
      <c r="D36" s="773" t="s">
        <v>171</v>
      </c>
      <c r="E36" s="773"/>
      <c r="F36" s="710"/>
      <c r="G36" s="711"/>
      <c r="H36" s="712"/>
      <c r="I36" s="378"/>
      <c r="J36" s="704">
        <f>'FS3 Reg Tax Allowance'!E56/1000</f>
        <v>0</v>
      </c>
      <c r="K36" s="380" t="s">
        <v>442</v>
      </c>
      <c r="L36" s="377" t="s">
        <v>524</v>
      </c>
      <c r="M36" s="367"/>
      <c r="N36" s="116"/>
      <c r="O36" s="4"/>
      <c r="P36" s="4"/>
    </row>
    <row r="37" spans="1:16" ht="16.5" customHeight="1">
      <c r="A37" s="206">
        <f>ROW()</f>
        <v>37</v>
      </c>
      <c r="B37" s="378"/>
      <c r="C37" s="388"/>
      <c r="D37" s="773" t="s">
        <v>169</v>
      </c>
      <c r="E37" s="773"/>
      <c r="F37" s="713">
        <f>F35-F36</f>
        <v>0</v>
      </c>
      <c r="G37" s="714">
        <f>G35-G36</f>
        <v>0</v>
      </c>
      <c r="H37" s="714">
        <f>H35-H36</f>
        <v>0</v>
      </c>
      <c r="I37" s="378"/>
      <c r="J37" s="705">
        <f>J35-J36</f>
        <v>0</v>
      </c>
      <c r="K37" s="380" t="s">
        <v>442</v>
      </c>
      <c r="L37" s="377"/>
      <c r="M37" s="367"/>
      <c r="N37" s="116"/>
      <c r="O37" s="4"/>
      <c r="P37" s="4"/>
    </row>
    <row r="38" spans="1:16" ht="16.5" customHeight="1">
      <c r="A38" s="206">
        <f>ROW()</f>
        <v>38</v>
      </c>
      <c r="B38" s="378"/>
      <c r="C38" s="388"/>
      <c r="D38" s="773" t="s">
        <v>395</v>
      </c>
      <c r="E38" s="773"/>
      <c r="F38" s="715"/>
      <c r="G38" s="716"/>
      <c r="H38" s="717"/>
      <c r="I38" s="378"/>
      <c r="J38" s="706">
        <f>'FS2 Asset and Financing Statemt'!F41/1000</f>
        <v>0</v>
      </c>
      <c r="K38" s="380" t="s">
        <v>442</v>
      </c>
      <c r="L38" s="377" t="s">
        <v>240</v>
      </c>
      <c r="M38" s="367"/>
      <c r="N38" s="116"/>
      <c r="O38" s="4"/>
      <c r="P38" s="4"/>
    </row>
    <row r="39" spans="1:38" ht="12.75">
      <c r="A39" s="206">
        <f>ROW()</f>
        <v>39</v>
      </c>
      <c r="B39" s="378"/>
      <c r="C39" s="388"/>
      <c r="D39" s="390"/>
      <c r="E39" s="389" t="s">
        <v>436</v>
      </c>
      <c r="F39" s="445" t="str">
        <f>IF(F38=0,"Not defined",F37/F38)</f>
        <v>Not defined</v>
      </c>
      <c r="G39" s="445" t="str">
        <f>IF(G38=0,"Not defined",G37/G38)</f>
        <v>Not defined</v>
      </c>
      <c r="H39" s="445" t="str">
        <f>IF(H38=0,"Not defined",H37/H38)</f>
        <v>Not defined</v>
      </c>
      <c r="I39" s="378"/>
      <c r="J39" s="529" t="str">
        <f>IF(J38=0,"Not defined",J37/J38)</f>
        <v>Not defined</v>
      </c>
      <c r="K39" s="378" t="s">
        <v>39</v>
      </c>
      <c r="L39" s="377"/>
      <c r="M39" s="367"/>
      <c r="N39" s="116"/>
      <c r="O39" s="4"/>
      <c r="P39" s="4"/>
      <c r="Q39" s="22"/>
      <c r="R39" s="22"/>
      <c r="S39" s="22"/>
      <c r="T39" s="22"/>
      <c r="U39" s="22"/>
      <c r="V39" s="22"/>
      <c r="W39" s="22"/>
      <c r="X39" s="22"/>
      <c r="Y39" s="22"/>
      <c r="Z39" s="22"/>
      <c r="AA39" s="22"/>
      <c r="AB39" s="22"/>
      <c r="AC39" s="22"/>
      <c r="AD39" s="22"/>
      <c r="AE39" s="22"/>
      <c r="AF39" s="22"/>
      <c r="AG39" s="22"/>
      <c r="AH39" s="22"/>
      <c r="AI39" s="22"/>
      <c r="AJ39" s="22"/>
      <c r="AK39" s="22"/>
      <c r="AL39" s="22"/>
    </row>
    <row r="40" spans="1:38" s="4" customFormat="1" ht="12.75">
      <c r="A40" s="206">
        <f>ROW()</f>
        <v>40</v>
      </c>
      <c r="B40" s="367"/>
      <c r="C40" s="376"/>
      <c r="D40" s="367"/>
      <c r="E40" s="367"/>
      <c r="F40" s="444" t="s">
        <v>229</v>
      </c>
      <c r="G40" s="367"/>
      <c r="H40" s="367"/>
      <c r="I40" s="367"/>
      <c r="J40" s="367"/>
      <c r="K40" s="378"/>
      <c r="L40" s="377"/>
      <c r="M40" s="367"/>
      <c r="N40" s="116"/>
      <c r="Q40" s="22"/>
      <c r="R40" s="22"/>
      <c r="S40" s="22"/>
      <c r="T40" s="22"/>
      <c r="U40" s="22"/>
      <c r="V40" s="22"/>
      <c r="W40" s="22"/>
      <c r="X40" s="22"/>
      <c r="Y40" s="22"/>
      <c r="Z40" s="22"/>
      <c r="AA40" s="22"/>
      <c r="AB40" s="22"/>
      <c r="AC40" s="22"/>
      <c r="AD40" s="22"/>
      <c r="AE40" s="22"/>
      <c r="AF40" s="22"/>
      <c r="AG40" s="22"/>
      <c r="AH40" s="22"/>
      <c r="AI40" s="22"/>
      <c r="AJ40" s="22"/>
      <c r="AK40" s="22"/>
      <c r="AL40" s="22"/>
    </row>
    <row r="41" spans="1:38" ht="12.75">
      <c r="A41" s="206">
        <f>ROW()</f>
        <v>41</v>
      </c>
      <c r="B41" s="367"/>
      <c r="C41" s="392"/>
      <c r="D41" s="391"/>
      <c r="E41" s="367"/>
      <c r="F41" s="444" t="s">
        <v>230</v>
      </c>
      <c r="G41" s="367"/>
      <c r="H41" s="393"/>
      <c r="I41" s="393"/>
      <c r="J41" s="367"/>
      <c r="K41" s="367"/>
      <c r="L41" s="374"/>
      <c r="M41" s="367"/>
      <c r="N41" s="116"/>
      <c r="O41" s="4"/>
      <c r="P41" s="4"/>
      <c r="Q41" s="22"/>
      <c r="R41" s="22"/>
      <c r="S41" s="22"/>
      <c r="T41" s="22"/>
      <c r="U41" s="22"/>
      <c r="V41" s="22"/>
      <c r="W41" s="22"/>
      <c r="X41" s="22"/>
      <c r="Y41" s="22"/>
      <c r="Z41" s="22"/>
      <c r="AA41" s="22"/>
      <c r="AB41" s="22"/>
      <c r="AC41" s="22"/>
      <c r="AD41" s="22"/>
      <c r="AE41" s="22"/>
      <c r="AF41" s="22"/>
      <c r="AG41" s="22"/>
      <c r="AH41" s="22"/>
      <c r="AI41" s="22"/>
      <c r="AJ41" s="22"/>
      <c r="AK41" s="22"/>
      <c r="AL41" s="22"/>
    </row>
    <row r="42" spans="1:16" ht="15.75">
      <c r="A42" s="206">
        <f>ROW()</f>
        <v>42</v>
      </c>
      <c r="B42" s="371" t="s">
        <v>100</v>
      </c>
      <c r="C42" s="195"/>
      <c r="D42" s="369"/>
      <c r="E42" s="369"/>
      <c r="F42" s="367"/>
      <c r="G42" s="378"/>
      <c r="H42" s="367"/>
      <c r="I42" s="367"/>
      <c r="J42" s="367"/>
      <c r="K42" s="367"/>
      <c r="L42" s="374"/>
      <c r="M42" s="367"/>
      <c r="N42" s="116"/>
      <c r="O42" s="4"/>
      <c r="P42" s="4"/>
    </row>
    <row r="43" spans="1:16" ht="15.75">
      <c r="A43" s="206">
        <f>ROW()</f>
        <v>43</v>
      </c>
      <c r="B43" s="367"/>
      <c r="C43" s="371"/>
      <c r="D43" s="369"/>
      <c r="E43" s="780" t="s">
        <v>101</v>
      </c>
      <c r="F43" s="780"/>
      <c r="G43" s="780"/>
      <c r="H43" s="780"/>
      <c r="I43" s="780"/>
      <c r="J43" s="780"/>
      <c r="K43" s="367"/>
      <c r="L43" s="374"/>
      <c r="M43" s="367"/>
      <c r="N43" s="116"/>
      <c r="O43" s="4"/>
      <c r="P43" s="4"/>
    </row>
    <row r="44" spans="1:16" ht="15.75">
      <c r="A44" s="206">
        <f>ROW()</f>
        <v>44</v>
      </c>
      <c r="B44" s="367"/>
      <c r="C44" s="371"/>
      <c r="D44" s="369"/>
      <c r="E44" s="369"/>
      <c r="F44" s="367"/>
      <c r="G44" s="378"/>
      <c r="H44" s="367"/>
      <c r="I44" s="367"/>
      <c r="J44" s="367"/>
      <c r="K44" s="367"/>
      <c r="L44" s="374"/>
      <c r="M44" s="367"/>
      <c r="N44" s="116"/>
      <c r="O44" s="4"/>
      <c r="P44" s="4"/>
    </row>
    <row r="45" spans="1:16" ht="63.75">
      <c r="A45" s="206">
        <f>ROW()</f>
        <v>45</v>
      </c>
      <c r="B45" s="367"/>
      <c r="C45" s="367"/>
      <c r="D45" s="369"/>
      <c r="E45" s="394" t="s">
        <v>278</v>
      </c>
      <c r="F45" s="394" t="s">
        <v>337</v>
      </c>
      <c r="G45" s="394" t="s">
        <v>102</v>
      </c>
      <c r="H45" s="394" t="s">
        <v>187</v>
      </c>
      <c r="I45" s="779" t="s">
        <v>103</v>
      </c>
      <c r="J45" s="779"/>
      <c r="K45" s="367"/>
      <c r="L45" s="374"/>
      <c r="M45" s="367"/>
      <c r="N45" s="116"/>
      <c r="O45" s="4"/>
      <c r="P45" s="4"/>
    </row>
    <row r="46" spans="1:19" ht="13.5" customHeight="1">
      <c r="A46" s="206">
        <f>ROW()</f>
        <v>46</v>
      </c>
      <c r="B46" s="367"/>
      <c r="C46" s="367"/>
      <c r="D46" s="369"/>
      <c r="E46" s="395" t="s">
        <v>245</v>
      </c>
      <c r="F46" s="395" t="s">
        <v>246</v>
      </c>
      <c r="G46" s="395" t="s">
        <v>247</v>
      </c>
      <c r="H46" s="395" t="s">
        <v>248</v>
      </c>
      <c r="I46" s="774" t="s">
        <v>249</v>
      </c>
      <c r="J46" s="774"/>
      <c r="K46" s="367"/>
      <c r="L46" s="374"/>
      <c r="M46" s="367"/>
      <c r="N46" s="116"/>
      <c r="O46" s="116"/>
      <c r="P46" s="116"/>
      <c r="Q46" s="68"/>
      <c r="R46" s="68"/>
      <c r="S46" s="68"/>
    </row>
    <row r="47" spans="1:19" ht="19.5" customHeight="1">
      <c r="A47" s="206">
        <f>ROW()</f>
        <v>47</v>
      </c>
      <c r="B47" s="367"/>
      <c r="C47" s="367"/>
      <c r="D47" s="396" t="s">
        <v>553</v>
      </c>
      <c r="E47" s="663" t="str">
        <f>IF(('FS2 Asset and Financing Statemt'!F13+'FS2 Asset and Financing Statemt'!F16)=0,"Not defined",('FS2 Asset and Financing Statemt'!F13+'FS2 Asset and Financing Statemt'!F16)/'MP1 Technical Information'!I19*1000)</f>
        <v>Not defined</v>
      </c>
      <c r="F47" s="718" t="str">
        <f>IF(('FS2 Asset and Financing Statemt'!F13+'FS2 Asset and Financing Statemt'!F16)=0,"Not defined",('FS2 Asset and Financing Statemt'!F13+'FS2 Asset and Financing Statemt'!F16)/'MP1 Technical Information'!H75)</f>
        <v>Not defined</v>
      </c>
      <c r="G47" s="718" t="str">
        <f>IF(('FS2 Asset and Financing Statemt'!F13+'FS2 Asset and Financing Statemt'!F16)=0,"Not defined",('FS2 Asset and Financing Statemt'!F13+'FS2 Asset and Financing Statemt'!F16)/'MP1 Technical Information'!H55*1000)</f>
        <v>Not defined</v>
      </c>
      <c r="H47" s="663" t="str">
        <f>IF(('FS2 Asset and Financing Statemt'!F13+'FS2 Asset and Financing Statemt'!F16)=0,"Not defined",('FS2 Asset and Financing Statemt'!F13+'FS2 Asset and Financing Statemt'!F16)/'MP1 Technical Information'!H84*1000)</f>
        <v>Not defined</v>
      </c>
      <c r="I47" s="775" t="str">
        <f>IF(('FS2 Asset and Financing Statemt'!F13+'FS2 Asset and Financing Statemt'!F16)=0,"Not defined",('FS2 Asset and Financing Statemt'!F13+'FS2 Asset and Financing Statemt'!F16)/'MP1 Technical Information'!H35*1000)</f>
        <v>Not defined</v>
      </c>
      <c r="J47" s="776"/>
      <c r="K47" s="367"/>
      <c r="L47" s="374" t="s">
        <v>243</v>
      </c>
      <c r="M47" s="367"/>
      <c r="N47" s="116"/>
      <c r="O47" s="116"/>
      <c r="P47" s="116"/>
      <c r="Q47" s="68"/>
      <c r="R47" s="68"/>
      <c r="S47" s="68"/>
    </row>
    <row r="48" spans="1:19" ht="20.25" customHeight="1">
      <c r="A48" s="206">
        <f>ROW()</f>
        <v>48</v>
      </c>
      <c r="B48" s="367"/>
      <c r="C48" s="367"/>
      <c r="D48" s="397" t="s">
        <v>554</v>
      </c>
      <c r="E48" s="719" t="str">
        <f>IF('FS1.Regulatory Profit Statement'!F42=0,"Not defined",'FS1.Regulatory Profit Statement'!F42/'MP1 Technical Information'!I19*1000)</f>
        <v>Not defined</v>
      </c>
      <c r="F48" s="719" t="str">
        <f>IF('FS1.Regulatory Profit Statement'!F42=0,"Not defined",'FS1.Regulatory Profit Statement'!F42/'MP1 Technical Information'!H75)</f>
        <v>Not defined</v>
      </c>
      <c r="G48" s="719" t="str">
        <f>IF('FS1.Regulatory Profit Statement'!F42=0,"Not defined",'FS1.Regulatory Profit Statement'!F42/'MP1 Technical Information'!H55*1000)</f>
        <v>Not defined</v>
      </c>
      <c r="H48" s="720" t="str">
        <f>IF('FS1.Regulatory Profit Statement'!F42=0,"Not defined",'FS1.Regulatory Profit Statement'!F42/'MP1 Technical Information'!H84*1000)</f>
        <v>Not defined</v>
      </c>
      <c r="I48" s="777" t="str">
        <f>IF('FS1.Regulatory Profit Statement'!F42=0,"Not defined",'FS1.Regulatory Profit Statement'!F42/'MP1 Technical Information'!H35*1000)</f>
        <v>Not defined</v>
      </c>
      <c r="J48" s="778"/>
      <c r="K48" s="367"/>
      <c r="L48" s="374" t="s">
        <v>244</v>
      </c>
      <c r="M48" s="367"/>
      <c r="N48" s="116"/>
      <c r="O48" s="116"/>
      <c r="P48" s="116"/>
      <c r="Q48" s="68"/>
      <c r="R48" s="68"/>
      <c r="S48" s="68"/>
    </row>
    <row r="49" spans="1:16" ht="12.75" customHeight="1">
      <c r="A49" s="206">
        <f>ROW()</f>
        <v>49</v>
      </c>
      <c r="B49" s="367"/>
      <c r="C49" s="367"/>
      <c r="D49" s="369"/>
      <c r="E49" s="369"/>
      <c r="F49" s="367"/>
      <c r="G49" s="367"/>
      <c r="H49" s="367"/>
      <c r="I49" s="367"/>
      <c r="J49" s="378"/>
      <c r="K49" s="367"/>
      <c r="L49" s="374"/>
      <c r="M49" s="367"/>
      <c r="N49" s="116"/>
      <c r="O49" s="4"/>
      <c r="P49" s="4"/>
    </row>
    <row r="50" spans="1:16" ht="12.75">
      <c r="A50" s="451"/>
      <c r="B50" s="367"/>
      <c r="C50" s="367"/>
      <c r="D50" s="367"/>
      <c r="E50" s="367"/>
      <c r="F50" s="367"/>
      <c r="G50" s="367"/>
      <c r="H50" s="367"/>
      <c r="I50" s="367"/>
      <c r="J50" s="367"/>
      <c r="K50" s="367"/>
      <c r="L50" s="374"/>
      <c r="M50" s="367"/>
      <c r="N50" s="116"/>
      <c r="O50" s="4"/>
      <c r="P50" s="4"/>
    </row>
    <row r="51" spans="1:16" ht="12.75">
      <c r="A51" s="114"/>
      <c r="B51" s="115"/>
      <c r="C51" s="116"/>
      <c r="D51" s="116"/>
      <c r="E51" s="116"/>
      <c r="F51" s="116"/>
      <c r="G51" s="116"/>
      <c r="H51" s="116"/>
      <c r="I51" s="116"/>
      <c r="J51" s="117"/>
      <c r="K51" s="116"/>
      <c r="L51" s="186"/>
      <c r="M51" s="116"/>
      <c r="N51" s="116"/>
      <c r="O51" s="4"/>
      <c r="P51" s="4"/>
    </row>
    <row r="52" spans="1:16" ht="12.75">
      <c r="A52" s="114"/>
      <c r="B52" s="116"/>
      <c r="C52" s="116"/>
      <c r="D52" s="116"/>
      <c r="E52" s="116"/>
      <c r="F52" s="116"/>
      <c r="G52" s="116"/>
      <c r="H52" s="116"/>
      <c r="I52" s="116"/>
      <c r="J52" s="117"/>
      <c r="K52" s="116"/>
      <c r="L52" s="186"/>
      <c r="M52" s="116"/>
      <c r="N52" s="116"/>
      <c r="O52" s="4"/>
      <c r="P52" s="4"/>
    </row>
    <row r="53" spans="1:16" ht="12.75">
      <c r="A53" s="114"/>
      <c r="B53" s="116"/>
      <c r="C53" s="116"/>
      <c r="D53" s="116"/>
      <c r="E53" s="116"/>
      <c r="F53" s="116"/>
      <c r="G53" s="116"/>
      <c r="H53" s="116"/>
      <c r="I53" s="116"/>
      <c r="J53" s="117"/>
      <c r="K53" s="116"/>
      <c r="L53" s="186"/>
      <c r="M53" s="116"/>
      <c r="N53" s="116"/>
      <c r="O53" s="4"/>
      <c r="P53" s="4"/>
    </row>
    <row r="54" spans="1:16" ht="12.75">
      <c r="A54" s="114"/>
      <c r="B54" s="116"/>
      <c r="C54" s="116"/>
      <c r="D54" s="116"/>
      <c r="E54" s="116"/>
      <c r="F54" s="116"/>
      <c r="G54" s="116"/>
      <c r="H54" s="116"/>
      <c r="I54" s="116"/>
      <c r="J54" s="117"/>
      <c r="K54" s="116"/>
      <c r="L54" s="186"/>
      <c r="M54" s="116"/>
      <c r="N54" s="116"/>
      <c r="O54" s="4"/>
      <c r="P54" s="4"/>
    </row>
    <row r="55" spans="1:16" ht="12.75">
      <c r="A55" s="114"/>
      <c r="B55" s="116"/>
      <c r="C55" s="116"/>
      <c r="D55" s="116"/>
      <c r="E55" s="116"/>
      <c r="F55" s="116"/>
      <c r="G55" s="116"/>
      <c r="H55" s="116"/>
      <c r="I55" s="116"/>
      <c r="J55" s="117"/>
      <c r="K55" s="116"/>
      <c r="L55" s="186"/>
      <c r="M55" s="116"/>
      <c r="N55" s="116"/>
      <c r="O55" s="4"/>
      <c r="P55" s="4"/>
    </row>
    <row r="56" spans="1:16" ht="12.75">
      <c r="A56" s="114"/>
      <c r="B56" s="116"/>
      <c r="C56" s="116"/>
      <c r="D56" s="116"/>
      <c r="E56" s="116"/>
      <c r="F56" s="116"/>
      <c r="G56" s="116"/>
      <c r="H56" s="116"/>
      <c r="I56" s="116"/>
      <c r="J56" s="117"/>
      <c r="K56" s="116"/>
      <c r="L56" s="186"/>
      <c r="M56" s="116"/>
      <c r="N56" s="116"/>
      <c r="O56" s="4"/>
      <c r="P56" s="4"/>
    </row>
    <row r="57" spans="1:16" ht="12.75">
      <c r="A57" s="114"/>
      <c r="B57" s="116"/>
      <c r="C57" s="116"/>
      <c r="D57" s="116"/>
      <c r="E57" s="116"/>
      <c r="F57" s="116"/>
      <c r="G57" s="116"/>
      <c r="H57" s="116"/>
      <c r="I57" s="116"/>
      <c r="J57" s="117"/>
      <c r="K57" s="116"/>
      <c r="L57" s="186"/>
      <c r="M57" s="116"/>
      <c r="N57" s="116"/>
      <c r="O57" s="4"/>
      <c r="P57" s="4"/>
    </row>
    <row r="58" spans="1:16" ht="12.75">
      <c r="A58" s="114"/>
      <c r="B58" s="116"/>
      <c r="C58" s="116"/>
      <c r="D58" s="116"/>
      <c r="E58" s="116"/>
      <c r="F58" s="116"/>
      <c r="G58" s="116"/>
      <c r="H58" s="116"/>
      <c r="I58" s="116"/>
      <c r="J58" s="117"/>
      <c r="K58" s="116"/>
      <c r="L58" s="186"/>
      <c r="M58" s="116"/>
      <c r="N58" s="116"/>
      <c r="O58" s="4"/>
      <c r="P58" s="4"/>
    </row>
    <row r="59" spans="1:16" ht="12.75">
      <c r="A59" s="114"/>
      <c r="B59" s="116"/>
      <c r="C59" s="116"/>
      <c r="D59" s="116"/>
      <c r="E59" s="116"/>
      <c r="F59" s="116"/>
      <c r="G59" s="116"/>
      <c r="H59" s="116"/>
      <c r="I59" s="116"/>
      <c r="J59" s="117"/>
      <c r="K59" s="116"/>
      <c r="L59" s="186"/>
      <c r="M59" s="116"/>
      <c r="N59" s="116"/>
      <c r="O59" s="4"/>
      <c r="P59" s="4"/>
    </row>
    <row r="60" spans="1:16" ht="12.75">
      <c r="A60" s="114"/>
      <c r="B60" s="116"/>
      <c r="C60" s="116"/>
      <c r="D60" s="116"/>
      <c r="E60" s="116"/>
      <c r="F60" s="116"/>
      <c r="G60" s="116"/>
      <c r="H60" s="116"/>
      <c r="I60" s="116"/>
      <c r="J60" s="117"/>
      <c r="K60" s="116"/>
      <c r="L60" s="186"/>
      <c r="M60" s="116"/>
      <c r="N60" s="116"/>
      <c r="O60" s="4"/>
      <c r="P60" s="4"/>
    </row>
    <row r="61" spans="1:16" ht="12.75">
      <c r="A61" s="114"/>
      <c r="B61" s="116"/>
      <c r="C61" s="116"/>
      <c r="D61" s="116"/>
      <c r="E61" s="116"/>
      <c r="F61" s="116"/>
      <c r="G61" s="116"/>
      <c r="H61" s="116"/>
      <c r="I61" s="116"/>
      <c r="J61" s="116"/>
      <c r="K61" s="116"/>
      <c r="L61" s="186"/>
      <c r="M61" s="116"/>
      <c r="N61" s="116"/>
      <c r="O61" s="4"/>
      <c r="P61" s="4"/>
    </row>
    <row r="62" spans="1:14" ht="12.75">
      <c r="A62" s="80"/>
      <c r="B62" s="81"/>
      <c r="C62" s="81"/>
      <c r="D62" s="81"/>
      <c r="E62" s="81"/>
      <c r="F62" s="81"/>
      <c r="G62" s="81"/>
      <c r="H62" s="81"/>
      <c r="I62" s="81"/>
      <c r="J62" s="81"/>
      <c r="K62" s="81"/>
      <c r="L62" s="187"/>
      <c r="M62" s="68"/>
      <c r="N62" s="68"/>
    </row>
    <row r="63" spans="1:14" ht="12.75">
      <c r="A63" s="80"/>
      <c r="B63" s="81"/>
      <c r="C63" s="81"/>
      <c r="D63" s="81"/>
      <c r="E63" s="81"/>
      <c r="F63" s="81"/>
      <c r="G63" s="81"/>
      <c r="H63" s="81"/>
      <c r="I63" s="81"/>
      <c r="J63" s="81"/>
      <c r="K63" s="81"/>
      <c r="L63" s="187"/>
      <c r="M63" s="68"/>
      <c r="N63" s="68"/>
    </row>
    <row r="64" spans="1:14" ht="12.75">
      <c r="A64" s="80"/>
      <c r="B64" s="81"/>
      <c r="C64" s="81"/>
      <c r="D64" s="81"/>
      <c r="E64" s="81"/>
      <c r="F64" s="81"/>
      <c r="G64" s="81"/>
      <c r="H64" s="81"/>
      <c r="I64" s="81"/>
      <c r="J64" s="81"/>
      <c r="K64" s="81"/>
      <c r="L64" s="187"/>
      <c r="M64" s="68"/>
      <c r="N64" s="68"/>
    </row>
    <row r="65" spans="1:14" ht="12.75">
      <c r="A65" s="80"/>
      <c r="B65" s="81"/>
      <c r="C65" s="81"/>
      <c r="D65" s="81"/>
      <c r="E65" s="81"/>
      <c r="F65" s="81"/>
      <c r="G65" s="81"/>
      <c r="H65" s="81"/>
      <c r="I65" s="81"/>
      <c r="J65" s="81"/>
      <c r="K65" s="81"/>
      <c r="L65" s="187"/>
      <c r="M65" s="68"/>
      <c r="N65" s="68"/>
    </row>
    <row r="66" spans="1:14" ht="12.75">
      <c r="A66" s="80"/>
      <c r="B66" s="81"/>
      <c r="C66" s="81"/>
      <c r="D66" s="81"/>
      <c r="E66" s="81"/>
      <c r="F66" s="81"/>
      <c r="G66" s="81"/>
      <c r="H66" s="81"/>
      <c r="I66" s="81"/>
      <c r="J66" s="81"/>
      <c r="K66" s="81"/>
      <c r="L66" s="187"/>
      <c r="M66" s="68"/>
      <c r="N66" s="68"/>
    </row>
    <row r="67" spans="1:14" ht="12.75">
      <c r="A67" s="80"/>
      <c r="B67" s="81"/>
      <c r="C67" s="81"/>
      <c r="D67" s="81"/>
      <c r="E67" s="81"/>
      <c r="F67" s="81"/>
      <c r="G67" s="81"/>
      <c r="H67" s="81"/>
      <c r="I67" s="81"/>
      <c r="J67" s="81"/>
      <c r="K67" s="81"/>
      <c r="L67" s="187"/>
      <c r="M67" s="68"/>
      <c r="N67" s="68"/>
    </row>
    <row r="68" spans="1:14" ht="12.75">
      <c r="A68" s="80"/>
      <c r="B68" s="81"/>
      <c r="C68" s="81"/>
      <c r="D68" s="81"/>
      <c r="E68" s="81"/>
      <c r="F68" s="81"/>
      <c r="G68" s="81"/>
      <c r="H68" s="81"/>
      <c r="I68" s="81"/>
      <c r="J68" s="81"/>
      <c r="K68" s="81"/>
      <c r="L68" s="187"/>
      <c r="M68" s="68"/>
      <c r="N68" s="68"/>
    </row>
    <row r="69" spans="1:14" ht="12.75">
      <c r="A69" s="80"/>
      <c r="B69" s="81"/>
      <c r="C69" s="81"/>
      <c r="D69" s="81"/>
      <c r="E69" s="81"/>
      <c r="F69" s="81"/>
      <c r="G69" s="81"/>
      <c r="H69" s="81"/>
      <c r="I69" s="81"/>
      <c r="J69" s="81"/>
      <c r="K69" s="81"/>
      <c r="L69" s="187"/>
      <c r="M69" s="68"/>
      <c r="N69" s="68"/>
    </row>
    <row r="70" spans="1:14" ht="12.75">
      <c r="A70" s="80"/>
      <c r="B70" s="81"/>
      <c r="C70" s="81"/>
      <c r="D70" s="81"/>
      <c r="E70" s="81"/>
      <c r="F70" s="81"/>
      <c r="G70" s="81"/>
      <c r="H70" s="81"/>
      <c r="I70" s="81"/>
      <c r="J70" s="81"/>
      <c r="K70" s="81"/>
      <c r="L70" s="187"/>
      <c r="M70" s="68"/>
      <c r="N70" s="68"/>
    </row>
    <row r="71" spans="1:14" ht="12.75">
      <c r="A71" s="80"/>
      <c r="B71" s="81"/>
      <c r="C71" s="81"/>
      <c r="D71" s="81"/>
      <c r="E71" s="81"/>
      <c r="F71" s="81"/>
      <c r="G71" s="81"/>
      <c r="H71" s="81"/>
      <c r="I71" s="81"/>
      <c r="J71" s="81"/>
      <c r="K71" s="81"/>
      <c r="L71" s="187"/>
      <c r="M71" s="68"/>
      <c r="N71" s="68"/>
    </row>
    <row r="72" spans="1:14" ht="12.75">
      <c r="A72" s="80"/>
      <c r="B72" s="81"/>
      <c r="C72" s="81"/>
      <c r="D72" s="81"/>
      <c r="E72" s="81"/>
      <c r="F72" s="81"/>
      <c r="G72" s="81"/>
      <c r="H72" s="81"/>
      <c r="I72" s="81"/>
      <c r="J72" s="81"/>
      <c r="K72" s="81"/>
      <c r="L72" s="187"/>
      <c r="M72" s="68"/>
      <c r="N72" s="68"/>
    </row>
    <row r="73" spans="1:14" ht="12.75">
      <c r="A73" s="80"/>
      <c r="B73" s="81"/>
      <c r="C73" s="81"/>
      <c r="D73" s="81"/>
      <c r="E73" s="81"/>
      <c r="F73" s="81"/>
      <c r="G73" s="81"/>
      <c r="H73" s="81"/>
      <c r="I73" s="81"/>
      <c r="J73" s="81"/>
      <c r="K73" s="81"/>
      <c r="L73" s="187"/>
      <c r="M73" s="68"/>
      <c r="N73" s="68"/>
    </row>
  </sheetData>
  <sheetProtection sheet="1"/>
  <mergeCells count="22">
    <mergeCell ref="H4:J4"/>
    <mergeCell ref="D20:E20"/>
    <mergeCell ref="D21:E21"/>
    <mergeCell ref="D10:E10"/>
    <mergeCell ref="D11:E11"/>
    <mergeCell ref="D15:E15"/>
    <mergeCell ref="D16:E16"/>
    <mergeCell ref="F7:H7"/>
    <mergeCell ref="J7:J8"/>
    <mergeCell ref="I47:J47"/>
    <mergeCell ref="D31:E31"/>
    <mergeCell ref="D36:E36"/>
    <mergeCell ref="I48:J48"/>
    <mergeCell ref="I45:J45"/>
    <mergeCell ref="E43:J43"/>
    <mergeCell ref="D25:E25"/>
    <mergeCell ref="D37:E37"/>
    <mergeCell ref="D35:E35"/>
    <mergeCell ref="D30:E30"/>
    <mergeCell ref="I46:J46"/>
    <mergeCell ref="D38:E38"/>
    <mergeCell ref="D26:E26"/>
  </mergeCells>
  <printOptions/>
  <pageMargins left="0.75" right="0.75" top="1" bottom="1" header="0.5" footer="0.5"/>
  <pageSetup horizontalDpi="600" verticalDpi="600" orientation="portrait" paperSize="9" scale="50" r:id="rId2"/>
  <headerFooter alignWithMargins="0">
    <oddHeader>&amp;RElectricity Distribution (Information Disclosure) Requirements - Schedules 
</oddHeader>
    <oddFooter>&amp;L&amp;D&amp;C&amp;F</oddFooter>
  </headerFooter>
  <drawing r:id="rId1"/>
</worksheet>
</file>

<file path=xl/worksheets/sheet15.xml><?xml version="1.0" encoding="utf-8"?>
<worksheet xmlns="http://schemas.openxmlformats.org/spreadsheetml/2006/main" xmlns:r="http://schemas.openxmlformats.org/officeDocument/2006/relationships">
  <sheetPr>
    <tabColor indexed="44"/>
  </sheetPr>
  <dimension ref="A1:AY97"/>
  <sheetViews>
    <sheetView showGridLines="0" zoomScaleSheetLayoutView="75" zoomScalePageLayoutView="0" workbookViewId="0" topLeftCell="A1">
      <selection activeCell="A1" sqref="A1"/>
    </sheetView>
  </sheetViews>
  <sheetFormatPr defaultColWidth="9.140625" defaultRowHeight="12.75"/>
  <cols>
    <col min="1" max="1" width="6.28125" style="0" customWidth="1"/>
    <col min="2" max="2" width="3.57421875" style="0" customWidth="1"/>
    <col min="3" max="3" width="4.28125" style="0" customWidth="1"/>
    <col min="4" max="4" width="14.57421875" style="0" customWidth="1"/>
    <col min="5" max="5" width="24.140625" style="0" customWidth="1"/>
    <col min="6" max="6" width="13.57421875" style="0" customWidth="1"/>
    <col min="7" max="7" width="11.421875" style="0" customWidth="1"/>
    <col min="8" max="8" width="10.7109375" style="0" customWidth="1"/>
    <col min="9" max="9" width="11.421875" style="0" customWidth="1"/>
    <col min="10" max="10" width="11.140625" style="0" customWidth="1"/>
    <col min="11" max="11" width="10.421875" style="0" customWidth="1"/>
    <col min="12" max="12" width="10.7109375" style="0" customWidth="1"/>
    <col min="13" max="13" width="3.7109375" style="22" customWidth="1"/>
  </cols>
  <sheetData>
    <row r="1" spans="1:13" ht="12.75">
      <c r="A1" s="195"/>
      <c r="B1" s="195"/>
      <c r="C1" s="195"/>
      <c r="D1" s="195"/>
      <c r="E1" s="195"/>
      <c r="F1" s="195"/>
      <c r="G1" s="195"/>
      <c r="H1" s="195"/>
      <c r="I1" s="195"/>
      <c r="J1" s="195"/>
      <c r="K1" s="195"/>
      <c r="L1" s="195"/>
      <c r="M1" s="195"/>
    </row>
    <row r="2" spans="1:13" ht="18">
      <c r="A2" s="197" t="s">
        <v>219</v>
      </c>
      <c r="B2" s="197"/>
      <c r="C2" s="195"/>
      <c r="D2" s="195"/>
      <c r="E2" s="195"/>
      <c r="F2" s="195"/>
      <c r="G2" s="195"/>
      <c r="H2" s="195"/>
      <c r="I2" s="195"/>
      <c r="J2" s="195"/>
      <c r="K2" s="195"/>
      <c r="L2" s="195"/>
      <c r="M2" s="195"/>
    </row>
    <row r="3" spans="1:13" ht="18">
      <c r="A3" s="208" t="s">
        <v>535</v>
      </c>
      <c r="B3" s="197"/>
      <c r="C3" s="195"/>
      <c r="D3" s="195"/>
      <c r="E3" s="195"/>
      <c r="F3" s="195"/>
      <c r="G3" s="195"/>
      <c r="H3" s="195"/>
      <c r="I3" s="195"/>
      <c r="J3" s="195"/>
      <c r="K3" s="195"/>
      <c r="L3" s="195"/>
      <c r="M3" s="195"/>
    </row>
    <row r="4" spans="1:13" ht="18">
      <c r="A4" s="197"/>
      <c r="B4" s="197"/>
      <c r="C4" s="208"/>
      <c r="D4" s="195"/>
      <c r="E4" s="195"/>
      <c r="F4" s="195"/>
      <c r="G4" s="195"/>
      <c r="H4" s="195"/>
      <c r="I4" s="195"/>
      <c r="J4" s="195"/>
      <c r="K4" s="195"/>
      <c r="L4" s="195"/>
      <c r="M4" s="195"/>
    </row>
    <row r="5" spans="1:13" ht="18.75">
      <c r="A5" s="248" t="s">
        <v>485</v>
      </c>
      <c r="B5" s="400"/>
      <c r="C5" s="195"/>
      <c r="D5" s="195"/>
      <c r="E5" s="195"/>
      <c r="F5" s="195"/>
      <c r="G5" s="195"/>
      <c r="H5" s="195"/>
      <c r="I5" s="210" t="s">
        <v>182</v>
      </c>
      <c r="J5" s="785">
        <f>'FS1.Regulatory Profit Statement'!$E$4</f>
        <v>0</v>
      </c>
      <c r="K5" s="786"/>
      <c r="L5" s="786"/>
      <c r="M5" s="195"/>
    </row>
    <row r="6" spans="1:13" ht="18">
      <c r="A6" s="209">
        <f>ROW()</f>
        <v>6</v>
      </c>
      <c r="B6" s="207"/>
      <c r="C6" s="211"/>
      <c r="D6" s="792"/>
      <c r="E6" s="792"/>
      <c r="F6" s="792"/>
      <c r="G6" s="195"/>
      <c r="H6" s="195"/>
      <c r="I6" s="195"/>
      <c r="J6" s="195"/>
      <c r="K6" s="210" t="s">
        <v>443</v>
      </c>
      <c r="L6" s="101">
        <f>'FS1.Regulatory Profit Statement'!F5</f>
        <v>0</v>
      </c>
      <c r="M6" s="195"/>
    </row>
    <row r="7" spans="1:13" ht="18">
      <c r="A7" s="206">
        <f>ROW()</f>
        <v>7</v>
      </c>
      <c r="B7" s="207"/>
      <c r="C7" s="210"/>
      <c r="D7" s="210" t="s">
        <v>183</v>
      </c>
      <c r="E7" s="788">
        <f>IF('MP1 Technical Information'!E7=0,"",'MP1 Technical Information'!E7)</f>
      </c>
      <c r="F7" s="789"/>
      <c r="G7" s="789"/>
      <c r="H7" s="790"/>
      <c r="I7" s="195"/>
      <c r="J7" s="195"/>
      <c r="K7" s="210"/>
      <c r="L7" s="408"/>
      <c r="M7" s="195"/>
    </row>
    <row r="8" spans="1:26" ht="18">
      <c r="A8" s="206"/>
      <c r="B8" s="195"/>
      <c r="C8" s="195"/>
      <c r="D8" s="210" t="s">
        <v>392</v>
      </c>
      <c r="E8" s="788">
        <f>IF('MP1 Technical Information'!E8="Select One","",'MP1 Technical Information'!E8)</f>
      </c>
      <c r="F8" s="789"/>
      <c r="G8" s="789"/>
      <c r="H8" s="790"/>
      <c r="I8" s="210"/>
      <c r="J8" s="349"/>
      <c r="K8" s="195"/>
      <c r="L8" s="409"/>
      <c r="M8" s="195"/>
      <c r="N8" s="4"/>
      <c r="O8" s="4"/>
      <c r="P8" s="4"/>
      <c r="Q8" s="4"/>
      <c r="R8" s="4"/>
      <c r="S8" s="4"/>
      <c r="T8" s="4"/>
      <c r="U8" s="4"/>
      <c r="V8" s="4"/>
      <c r="W8" s="4"/>
      <c r="X8" s="4"/>
      <c r="Y8" s="4"/>
      <c r="Z8" s="4"/>
    </row>
    <row r="9" spans="1:13" ht="15.75">
      <c r="A9" s="206">
        <f>ROW()</f>
        <v>9</v>
      </c>
      <c r="B9" s="207"/>
      <c r="C9" s="195"/>
      <c r="D9" s="195"/>
      <c r="E9" s="195"/>
      <c r="F9" s="195"/>
      <c r="G9" s="195"/>
      <c r="H9" s="195"/>
      <c r="I9" s="195"/>
      <c r="J9" s="195"/>
      <c r="K9" s="218"/>
      <c r="L9" s="409"/>
      <c r="M9" s="195"/>
    </row>
    <row r="10" spans="1:13" ht="15.75">
      <c r="A10" s="206">
        <f>ROW()</f>
        <v>10</v>
      </c>
      <c r="B10" s="207" t="s">
        <v>506</v>
      </c>
      <c r="C10" s="195"/>
      <c r="D10" s="195"/>
      <c r="E10" s="195"/>
      <c r="F10" s="195"/>
      <c r="G10" s="195"/>
      <c r="H10" s="195"/>
      <c r="I10" s="195"/>
      <c r="J10" s="195"/>
      <c r="K10" s="218"/>
      <c r="L10" s="218"/>
      <c r="M10" s="195"/>
    </row>
    <row r="11" spans="1:13" ht="15.75">
      <c r="A11" s="206">
        <f>ROW()</f>
        <v>11</v>
      </c>
      <c r="B11" s="207"/>
      <c r="C11" s="195"/>
      <c r="D11" s="195"/>
      <c r="E11" s="195"/>
      <c r="F11" s="195"/>
      <c r="G11" s="195"/>
      <c r="H11" s="195"/>
      <c r="I11" s="195"/>
      <c r="J11" s="195"/>
      <c r="K11" s="218"/>
      <c r="L11" s="218"/>
      <c r="M11" s="195"/>
    </row>
    <row r="12" spans="1:13" ht="15.75">
      <c r="A12" s="206">
        <f>ROW()</f>
        <v>12</v>
      </c>
      <c r="B12" s="207"/>
      <c r="C12" s="208" t="s">
        <v>220</v>
      </c>
      <c r="D12" s="195"/>
      <c r="E12" s="195"/>
      <c r="F12" s="195"/>
      <c r="G12" s="195"/>
      <c r="H12" s="195"/>
      <c r="I12" s="195"/>
      <c r="J12" s="195"/>
      <c r="K12" s="218"/>
      <c r="L12" s="218"/>
      <c r="M12" s="195"/>
    </row>
    <row r="13" spans="1:13" ht="12.75">
      <c r="A13" s="206">
        <f>ROW()</f>
        <v>13</v>
      </c>
      <c r="B13" s="400"/>
      <c r="C13" s="195"/>
      <c r="D13" s="198" t="s">
        <v>52</v>
      </c>
      <c r="E13" s="195"/>
      <c r="F13" s="195"/>
      <c r="G13" s="195"/>
      <c r="H13" s="354"/>
      <c r="I13" s="195"/>
      <c r="J13" s="195"/>
      <c r="K13" s="195"/>
      <c r="L13" s="195"/>
      <c r="M13" s="195"/>
    </row>
    <row r="14" spans="1:15" ht="12.75">
      <c r="A14" s="206">
        <f>ROW()</f>
        <v>14</v>
      </c>
      <c r="B14" s="400"/>
      <c r="C14" s="195"/>
      <c r="D14" s="195" t="s">
        <v>41</v>
      </c>
      <c r="E14" s="195"/>
      <c r="F14" s="456"/>
      <c r="G14" s="411" t="s">
        <v>555</v>
      </c>
      <c r="H14" s="195"/>
      <c r="I14" s="195"/>
      <c r="J14" s="195"/>
      <c r="K14" s="195"/>
      <c r="L14" s="195"/>
      <c r="M14" s="195"/>
      <c r="O14" s="4"/>
    </row>
    <row r="15" spans="1:13" ht="12.75">
      <c r="A15" s="206">
        <f>ROW()</f>
        <v>15</v>
      </c>
      <c r="B15" s="400"/>
      <c r="C15" s="195"/>
      <c r="D15" s="195" t="s">
        <v>42</v>
      </c>
      <c r="E15" s="195"/>
      <c r="F15" s="475"/>
      <c r="G15" s="411" t="s">
        <v>409</v>
      </c>
      <c r="H15" s="195"/>
      <c r="I15" s="195"/>
      <c r="J15" s="195"/>
      <c r="K15" s="195"/>
      <c r="L15" s="195"/>
      <c r="M15" s="195"/>
    </row>
    <row r="16" spans="1:13" ht="12.75">
      <c r="A16" s="206">
        <f>ROW()</f>
        <v>16</v>
      </c>
      <c r="B16" s="400"/>
      <c r="C16" s="195"/>
      <c r="D16" s="195" t="s">
        <v>43</v>
      </c>
      <c r="E16" s="195"/>
      <c r="F16" s="475"/>
      <c r="G16" s="411" t="s">
        <v>556</v>
      </c>
      <c r="H16" s="195"/>
      <c r="I16" s="195"/>
      <c r="J16" s="195"/>
      <c r="K16" s="195"/>
      <c r="L16" s="195"/>
      <c r="M16" s="195"/>
    </row>
    <row r="17" spans="1:13" ht="12.75">
      <c r="A17" s="206">
        <f>ROW()</f>
        <v>17</v>
      </c>
      <c r="B17" s="400"/>
      <c r="C17" s="195"/>
      <c r="D17" s="195" t="s">
        <v>44</v>
      </c>
      <c r="E17" s="195"/>
      <c r="F17" s="475"/>
      <c r="G17" s="411" t="s">
        <v>153</v>
      </c>
      <c r="H17" s="195"/>
      <c r="I17" s="195"/>
      <c r="J17" s="195"/>
      <c r="K17" s="195"/>
      <c r="L17" s="195"/>
      <c r="M17" s="195"/>
    </row>
    <row r="18" spans="1:13" ht="12.75">
      <c r="A18" s="206">
        <f>ROW()</f>
        <v>18</v>
      </c>
      <c r="B18" s="400"/>
      <c r="C18" s="195"/>
      <c r="D18" s="195" t="s">
        <v>45</v>
      </c>
      <c r="E18" s="195"/>
      <c r="F18" s="475"/>
      <c r="G18" s="411" t="s">
        <v>154</v>
      </c>
      <c r="H18" s="195"/>
      <c r="I18" s="195"/>
      <c r="J18" s="195"/>
      <c r="K18" s="195"/>
      <c r="L18" s="195"/>
      <c r="M18" s="195"/>
    </row>
    <row r="19" spans="1:13" ht="12.75">
      <c r="A19" s="206">
        <f>ROW()</f>
        <v>19</v>
      </c>
      <c r="B19" s="400"/>
      <c r="C19" s="195"/>
      <c r="D19" s="195" t="s">
        <v>46</v>
      </c>
      <c r="E19" s="195"/>
      <c r="F19" s="475"/>
      <c r="G19" s="411" t="s">
        <v>155</v>
      </c>
      <c r="H19" s="195"/>
      <c r="I19" s="195"/>
      <c r="J19" s="195"/>
      <c r="K19" s="195"/>
      <c r="L19" s="195"/>
      <c r="M19" s="195"/>
    </row>
    <row r="20" spans="1:13" ht="12.75">
      <c r="A20" s="206">
        <f>ROW()</f>
        <v>20</v>
      </c>
      <c r="B20" s="400"/>
      <c r="C20" s="195"/>
      <c r="D20" s="195" t="s">
        <v>47</v>
      </c>
      <c r="E20" s="195"/>
      <c r="F20" s="475"/>
      <c r="G20" s="411" t="s">
        <v>156</v>
      </c>
      <c r="H20" s="195"/>
      <c r="I20" s="195"/>
      <c r="J20" s="195"/>
      <c r="K20" s="195"/>
      <c r="L20" s="195"/>
      <c r="M20" s="195"/>
    </row>
    <row r="21" spans="1:13" ht="12.75">
      <c r="A21" s="206">
        <f>ROW()</f>
        <v>21</v>
      </c>
      <c r="B21" s="400"/>
      <c r="C21" s="195"/>
      <c r="D21" s="195" t="s">
        <v>48</v>
      </c>
      <c r="E21" s="195"/>
      <c r="F21" s="470"/>
      <c r="G21" s="411" t="s">
        <v>157</v>
      </c>
      <c r="H21" s="195"/>
      <c r="I21" s="195"/>
      <c r="J21" s="195"/>
      <c r="K21" s="195"/>
      <c r="L21" s="195"/>
      <c r="M21" s="195"/>
    </row>
    <row r="22" spans="1:13" ht="12.75">
      <c r="A22" s="206">
        <f>ROW()</f>
        <v>22</v>
      </c>
      <c r="B22" s="400"/>
      <c r="C22" s="195"/>
      <c r="D22" s="198" t="s">
        <v>49</v>
      </c>
      <c r="E22" s="198"/>
      <c r="F22" s="131">
        <f>SUM(F14:F21)</f>
        <v>0</v>
      </c>
      <c r="G22" s="412" t="s">
        <v>411</v>
      </c>
      <c r="H22" s="195"/>
      <c r="I22" s="195"/>
      <c r="J22" s="195"/>
      <c r="K22" s="195"/>
      <c r="L22" s="195"/>
      <c r="M22" s="195"/>
    </row>
    <row r="23" spans="1:13" ht="12.75">
      <c r="A23" s="206">
        <f>ROW()</f>
        <v>23</v>
      </c>
      <c r="B23" s="400"/>
      <c r="C23" s="195"/>
      <c r="D23" s="195"/>
      <c r="E23" s="195"/>
      <c r="F23" s="195"/>
      <c r="G23" s="195"/>
      <c r="H23" s="195"/>
      <c r="I23" s="195"/>
      <c r="J23" s="195"/>
      <c r="K23" s="195"/>
      <c r="L23" s="195"/>
      <c r="M23" s="195"/>
    </row>
    <row r="24" spans="1:13" ht="12.75">
      <c r="A24" s="206">
        <f>ROW()</f>
        <v>24</v>
      </c>
      <c r="B24" s="400"/>
      <c r="C24" s="195"/>
      <c r="D24" s="198" t="s">
        <v>307</v>
      </c>
      <c r="E24" s="195"/>
      <c r="F24" s="195"/>
      <c r="G24" s="195"/>
      <c r="H24" s="350">
        <f>$L$6+1</f>
        <v>1</v>
      </c>
      <c r="I24" s="198" t="s">
        <v>316</v>
      </c>
      <c r="J24" s="195"/>
      <c r="K24" s="195"/>
      <c r="L24" s="195"/>
      <c r="M24" s="195"/>
    </row>
    <row r="25" spans="1:13" ht="12.75">
      <c r="A25" s="206">
        <f>ROW()</f>
        <v>25</v>
      </c>
      <c r="B25" s="400"/>
      <c r="C25" s="195"/>
      <c r="D25" s="195" t="s">
        <v>42</v>
      </c>
      <c r="E25" s="195"/>
      <c r="F25" s="195"/>
      <c r="G25" s="211"/>
      <c r="H25" s="456"/>
      <c r="I25" s="411" t="s">
        <v>409</v>
      </c>
      <c r="J25" s="195"/>
      <c r="K25" s="195"/>
      <c r="L25" s="195"/>
      <c r="M25" s="195"/>
    </row>
    <row r="26" spans="1:13" ht="12.75">
      <c r="A26" s="206">
        <f>ROW()</f>
        <v>26</v>
      </c>
      <c r="B26" s="400"/>
      <c r="C26" s="195"/>
      <c r="D26" s="195" t="s">
        <v>43</v>
      </c>
      <c r="E26" s="195"/>
      <c r="F26" s="195"/>
      <c r="G26" s="211"/>
      <c r="H26" s="473"/>
      <c r="I26" s="411" t="s">
        <v>556</v>
      </c>
      <c r="J26" s="195"/>
      <c r="K26" s="195"/>
      <c r="L26" s="195"/>
      <c r="M26" s="195"/>
    </row>
    <row r="27" spans="1:13" ht="12.75">
      <c r="A27" s="206">
        <f>ROW()</f>
        <v>27</v>
      </c>
      <c r="B27" s="400"/>
      <c r="C27" s="195"/>
      <c r="D27" s="195"/>
      <c r="E27" s="195"/>
      <c r="F27" s="195"/>
      <c r="G27" s="195"/>
      <c r="H27" s="195"/>
      <c r="I27" s="195"/>
      <c r="J27" s="195"/>
      <c r="K27" s="195"/>
      <c r="L27" s="195"/>
      <c r="M27" s="195"/>
    </row>
    <row r="28" spans="1:13" ht="12.75">
      <c r="A28" s="206">
        <f>ROW()</f>
        <v>28</v>
      </c>
      <c r="B28" s="400"/>
      <c r="C28" s="195"/>
      <c r="D28" s="198" t="s">
        <v>308</v>
      </c>
      <c r="E28" s="195"/>
      <c r="F28" s="195"/>
      <c r="G28" s="195"/>
      <c r="H28" s="350" t="str">
        <f>$L$6+1&amp;"-"&amp;$L$6+5</f>
        <v>1-5</v>
      </c>
      <c r="I28" s="198" t="s">
        <v>212</v>
      </c>
      <c r="J28" s="195"/>
      <c r="K28" s="195"/>
      <c r="L28" s="195"/>
      <c r="M28" s="195"/>
    </row>
    <row r="29" spans="1:13" ht="12.75">
      <c r="A29" s="206">
        <f>ROW()</f>
        <v>29</v>
      </c>
      <c r="B29" s="400"/>
      <c r="C29" s="195"/>
      <c r="D29" s="195" t="s">
        <v>42</v>
      </c>
      <c r="E29" s="195"/>
      <c r="F29" s="195"/>
      <c r="G29" s="211"/>
      <c r="H29" s="456"/>
      <c r="I29" s="411" t="s">
        <v>409</v>
      </c>
      <c r="J29" s="195"/>
      <c r="K29" s="195"/>
      <c r="L29" s="195"/>
      <c r="M29" s="195"/>
    </row>
    <row r="30" spans="1:13" ht="12.75">
      <c r="A30" s="206">
        <f>ROW()</f>
        <v>30</v>
      </c>
      <c r="B30" s="400"/>
      <c r="C30" s="195"/>
      <c r="D30" s="195" t="s">
        <v>43</v>
      </c>
      <c r="E30" s="195"/>
      <c r="F30" s="195"/>
      <c r="G30" s="211"/>
      <c r="H30" s="473"/>
      <c r="I30" s="411" t="s">
        <v>556</v>
      </c>
      <c r="J30" s="195"/>
      <c r="K30" s="195"/>
      <c r="L30" s="195"/>
      <c r="M30" s="195"/>
    </row>
    <row r="31" spans="1:13" ht="12.75">
      <c r="A31" s="206">
        <f>ROW()</f>
        <v>31</v>
      </c>
      <c r="B31" s="400"/>
      <c r="C31" s="195"/>
      <c r="D31" s="195"/>
      <c r="E31" s="195"/>
      <c r="F31" s="195"/>
      <c r="G31" s="195"/>
      <c r="H31" s="195"/>
      <c r="I31" s="195"/>
      <c r="J31" s="195"/>
      <c r="K31" s="195"/>
      <c r="L31" s="195"/>
      <c r="M31" s="195"/>
    </row>
    <row r="32" spans="1:13" ht="12.75">
      <c r="A32" s="206">
        <f>ROW()</f>
        <v>32</v>
      </c>
      <c r="B32" s="400"/>
      <c r="C32" s="195"/>
      <c r="D32" s="198" t="s">
        <v>531</v>
      </c>
      <c r="E32" s="195"/>
      <c r="F32" s="195"/>
      <c r="G32" s="195"/>
      <c r="H32" s="407" t="s">
        <v>159</v>
      </c>
      <c r="I32" s="354" t="s">
        <v>410</v>
      </c>
      <c r="J32" s="195"/>
      <c r="K32" s="195"/>
      <c r="L32" s="195"/>
      <c r="M32" s="195"/>
    </row>
    <row r="33" spans="1:13" ht="12.75">
      <c r="A33" s="206">
        <f>ROW()</f>
        <v>33</v>
      </c>
      <c r="B33" s="400"/>
      <c r="C33" s="195"/>
      <c r="D33" s="195"/>
      <c r="E33" s="195"/>
      <c r="F33" s="195"/>
      <c r="G33" s="211"/>
      <c r="H33" s="480"/>
      <c r="I33" s="478"/>
      <c r="J33" s="195"/>
      <c r="K33" s="195"/>
      <c r="L33" s="195"/>
      <c r="M33" s="195"/>
    </row>
    <row r="34" spans="1:13" ht="12.75">
      <c r="A34" s="206">
        <f>ROW()</f>
        <v>34</v>
      </c>
      <c r="B34" s="400"/>
      <c r="C34" s="195"/>
      <c r="D34" s="195"/>
      <c r="E34" s="195"/>
      <c r="F34" s="195"/>
      <c r="G34" s="195"/>
      <c r="H34" s="195"/>
      <c r="I34" s="195"/>
      <c r="J34" s="195"/>
      <c r="K34" s="195"/>
      <c r="L34" s="195"/>
      <c r="M34" s="195"/>
    </row>
    <row r="35" spans="1:13" ht="15.75">
      <c r="A35" s="206">
        <f>ROW()</f>
        <v>35</v>
      </c>
      <c r="B35" s="400"/>
      <c r="C35" s="208" t="s">
        <v>221</v>
      </c>
      <c r="D35" s="195"/>
      <c r="E35" s="195"/>
      <c r="F35" s="195"/>
      <c r="G35" s="195"/>
      <c r="H35" s="195"/>
      <c r="I35" s="195"/>
      <c r="J35" s="195"/>
      <c r="K35" s="195"/>
      <c r="L35" s="195"/>
      <c r="M35" s="195"/>
    </row>
    <row r="36" spans="1:13" ht="12.75">
      <c r="A36" s="206">
        <f>ROW()</f>
        <v>36</v>
      </c>
      <c r="B36" s="400"/>
      <c r="C36" s="195"/>
      <c r="D36" s="198" t="s">
        <v>530</v>
      </c>
      <c r="E36" s="195"/>
      <c r="F36" s="195"/>
      <c r="G36" s="195"/>
      <c r="H36" s="195"/>
      <c r="I36" s="211"/>
      <c r="J36" s="195"/>
      <c r="K36" s="195"/>
      <c r="L36" s="195"/>
      <c r="M36" s="195"/>
    </row>
    <row r="37" spans="1:13" ht="12.75">
      <c r="A37" s="206">
        <f>ROW()</f>
        <v>37</v>
      </c>
      <c r="B37" s="400"/>
      <c r="C37" s="195"/>
      <c r="D37" s="215" t="s">
        <v>213</v>
      </c>
      <c r="E37" s="195"/>
      <c r="F37" s="195"/>
      <c r="G37" s="195"/>
      <c r="H37" s="211"/>
      <c r="I37" s="481"/>
      <c r="J37" s="793" t="s">
        <v>338</v>
      </c>
      <c r="K37" s="793"/>
      <c r="L37" s="355">
        <f>$L$6</f>
        <v>0</v>
      </c>
      <c r="M37" s="195"/>
    </row>
    <row r="38" spans="1:13" ht="12.75">
      <c r="A38" s="206">
        <f>ROW()</f>
        <v>38</v>
      </c>
      <c r="B38" s="400"/>
      <c r="C38" s="195"/>
      <c r="D38" s="215" t="s">
        <v>309</v>
      </c>
      <c r="E38" s="195"/>
      <c r="F38" s="195"/>
      <c r="G38" s="195"/>
      <c r="H38" s="211"/>
      <c r="I38" s="482"/>
      <c r="J38" s="793" t="s">
        <v>338</v>
      </c>
      <c r="K38" s="793"/>
      <c r="L38" s="410">
        <f>$L$6+1</f>
        <v>1</v>
      </c>
      <c r="M38" s="195"/>
    </row>
    <row r="39" spans="1:13" ht="12.75">
      <c r="A39" s="206">
        <f>ROW()</f>
        <v>39</v>
      </c>
      <c r="B39" s="400"/>
      <c r="C39" s="195"/>
      <c r="D39" s="215" t="s">
        <v>310</v>
      </c>
      <c r="E39" s="195"/>
      <c r="F39" s="195"/>
      <c r="G39" s="195"/>
      <c r="H39" s="211"/>
      <c r="I39" s="483"/>
      <c r="J39" s="793" t="s">
        <v>339</v>
      </c>
      <c r="K39" s="793"/>
      <c r="L39" s="411" t="str">
        <f>$L$6+1&amp;"-"&amp;$L$6+5</f>
        <v>1-5</v>
      </c>
      <c r="M39" s="195"/>
    </row>
    <row r="40" spans="1:13" ht="12.75">
      <c r="A40" s="206">
        <f>ROW()</f>
        <v>40</v>
      </c>
      <c r="B40" s="400"/>
      <c r="C40" s="195"/>
      <c r="D40" s="195"/>
      <c r="E40" s="195"/>
      <c r="F40" s="195"/>
      <c r="G40" s="195"/>
      <c r="H40" s="195"/>
      <c r="I40" s="195"/>
      <c r="J40" s="195"/>
      <c r="K40" s="195"/>
      <c r="L40" s="195"/>
      <c r="M40" s="195"/>
    </row>
    <row r="41" spans="1:51" ht="12.75">
      <c r="A41" s="206">
        <f>ROW()</f>
        <v>41</v>
      </c>
      <c r="B41" s="400"/>
      <c r="C41" s="195"/>
      <c r="D41" s="198" t="s">
        <v>327</v>
      </c>
      <c r="E41" s="195"/>
      <c r="F41" s="195"/>
      <c r="G41" s="195"/>
      <c r="H41" s="195"/>
      <c r="I41" s="195"/>
      <c r="J41" s="195"/>
      <c r="K41" s="195"/>
      <c r="L41" s="195"/>
      <c r="M41" s="195"/>
      <c r="AY41" t="s">
        <v>532</v>
      </c>
    </row>
    <row r="42" spans="1:51" ht="38.25">
      <c r="A42" s="206">
        <f>ROW()</f>
        <v>42</v>
      </c>
      <c r="B42" s="400"/>
      <c r="C42" s="195"/>
      <c r="D42" s="195"/>
      <c r="E42" s="195"/>
      <c r="F42" s="195"/>
      <c r="G42" s="406" t="s">
        <v>330</v>
      </c>
      <c r="H42" s="406" t="s">
        <v>331</v>
      </c>
      <c r="I42" s="354" t="s">
        <v>40</v>
      </c>
      <c r="J42" s="354" t="s">
        <v>494</v>
      </c>
      <c r="K42" s="407" t="s">
        <v>328</v>
      </c>
      <c r="L42" s="354" t="s">
        <v>50</v>
      </c>
      <c r="M42" s="195"/>
      <c r="O42" s="4"/>
      <c r="P42" s="4"/>
      <c r="Q42" s="4"/>
      <c r="AY42" t="s">
        <v>533</v>
      </c>
    </row>
    <row r="43" spans="1:51" ht="12.75">
      <c r="A43" s="206">
        <f>ROW()</f>
        <v>43</v>
      </c>
      <c r="B43" s="400"/>
      <c r="C43" s="195"/>
      <c r="D43" s="401" t="s">
        <v>162</v>
      </c>
      <c r="E43" s="218"/>
      <c r="F43" s="218"/>
      <c r="G43" s="469" t="s">
        <v>532</v>
      </c>
      <c r="H43" s="484" t="s">
        <v>532</v>
      </c>
      <c r="I43" s="484" t="s">
        <v>532</v>
      </c>
      <c r="J43" s="484" t="s">
        <v>532</v>
      </c>
      <c r="K43" s="484" t="s">
        <v>532</v>
      </c>
      <c r="L43" s="485" t="s">
        <v>532</v>
      </c>
      <c r="M43" s="211"/>
      <c r="O43" s="4"/>
      <c r="P43" s="4"/>
      <c r="Q43" s="4"/>
      <c r="AY43" t="s">
        <v>534</v>
      </c>
    </row>
    <row r="44" spans="1:17" ht="12.75">
      <c r="A44" s="206">
        <f>ROW()</f>
        <v>44</v>
      </c>
      <c r="B44" s="400"/>
      <c r="C44" s="195"/>
      <c r="D44" s="401" t="s">
        <v>214</v>
      </c>
      <c r="E44" s="218"/>
      <c r="F44" s="327"/>
      <c r="G44" s="486"/>
      <c r="H44" s="487"/>
      <c r="I44" s="487"/>
      <c r="J44" s="487"/>
      <c r="K44" s="487"/>
      <c r="L44" s="488"/>
      <c r="M44" s="298"/>
      <c r="O44" s="4"/>
      <c r="P44" s="4"/>
      <c r="Q44" s="4"/>
    </row>
    <row r="45" spans="1:17" ht="12.75">
      <c r="A45" s="206">
        <f>ROW()</f>
        <v>45</v>
      </c>
      <c r="B45" s="400"/>
      <c r="C45" s="195"/>
      <c r="D45" s="401" t="s">
        <v>311</v>
      </c>
      <c r="E45" s="218"/>
      <c r="F45" s="327"/>
      <c r="G45" s="489"/>
      <c r="H45" s="490"/>
      <c r="I45" s="490"/>
      <c r="J45" s="490"/>
      <c r="K45" s="490"/>
      <c r="L45" s="491"/>
      <c r="M45" s="298"/>
      <c r="O45" s="4"/>
      <c r="P45" s="4"/>
      <c r="Q45" s="4"/>
    </row>
    <row r="46" spans="1:17" ht="12.75">
      <c r="A46" s="206">
        <f>ROW()</f>
        <v>46</v>
      </c>
      <c r="B46" s="400"/>
      <c r="C46" s="195"/>
      <c r="D46" s="401" t="s">
        <v>312</v>
      </c>
      <c r="E46" s="218"/>
      <c r="F46" s="218"/>
      <c r="G46" s="492"/>
      <c r="H46" s="493"/>
      <c r="I46" s="493"/>
      <c r="J46" s="493"/>
      <c r="K46" s="493"/>
      <c r="L46" s="494"/>
      <c r="M46" s="298"/>
      <c r="O46" s="4"/>
      <c r="P46" s="4"/>
      <c r="Q46" s="4"/>
    </row>
    <row r="47" spans="1:17" ht="12.75">
      <c r="A47" s="206">
        <f>ROW()</f>
        <v>47</v>
      </c>
      <c r="B47" s="400"/>
      <c r="C47" s="195"/>
      <c r="D47" s="195"/>
      <c r="E47" s="195"/>
      <c r="F47" s="195"/>
      <c r="G47" s="195"/>
      <c r="H47" s="195"/>
      <c r="I47" s="195"/>
      <c r="J47" s="195"/>
      <c r="K47" s="195"/>
      <c r="L47" s="195"/>
      <c r="M47" s="195"/>
      <c r="O47" s="4"/>
      <c r="P47" s="4"/>
      <c r="Q47" s="4"/>
    </row>
    <row r="48" spans="1:17" ht="12.75">
      <c r="A48" s="206">
        <f>ROW()</f>
        <v>48</v>
      </c>
      <c r="B48" s="400"/>
      <c r="C48" s="195"/>
      <c r="D48" s="198" t="s">
        <v>327</v>
      </c>
      <c r="E48" s="195"/>
      <c r="F48" s="195"/>
      <c r="G48" s="195"/>
      <c r="H48" s="195"/>
      <c r="I48" s="195"/>
      <c r="J48" s="195"/>
      <c r="K48" s="195"/>
      <c r="L48" s="195"/>
      <c r="M48" s="195"/>
      <c r="O48" s="4"/>
      <c r="P48" s="4"/>
      <c r="Q48" s="4"/>
    </row>
    <row r="49" spans="1:17" ht="38.25">
      <c r="A49" s="206">
        <f>ROW()</f>
        <v>49</v>
      </c>
      <c r="B49" s="400"/>
      <c r="C49" s="195"/>
      <c r="D49" s="195"/>
      <c r="E49" s="195"/>
      <c r="F49" s="218"/>
      <c r="G49" s="406" t="s">
        <v>330</v>
      </c>
      <c r="H49" s="406" t="s">
        <v>331</v>
      </c>
      <c r="I49" s="354" t="s">
        <v>40</v>
      </c>
      <c r="J49" s="354" t="s">
        <v>494</v>
      </c>
      <c r="K49" s="407" t="s">
        <v>328</v>
      </c>
      <c r="L49" s="354" t="s">
        <v>50</v>
      </c>
      <c r="M49" s="195"/>
      <c r="O49" s="4"/>
      <c r="P49" s="4"/>
      <c r="Q49" s="4"/>
    </row>
    <row r="50" spans="1:17" ht="12.75">
      <c r="A50" s="206">
        <f>ROW()</f>
        <v>50</v>
      </c>
      <c r="B50" s="400"/>
      <c r="C50" s="195"/>
      <c r="D50" s="298" t="s">
        <v>492</v>
      </c>
      <c r="E50" s="218"/>
      <c r="F50" s="218"/>
      <c r="G50" s="486"/>
      <c r="H50" s="487"/>
      <c r="I50" s="487"/>
      <c r="J50" s="487"/>
      <c r="K50" s="487"/>
      <c r="L50" s="488"/>
      <c r="M50" s="298"/>
      <c r="O50" s="4"/>
      <c r="P50" s="4"/>
      <c r="Q50" s="4"/>
    </row>
    <row r="51" spans="1:17" ht="12.75">
      <c r="A51" s="206">
        <f>ROW()</f>
        <v>51</v>
      </c>
      <c r="B51" s="400"/>
      <c r="C51" s="195"/>
      <c r="D51" s="298" t="s">
        <v>493</v>
      </c>
      <c r="E51" s="218"/>
      <c r="F51" s="327"/>
      <c r="G51" s="495"/>
      <c r="H51" s="493"/>
      <c r="I51" s="493"/>
      <c r="J51" s="493"/>
      <c r="K51" s="493"/>
      <c r="L51" s="494"/>
      <c r="M51" s="298"/>
      <c r="O51" s="4"/>
      <c r="P51" s="4"/>
      <c r="Q51" s="4"/>
    </row>
    <row r="52" spans="1:17" ht="12.75">
      <c r="A52" s="206">
        <f>ROW()</f>
        <v>52</v>
      </c>
      <c r="B52" s="400"/>
      <c r="C52" s="195"/>
      <c r="D52" s="195"/>
      <c r="E52" s="195"/>
      <c r="F52" s="195"/>
      <c r="G52" s="195"/>
      <c r="H52" s="195"/>
      <c r="I52" s="195"/>
      <c r="J52" s="195"/>
      <c r="K52" s="195"/>
      <c r="L52" s="195"/>
      <c r="M52" s="195"/>
      <c r="O52" s="4"/>
      <c r="P52" s="4"/>
      <c r="Q52" s="4"/>
    </row>
    <row r="53" spans="1:17" ht="15.75">
      <c r="A53" s="206">
        <f>ROW()</f>
        <v>53</v>
      </c>
      <c r="B53" s="400"/>
      <c r="C53" s="208" t="s">
        <v>222</v>
      </c>
      <c r="D53" s="195"/>
      <c r="E53" s="195"/>
      <c r="F53" s="195"/>
      <c r="G53" s="195"/>
      <c r="H53" s="195"/>
      <c r="I53" s="195"/>
      <c r="J53" s="195"/>
      <c r="K53" s="195"/>
      <c r="L53" s="195"/>
      <c r="M53" s="195"/>
      <c r="O53" s="4"/>
      <c r="P53" s="4"/>
      <c r="Q53" s="4"/>
    </row>
    <row r="54" spans="1:13" ht="12.75">
      <c r="A54" s="206">
        <f>ROW()</f>
        <v>54</v>
      </c>
      <c r="B54" s="400"/>
      <c r="C54" s="195"/>
      <c r="D54" s="198" t="s">
        <v>104</v>
      </c>
      <c r="E54" s="195"/>
      <c r="F54" s="195"/>
      <c r="G54" s="195"/>
      <c r="H54" s="350" t="s">
        <v>51</v>
      </c>
      <c r="I54" s="350" t="s">
        <v>53</v>
      </c>
      <c r="J54" s="350" t="s">
        <v>54</v>
      </c>
      <c r="K54" s="195"/>
      <c r="L54" s="195"/>
      <c r="M54" s="195"/>
    </row>
    <row r="55" spans="1:13" ht="12.75">
      <c r="A55" s="206">
        <f>ROW()</f>
        <v>55</v>
      </c>
      <c r="B55" s="400"/>
      <c r="C55" s="195"/>
      <c r="D55" s="195" t="s">
        <v>495</v>
      </c>
      <c r="E55" s="195"/>
      <c r="F55" s="195"/>
      <c r="G55" s="211"/>
      <c r="H55" s="496"/>
      <c r="I55" s="497"/>
      <c r="J55" s="498"/>
      <c r="K55" s="298"/>
      <c r="L55" s="195"/>
      <c r="M55" s="195"/>
    </row>
    <row r="56" spans="1:13" ht="12.75">
      <c r="A56" s="206">
        <f>ROW()</f>
        <v>56</v>
      </c>
      <c r="B56" s="400"/>
      <c r="C56" s="195"/>
      <c r="D56" s="195"/>
      <c r="E56" s="195"/>
      <c r="F56" s="195"/>
      <c r="G56" s="195"/>
      <c r="H56" s="195"/>
      <c r="I56" s="195"/>
      <c r="J56" s="195"/>
      <c r="K56" s="298"/>
      <c r="L56" s="195"/>
      <c r="M56" s="195"/>
    </row>
    <row r="57" spans="1:13" ht="12.75">
      <c r="A57" s="206">
        <f>ROW()</f>
        <v>57</v>
      </c>
      <c r="B57" s="400"/>
      <c r="C57" s="195"/>
      <c r="D57" s="198" t="s">
        <v>496</v>
      </c>
      <c r="E57" s="195"/>
      <c r="F57" s="195"/>
      <c r="G57" s="195"/>
      <c r="H57" s="350" t="s">
        <v>51</v>
      </c>
      <c r="I57" s="350" t="s">
        <v>53</v>
      </c>
      <c r="J57" s="350" t="s">
        <v>54</v>
      </c>
      <c r="K57" s="298"/>
      <c r="L57" s="195"/>
      <c r="M57" s="195"/>
    </row>
    <row r="58" spans="1:13" ht="12.75">
      <c r="A58" s="206">
        <f>ROW()</f>
        <v>58</v>
      </c>
      <c r="B58" s="400"/>
      <c r="C58" s="195"/>
      <c r="D58" s="195" t="s">
        <v>42</v>
      </c>
      <c r="E58" s="195"/>
      <c r="F58" s="195"/>
      <c r="G58" s="211"/>
      <c r="H58" s="486"/>
      <c r="I58" s="487"/>
      <c r="J58" s="488"/>
      <c r="K58" s="298"/>
      <c r="L58" s="195"/>
      <c r="M58" s="195"/>
    </row>
    <row r="59" spans="1:13" ht="12.75">
      <c r="A59" s="206">
        <f>ROW()</f>
        <v>59</v>
      </c>
      <c r="B59" s="400"/>
      <c r="C59" s="195"/>
      <c r="D59" s="195" t="s">
        <v>43</v>
      </c>
      <c r="E59" s="195"/>
      <c r="F59" s="195"/>
      <c r="G59" s="211"/>
      <c r="H59" s="495"/>
      <c r="I59" s="493"/>
      <c r="J59" s="494"/>
      <c r="K59" s="298"/>
      <c r="L59" s="195"/>
      <c r="M59" s="195"/>
    </row>
    <row r="60" spans="1:13" ht="12.75">
      <c r="A60" s="206">
        <f>ROW()</f>
        <v>60</v>
      </c>
      <c r="B60" s="400"/>
      <c r="C60" s="195"/>
      <c r="D60" s="195"/>
      <c r="E60" s="195"/>
      <c r="F60" s="195"/>
      <c r="G60" s="195"/>
      <c r="H60" s="195"/>
      <c r="I60" s="195"/>
      <c r="J60" s="195"/>
      <c r="K60" s="195"/>
      <c r="L60" s="195"/>
      <c r="M60" s="195"/>
    </row>
    <row r="61" spans="1:13" ht="12.75">
      <c r="A61" s="206">
        <f>ROW()</f>
        <v>61</v>
      </c>
      <c r="B61" s="400"/>
      <c r="C61" s="195"/>
      <c r="D61" s="198" t="s">
        <v>313</v>
      </c>
      <c r="E61" s="195"/>
      <c r="F61" s="195"/>
      <c r="G61" s="195"/>
      <c r="H61" s="350" t="s">
        <v>51</v>
      </c>
      <c r="I61" s="350" t="s">
        <v>53</v>
      </c>
      <c r="J61" s="350" t="s">
        <v>54</v>
      </c>
      <c r="K61" s="298"/>
      <c r="L61" s="195"/>
      <c r="M61" s="195"/>
    </row>
    <row r="62" spans="1:13" ht="12.75">
      <c r="A62" s="206">
        <f>ROW()</f>
        <v>62</v>
      </c>
      <c r="B62" s="400"/>
      <c r="C62" s="195"/>
      <c r="D62" s="195" t="s">
        <v>42</v>
      </c>
      <c r="E62" s="195"/>
      <c r="F62" s="195"/>
      <c r="G62" s="211"/>
      <c r="H62" s="496"/>
      <c r="I62" s="497"/>
      <c r="J62" s="488"/>
      <c r="K62" s="398"/>
      <c r="L62" s="195"/>
      <c r="M62" s="195"/>
    </row>
    <row r="63" spans="1:13" ht="12.75">
      <c r="A63" s="206">
        <f>ROW()</f>
        <v>63</v>
      </c>
      <c r="B63" s="400"/>
      <c r="C63" s="195"/>
      <c r="D63" s="195" t="s">
        <v>43</v>
      </c>
      <c r="E63" s="195"/>
      <c r="F63" s="195"/>
      <c r="G63" s="211"/>
      <c r="H63" s="489"/>
      <c r="I63" s="490"/>
      <c r="J63" s="499"/>
      <c r="K63" s="398"/>
      <c r="L63" s="195"/>
      <c r="M63" s="195"/>
    </row>
    <row r="64" spans="1:13" ht="12.75">
      <c r="A64" s="206">
        <f>ROW()</f>
        <v>64</v>
      </c>
      <c r="B64" s="400"/>
      <c r="C64" s="195"/>
      <c r="D64" s="195"/>
      <c r="E64" s="195"/>
      <c r="F64" s="195"/>
      <c r="G64" s="195"/>
      <c r="H64" s="195"/>
      <c r="I64" s="195"/>
      <c r="J64" s="195"/>
      <c r="K64" s="298"/>
      <c r="L64" s="195"/>
      <c r="M64" s="195"/>
    </row>
    <row r="65" spans="1:13" ht="12.75">
      <c r="A65" s="206">
        <f>ROW()</f>
        <v>65</v>
      </c>
      <c r="B65" s="400"/>
      <c r="C65" s="195"/>
      <c r="D65" s="198" t="s">
        <v>314</v>
      </c>
      <c r="E65" s="195"/>
      <c r="F65" s="195"/>
      <c r="G65" s="211"/>
      <c r="H65" s="350" t="s">
        <v>51</v>
      </c>
      <c r="I65" s="350" t="s">
        <v>53</v>
      </c>
      <c r="J65" s="350" t="s">
        <v>54</v>
      </c>
      <c r="K65" s="298"/>
      <c r="L65" s="195"/>
      <c r="M65" s="195"/>
    </row>
    <row r="66" spans="1:13" ht="12.75">
      <c r="A66" s="206">
        <f>ROW()</f>
        <v>66</v>
      </c>
      <c r="B66" s="400"/>
      <c r="C66" s="195"/>
      <c r="D66" s="195" t="s">
        <v>42</v>
      </c>
      <c r="E66" s="195"/>
      <c r="F66" s="195"/>
      <c r="G66" s="211"/>
      <c r="H66" s="486"/>
      <c r="I66" s="487"/>
      <c r="J66" s="488"/>
      <c r="K66" s="398"/>
      <c r="L66" s="195"/>
      <c r="M66" s="195"/>
    </row>
    <row r="67" spans="1:13" ht="12.75">
      <c r="A67" s="206">
        <f>ROW()</f>
        <v>67</v>
      </c>
      <c r="B67" s="400"/>
      <c r="C67" s="195"/>
      <c r="D67" s="195" t="s">
        <v>43</v>
      </c>
      <c r="E67" s="195"/>
      <c r="F67" s="195"/>
      <c r="G67" s="211"/>
      <c r="H67" s="496"/>
      <c r="I67" s="497"/>
      <c r="J67" s="498"/>
      <c r="K67" s="399"/>
      <c r="L67" s="195"/>
      <c r="M67" s="195"/>
    </row>
    <row r="68" spans="1:13" ht="12.75">
      <c r="A68" s="206">
        <f>ROW()</f>
        <v>68</v>
      </c>
      <c r="B68" s="400"/>
      <c r="C68" s="195"/>
      <c r="D68" s="195"/>
      <c r="E68" s="195"/>
      <c r="F68" s="195"/>
      <c r="G68" s="195"/>
      <c r="H68" s="195"/>
      <c r="I68" s="195"/>
      <c r="J68" s="195"/>
      <c r="K68" s="298"/>
      <c r="L68" s="195"/>
      <c r="M68" s="195"/>
    </row>
    <row r="69" spans="1:13" ht="12.75">
      <c r="A69" s="206">
        <f>ROW()</f>
        <v>69</v>
      </c>
      <c r="B69" s="400"/>
      <c r="C69" s="195"/>
      <c r="D69" s="195"/>
      <c r="E69" s="195"/>
      <c r="F69" s="195"/>
      <c r="G69" s="195"/>
      <c r="H69" s="195"/>
      <c r="I69" s="195"/>
      <c r="J69" s="195"/>
      <c r="K69" s="195"/>
      <c r="L69" s="195"/>
      <c r="M69" s="195"/>
    </row>
    <row r="70" spans="1:13" ht="15.75">
      <c r="A70" s="206">
        <f>ROW()</f>
        <v>70</v>
      </c>
      <c r="B70" s="208" t="s">
        <v>223</v>
      </c>
      <c r="C70" s="195"/>
      <c r="D70" s="198"/>
      <c r="E70" s="198"/>
      <c r="F70" s="198"/>
      <c r="G70" s="195"/>
      <c r="H70" s="195"/>
      <c r="I70" s="195"/>
      <c r="J70" s="195"/>
      <c r="K70" s="195"/>
      <c r="L70" s="195"/>
      <c r="M70" s="195"/>
    </row>
    <row r="71" spans="1:13" ht="15.75">
      <c r="A71" s="206">
        <f>ROW()</f>
        <v>71</v>
      </c>
      <c r="B71" s="208"/>
      <c r="C71" s="195"/>
      <c r="D71" s="198"/>
      <c r="E71" s="198"/>
      <c r="F71" s="198"/>
      <c r="G71" s="195"/>
      <c r="H71" s="195"/>
      <c r="I71" s="195"/>
      <c r="J71" s="195"/>
      <c r="K71" s="195"/>
      <c r="L71" s="195"/>
      <c r="M71" s="195"/>
    </row>
    <row r="72" spans="1:13" ht="15.75">
      <c r="A72" s="206">
        <f>ROW()</f>
        <v>72</v>
      </c>
      <c r="B72" s="208"/>
      <c r="C72" s="208" t="s">
        <v>105</v>
      </c>
      <c r="D72" s="195"/>
      <c r="E72" s="198"/>
      <c r="F72" s="198"/>
      <c r="G72" s="195"/>
      <c r="H72" s="195"/>
      <c r="I72" s="195"/>
      <c r="J72" s="195"/>
      <c r="K72" s="195"/>
      <c r="L72" s="195"/>
      <c r="M72" s="195"/>
    </row>
    <row r="73" spans="1:13" ht="15.75">
      <c r="A73" s="206">
        <f>ROW()</f>
        <v>73</v>
      </c>
      <c r="B73" s="208"/>
      <c r="C73" s="195"/>
      <c r="D73" s="198"/>
      <c r="E73" s="198"/>
      <c r="F73" s="198"/>
      <c r="G73" s="195"/>
      <c r="H73" s="195"/>
      <c r="I73" s="195"/>
      <c r="J73" s="195"/>
      <c r="K73" s="195"/>
      <c r="L73" s="195"/>
      <c r="M73" s="195"/>
    </row>
    <row r="74" spans="1:13" ht="15.75">
      <c r="A74" s="206">
        <f>ROW()</f>
        <v>74</v>
      </c>
      <c r="B74" s="208"/>
      <c r="C74" s="195"/>
      <c r="D74" s="198"/>
      <c r="E74" s="198"/>
      <c r="F74" s="198"/>
      <c r="G74" s="791" t="s">
        <v>33</v>
      </c>
      <c r="H74" s="791"/>
      <c r="I74" s="791"/>
      <c r="J74" s="791"/>
      <c r="K74" s="791"/>
      <c r="L74" s="195"/>
      <c r="M74" s="195"/>
    </row>
    <row r="75" spans="1:13" ht="76.5" customHeight="1">
      <c r="A75" s="206">
        <f>ROW()</f>
        <v>75</v>
      </c>
      <c r="B75" s="400"/>
      <c r="C75" s="195"/>
      <c r="D75" s="195"/>
      <c r="E75" s="195"/>
      <c r="F75" s="195"/>
      <c r="G75" s="403" t="s">
        <v>396</v>
      </c>
      <c r="H75" s="404" t="s">
        <v>397</v>
      </c>
      <c r="I75" s="403" t="s">
        <v>398</v>
      </c>
      <c r="J75" s="405" t="s">
        <v>170</v>
      </c>
      <c r="K75" s="449" t="s">
        <v>491</v>
      </c>
      <c r="L75" s="236"/>
      <c r="M75" s="195"/>
    </row>
    <row r="76" spans="1:13" ht="15.75" customHeight="1">
      <c r="A76" s="206">
        <f>ROW()</f>
        <v>76</v>
      </c>
      <c r="B76" s="400"/>
      <c r="C76" s="195"/>
      <c r="D76" s="238"/>
      <c r="E76" s="238"/>
      <c r="F76" s="289" t="s">
        <v>224</v>
      </c>
      <c r="G76" s="461"/>
      <c r="H76" s="464"/>
      <c r="I76" s="500"/>
      <c r="J76" s="500"/>
      <c r="K76" s="90">
        <f>SUM(G76:J76)</f>
        <v>0</v>
      </c>
      <c r="L76" s="245" t="str">
        <f>IF('FS1.Regulatory Profit Statement'!F10=K76,"from FS1","Error (FS1)")</f>
        <v>from FS1</v>
      </c>
      <c r="M76" s="195"/>
    </row>
    <row r="77" spans="1:13" ht="15.75" customHeight="1">
      <c r="A77" s="206">
        <f>ROW()</f>
        <v>77</v>
      </c>
      <c r="B77" s="400"/>
      <c r="C77" s="195"/>
      <c r="D77" s="238"/>
      <c r="E77" s="238"/>
      <c r="F77" s="289" t="s">
        <v>106</v>
      </c>
      <c r="G77" s="462"/>
      <c r="H77" s="465"/>
      <c r="I77" s="501"/>
      <c r="J77" s="501"/>
      <c r="K77" s="91">
        <f>SUM(G77:J77)</f>
        <v>0</v>
      </c>
      <c r="L77" s="245" t="str">
        <f>IF('MP1 Technical Information'!H75*1000=K77,"from MP1","Error (MP1)")</f>
        <v>from MP1</v>
      </c>
      <c r="M77" s="195"/>
    </row>
    <row r="78" spans="1:13" ht="15.75" customHeight="1">
      <c r="A78" s="206">
        <f>ROW()</f>
        <v>78</v>
      </c>
      <c r="B78" s="400"/>
      <c r="C78" s="195"/>
      <c r="D78" s="238"/>
      <c r="E78" s="238"/>
      <c r="F78" s="289" t="s">
        <v>197</v>
      </c>
      <c r="G78" s="462"/>
      <c r="H78" s="465"/>
      <c r="I78" s="501"/>
      <c r="J78" s="501"/>
      <c r="K78" s="91">
        <f>SUM(G78:J78)</f>
        <v>0</v>
      </c>
      <c r="L78" s="245" t="str">
        <f>IF('MP1 Technical Information'!H84=K78,"from MP1","Error (MP1)")</f>
        <v>from MP1</v>
      </c>
      <c r="M78" s="195"/>
    </row>
    <row r="79" spans="1:13" ht="15.75" customHeight="1">
      <c r="A79" s="206">
        <f>ROW()</f>
        <v>79</v>
      </c>
      <c r="B79" s="400"/>
      <c r="C79" s="195"/>
      <c r="D79" s="238"/>
      <c r="E79" s="238"/>
      <c r="F79" s="289" t="s">
        <v>73</v>
      </c>
      <c r="G79" s="157" t="str">
        <f>IF(G76=0,"Not defined",+G76/G77*100)</f>
        <v>Not defined</v>
      </c>
      <c r="H79" s="157" t="str">
        <f>IF(H76=0,"Not defined",+H76/H77*100)</f>
        <v>Not defined</v>
      </c>
      <c r="I79" s="157" t="str">
        <f>IF(I76=0,"Not defined",+I76/I77*100)</f>
        <v>Not defined</v>
      </c>
      <c r="J79" s="550" t="str">
        <f>IF(J76=0,"Not defined",+J76/J77*100)</f>
        <v>Not defined</v>
      </c>
      <c r="K79" s="551" t="str">
        <f>IF(K76=0,"Not defined",+K76/K77*100)</f>
        <v>Not defined</v>
      </c>
      <c r="L79" s="533"/>
      <c r="M79" s="195"/>
    </row>
    <row r="80" spans="1:13" ht="15.75" customHeight="1">
      <c r="A80" s="206">
        <f>ROW()</f>
        <v>80</v>
      </c>
      <c r="B80" s="400"/>
      <c r="C80" s="195"/>
      <c r="D80" s="238"/>
      <c r="E80" s="238"/>
      <c r="F80" s="289" t="s">
        <v>74</v>
      </c>
      <c r="G80" s="42">
        <v>1</v>
      </c>
      <c r="H80" s="128" t="str">
        <f>IF(H76=0,"Not defined",H79/G79)</f>
        <v>Not defined</v>
      </c>
      <c r="I80" s="129" t="str">
        <f>IF(I76=0,"Not defined",I79/G79)</f>
        <v>Not defined</v>
      </c>
      <c r="J80" s="129" t="str">
        <f>IF(J76=0,"Not defined",J79/G79)</f>
        <v>Not defined</v>
      </c>
      <c r="K80" s="534" t="str">
        <f>IF(K76=0,"Not defined",K79/G79)</f>
        <v>Not defined</v>
      </c>
      <c r="L80" s="195"/>
      <c r="M80" s="195"/>
    </row>
    <row r="81" spans="1:13" ht="15.75" customHeight="1">
      <c r="A81" s="206">
        <f>ROW()</f>
        <v>81</v>
      </c>
      <c r="B81" s="400"/>
      <c r="C81" s="195"/>
      <c r="D81" s="195"/>
      <c r="E81" s="195"/>
      <c r="F81" s="195"/>
      <c r="G81" s="231"/>
      <c r="H81" s="195"/>
      <c r="I81" s="216"/>
      <c r="J81" s="402"/>
      <c r="K81" s="195"/>
      <c r="L81" s="195"/>
      <c r="M81" s="195"/>
    </row>
    <row r="82" spans="1:13" ht="12.75">
      <c r="A82" s="450"/>
      <c r="B82" s="195"/>
      <c r="C82" s="195"/>
      <c r="D82" s="195"/>
      <c r="E82" s="195"/>
      <c r="F82" s="195"/>
      <c r="G82" s="195"/>
      <c r="H82" s="195"/>
      <c r="I82" s="195"/>
      <c r="J82" s="195"/>
      <c r="K82" s="195"/>
      <c r="L82" s="195"/>
      <c r="M82" s="195"/>
    </row>
    <row r="84" spans="1:13" ht="18">
      <c r="A84" s="221" t="s">
        <v>373</v>
      </c>
      <c r="B84" s="207"/>
      <c r="C84" s="203"/>
      <c r="D84" s="208"/>
      <c r="E84" s="222"/>
      <c r="F84" s="222"/>
      <c r="G84" s="196"/>
      <c r="H84" s="195"/>
      <c r="I84" s="195"/>
      <c r="J84" s="195"/>
      <c r="K84" s="195"/>
      <c r="L84" s="195"/>
      <c r="M84" s="195"/>
    </row>
    <row r="85" spans="1:13" ht="15.75">
      <c r="A85" s="202"/>
      <c r="B85" s="207"/>
      <c r="C85" s="203"/>
      <c r="D85" s="208"/>
      <c r="E85" s="222"/>
      <c r="F85" s="222"/>
      <c r="G85" s="196"/>
      <c r="H85" s="195"/>
      <c r="I85" s="195"/>
      <c r="J85" s="195"/>
      <c r="K85" s="195"/>
      <c r="L85" s="195"/>
      <c r="M85" s="195"/>
    </row>
    <row r="86" spans="1:13" ht="15.75">
      <c r="A86" s="208" t="s">
        <v>372</v>
      </c>
      <c r="B86" s="195"/>
      <c r="C86" s="203"/>
      <c r="D86" s="195"/>
      <c r="E86" s="223"/>
      <c r="F86" s="223"/>
      <c r="G86" s="196"/>
      <c r="H86" s="195"/>
      <c r="I86" s="195"/>
      <c r="J86" s="195"/>
      <c r="K86" s="195"/>
      <c r="L86" s="195"/>
      <c r="M86" s="195"/>
    </row>
    <row r="87" spans="1:13" ht="15.75">
      <c r="A87" s="195"/>
      <c r="B87" s="208"/>
      <c r="C87" s="203"/>
      <c r="D87" s="195"/>
      <c r="E87" s="223"/>
      <c r="F87" s="223"/>
      <c r="G87" s="196"/>
      <c r="H87" s="195"/>
      <c r="I87" s="195"/>
      <c r="J87" s="195"/>
      <c r="K87" s="195"/>
      <c r="L87" s="195"/>
      <c r="M87" s="195"/>
    </row>
    <row r="88" spans="1:13" ht="15.75">
      <c r="A88" s="13"/>
      <c r="B88" s="7"/>
      <c r="C88" s="8"/>
      <c r="D88" s="4"/>
      <c r="E88" s="85"/>
      <c r="F88" s="85"/>
      <c r="G88" s="169"/>
      <c r="H88" s="4"/>
      <c r="M88"/>
    </row>
    <row r="89" spans="1:13" ht="15.75">
      <c r="A89" s="206">
        <f>ROW()</f>
        <v>89</v>
      </c>
      <c r="B89" s="208" t="s">
        <v>375</v>
      </c>
      <c r="C89" s="203"/>
      <c r="D89" s="195"/>
      <c r="E89" s="205"/>
      <c r="F89" s="219"/>
      <c r="G89" s="196"/>
      <c r="H89" s="195"/>
      <c r="I89" s="195"/>
      <c r="J89" s="195"/>
      <c r="K89" s="195"/>
      <c r="L89" s="195"/>
      <c r="M89" s="195"/>
    </row>
    <row r="90" spans="1:13" ht="12.75">
      <c r="A90" s="206">
        <f>ROW()</f>
        <v>90</v>
      </c>
      <c r="B90" s="195"/>
      <c r="C90" s="195"/>
      <c r="D90" s="195"/>
      <c r="E90" s="195"/>
      <c r="F90" s="195"/>
      <c r="G90" s="195"/>
      <c r="H90" s="195"/>
      <c r="I90" s="195"/>
      <c r="J90" s="195"/>
      <c r="K90" s="195"/>
      <c r="L90" s="195"/>
      <c r="M90" s="195"/>
    </row>
    <row r="91" spans="1:51" ht="12.75">
      <c r="A91" s="206">
        <f>ROW()</f>
        <v>91</v>
      </c>
      <c r="B91" s="195"/>
      <c r="C91" s="198" t="s">
        <v>374</v>
      </c>
      <c r="D91" s="195"/>
      <c r="E91" s="195"/>
      <c r="F91" s="195"/>
      <c r="G91" s="787" t="s">
        <v>532</v>
      </c>
      <c r="H91" s="787"/>
      <c r="I91" s="787"/>
      <c r="J91" s="787"/>
      <c r="K91" s="195"/>
      <c r="L91" s="195"/>
      <c r="M91" s="195"/>
      <c r="AY91" t="s">
        <v>532</v>
      </c>
    </row>
    <row r="92" spans="1:51" ht="12.75">
      <c r="A92" s="206">
        <f>ROW()</f>
        <v>92</v>
      </c>
      <c r="B92" s="195"/>
      <c r="C92" s="195"/>
      <c r="D92" s="195"/>
      <c r="E92" s="195"/>
      <c r="F92" s="195"/>
      <c r="G92" s="195"/>
      <c r="H92" s="195"/>
      <c r="I92" s="195"/>
      <c r="J92" s="195"/>
      <c r="K92" s="195"/>
      <c r="L92" s="195"/>
      <c r="M92" s="195"/>
      <c r="AY92" s="192" t="s">
        <v>376</v>
      </c>
    </row>
    <row r="93" spans="1:51" ht="12.75">
      <c r="A93" s="206">
        <f>ROW()</f>
        <v>93</v>
      </c>
      <c r="B93" s="195"/>
      <c r="C93" s="198" t="s">
        <v>378</v>
      </c>
      <c r="D93" s="195"/>
      <c r="E93" s="195"/>
      <c r="F93" s="195"/>
      <c r="G93" s="195"/>
      <c r="H93" s="195"/>
      <c r="I93" s="195"/>
      <c r="J93" s="195"/>
      <c r="K93" s="195"/>
      <c r="L93" s="195"/>
      <c r="M93" s="195"/>
      <c r="AY93" s="192" t="s">
        <v>377</v>
      </c>
    </row>
    <row r="94" spans="1:13" ht="12.75">
      <c r="A94" s="206">
        <f>ROW()</f>
        <v>94</v>
      </c>
      <c r="B94" s="195"/>
      <c r="C94" s="195"/>
      <c r="D94" s="195" t="s">
        <v>147</v>
      </c>
      <c r="E94" s="195"/>
      <c r="F94" s="195"/>
      <c r="G94" s="502"/>
      <c r="H94" s="195" t="s">
        <v>537</v>
      </c>
      <c r="I94" s="195"/>
      <c r="J94" s="195"/>
      <c r="K94" s="195"/>
      <c r="L94" s="195"/>
      <c r="M94" s="195"/>
    </row>
    <row r="95" spans="1:13" ht="12.75">
      <c r="A95" s="206">
        <f>ROW()</f>
        <v>95</v>
      </c>
      <c r="B95" s="195"/>
      <c r="C95" s="195"/>
      <c r="D95" s="195" t="s">
        <v>148</v>
      </c>
      <c r="E95" s="195"/>
      <c r="F95" s="195"/>
      <c r="G95" s="503"/>
      <c r="H95" s="195" t="s">
        <v>537</v>
      </c>
      <c r="I95" s="195"/>
      <c r="J95" s="195"/>
      <c r="K95" s="195"/>
      <c r="L95" s="195"/>
      <c r="M95" s="195"/>
    </row>
    <row r="96" spans="1:13" ht="12.75">
      <c r="A96" s="206">
        <f>ROW()</f>
        <v>96</v>
      </c>
      <c r="B96" s="195"/>
      <c r="C96" s="195"/>
      <c r="D96" s="195"/>
      <c r="E96" s="195"/>
      <c r="F96" s="195"/>
      <c r="G96" s="195"/>
      <c r="H96" s="195"/>
      <c r="I96" s="195"/>
      <c r="J96" s="195"/>
      <c r="K96" s="195"/>
      <c r="L96" s="195"/>
      <c r="M96" s="195"/>
    </row>
    <row r="97" spans="1:13" ht="12.75">
      <c r="A97" s="230"/>
      <c r="B97" s="195"/>
      <c r="C97" s="195"/>
      <c r="D97" s="195"/>
      <c r="E97" s="195"/>
      <c r="F97" s="195"/>
      <c r="G97" s="195"/>
      <c r="H97" s="195"/>
      <c r="I97" s="195"/>
      <c r="J97" s="195"/>
      <c r="K97" s="195"/>
      <c r="L97" s="195"/>
      <c r="M97" s="195"/>
    </row>
  </sheetData>
  <sheetProtection sheet="1"/>
  <mergeCells count="9">
    <mergeCell ref="J5:L5"/>
    <mergeCell ref="G91:J91"/>
    <mergeCell ref="E8:H8"/>
    <mergeCell ref="G74:K74"/>
    <mergeCell ref="D6:F6"/>
    <mergeCell ref="E7:H7"/>
    <mergeCell ref="J37:K37"/>
    <mergeCell ref="J38:K38"/>
    <mergeCell ref="J39:K39"/>
  </mergeCells>
  <conditionalFormatting sqref="G44:L46 G50:L51">
    <cfRule type="expression" priority="1" dxfId="0" stopIfTrue="1">
      <formula>G$43="No"</formula>
    </cfRule>
  </conditionalFormatting>
  <dataValidations count="2">
    <dataValidation type="list" allowBlank="1" showInputMessage="1" showErrorMessage="1" sqref="G43:L43">
      <formula1>$AY$41:$AY$43</formula1>
    </dataValidation>
    <dataValidation type="list" allowBlank="1" showInputMessage="1" showErrorMessage="1" sqref="G91:J91">
      <formula1>$AY$91:$AY$93</formula1>
    </dataValidation>
  </dataValidations>
  <printOptions/>
  <pageMargins left="0.75" right="0.75" top="1" bottom="1" header="0.5" footer="0.5"/>
  <pageSetup horizontalDpi="300" verticalDpi="300" orientation="portrait" paperSize="9" scale="57" r:id="rId1"/>
  <headerFooter alignWithMargins="0">
    <oddHeader>&amp;RElectricity Distribution (Information Disclosure) Requirements - Schedules 
</oddHeader>
    <oddFooter>&amp;L&amp;D&amp;C&amp;F</oddFooter>
  </headerFooter>
  <rowBreaks count="1" manualBreakCount="1">
    <brk id="82" max="12" man="1"/>
  </rowBreaks>
</worksheet>
</file>

<file path=xl/worksheets/sheet16.xml><?xml version="1.0" encoding="utf-8"?>
<worksheet xmlns="http://schemas.openxmlformats.org/spreadsheetml/2006/main" xmlns:r="http://schemas.openxmlformats.org/officeDocument/2006/relationships">
  <sheetPr>
    <tabColor indexed="20"/>
  </sheetPr>
  <dimension ref="A1:AG75"/>
  <sheetViews>
    <sheetView showGridLines="0" zoomScale="75" zoomScaleNormal="75" zoomScaleSheetLayoutView="75" zoomScalePageLayoutView="75" workbookViewId="0" topLeftCell="A1">
      <selection activeCell="A1" sqref="A1"/>
    </sheetView>
  </sheetViews>
  <sheetFormatPr defaultColWidth="9.140625" defaultRowHeight="12.75"/>
  <cols>
    <col min="1" max="1" width="6.7109375" style="0" customWidth="1"/>
    <col min="2" max="2" width="4.140625" style="0" customWidth="1"/>
    <col min="3" max="3" width="61.28125" style="0" customWidth="1"/>
    <col min="4" max="4" width="15.00390625" style="0" customWidth="1"/>
    <col min="5" max="9" width="11.7109375" style="0" customWidth="1"/>
    <col min="10" max="10" width="9.421875" style="22" customWidth="1"/>
    <col min="11" max="11" width="2.28125" style="22" customWidth="1"/>
  </cols>
  <sheetData>
    <row r="1" spans="1:11" ht="12.75">
      <c r="A1" s="195"/>
      <c r="B1" s="195"/>
      <c r="C1" s="195"/>
      <c r="D1" s="195"/>
      <c r="E1" s="195"/>
      <c r="F1" s="195"/>
      <c r="G1" s="195"/>
      <c r="H1" s="195"/>
      <c r="I1" s="195"/>
      <c r="J1" s="195"/>
      <c r="K1" s="195"/>
    </row>
    <row r="2" spans="1:11" ht="19.5" customHeight="1">
      <c r="A2" s="197" t="s">
        <v>412</v>
      </c>
      <c r="B2" s="195"/>
      <c r="C2" s="198"/>
      <c r="D2" s="198"/>
      <c r="E2" s="195"/>
      <c r="F2" s="195"/>
      <c r="G2" s="195"/>
      <c r="H2" s="195"/>
      <c r="I2" s="195"/>
      <c r="J2" s="195"/>
      <c r="K2" s="195"/>
    </row>
    <row r="3" spans="1:11" ht="19.5" customHeight="1">
      <c r="A3" s="195"/>
      <c r="B3" s="216"/>
      <c r="C3" s="195"/>
      <c r="D3" s="195"/>
      <c r="E3" s="195"/>
      <c r="F3" s="195"/>
      <c r="G3" s="195"/>
      <c r="H3" s="195"/>
      <c r="I3" s="195"/>
      <c r="J3" s="195"/>
      <c r="K3" s="195"/>
    </row>
    <row r="4" spans="1:11" ht="18" customHeight="1">
      <c r="A4" s="422" t="s">
        <v>485</v>
      </c>
      <c r="B4" s="195"/>
      <c r="C4" s="195"/>
      <c r="D4" s="195"/>
      <c r="E4" s="195"/>
      <c r="F4" s="195"/>
      <c r="G4" s="210" t="s">
        <v>182</v>
      </c>
      <c r="H4" s="746">
        <f>'FS1.Regulatory Profit Statement'!$E$4</f>
        <v>0</v>
      </c>
      <c r="I4" s="747"/>
      <c r="J4" s="195"/>
      <c r="K4" s="195"/>
    </row>
    <row r="5" spans="1:11" ht="18">
      <c r="A5" s="209">
        <f>ROW()</f>
        <v>5</v>
      </c>
      <c r="B5" s="195"/>
      <c r="C5" s="195"/>
      <c r="D5" s="195"/>
      <c r="E5" s="195"/>
      <c r="F5" s="195"/>
      <c r="G5" s="195"/>
      <c r="H5" s="413" t="s">
        <v>64</v>
      </c>
      <c r="I5" s="552">
        <f>'FS1.Regulatory Profit Statement'!F5</f>
        <v>0</v>
      </c>
      <c r="J5" s="195"/>
      <c r="K5" s="195"/>
    </row>
    <row r="6" spans="1:11" ht="13.5" customHeight="1">
      <c r="A6" s="206">
        <f>ROW()</f>
        <v>6</v>
      </c>
      <c r="B6" s="208" t="s">
        <v>107</v>
      </c>
      <c r="C6" s="195"/>
      <c r="D6" s="195"/>
      <c r="E6" s="195"/>
      <c r="F6" s="195"/>
      <c r="G6" s="195"/>
      <c r="H6" s="195"/>
      <c r="I6" s="249" t="s">
        <v>92</v>
      </c>
      <c r="J6" s="195"/>
      <c r="K6" s="195"/>
    </row>
    <row r="7" spans="1:11" ht="15.75">
      <c r="A7" s="206">
        <f>ROW()</f>
        <v>7</v>
      </c>
      <c r="B7" s="208"/>
      <c r="C7" s="203" t="s">
        <v>498</v>
      </c>
      <c r="D7" s="195"/>
      <c r="E7" s="762" t="s">
        <v>315</v>
      </c>
      <c r="F7" s="762"/>
      <c r="G7" s="762"/>
      <c r="H7" s="762"/>
      <c r="I7" s="762"/>
      <c r="J7" s="195"/>
      <c r="K7" s="195"/>
    </row>
    <row r="8" spans="1:11" ht="39" thickBot="1">
      <c r="A8" s="206">
        <f>ROW()</f>
        <v>8</v>
      </c>
      <c r="B8" s="195"/>
      <c r="C8" s="195"/>
      <c r="D8" s="414" t="s">
        <v>206</v>
      </c>
      <c r="E8" s="415" t="s">
        <v>353</v>
      </c>
      <c r="F8" s="416" t="s">
        <v>354</v>
      </c>
      <c r="G8" s="416" t="s">
        <v>355</v>
      </c>
      <c r="H8" s="416" t="s">
        <v>356</v>
      </c>
      <c r="I8" s="416" t="s">
        <v>357</v>
      </c>
      <c r="J8" s="195"/>
      <c r="K8" s="195"/>
    </row>
    <row r="9" spans="1:11" ht="17.25" customHeight="1">
      <c r="A9" s="206">
        <f>ROW()</f>
        <v>9</v>
      </c>
      <c r="B9" s="195"/>
      <c r="C9" s="417" t="s">
        <v>363</v>
      </c>
      <c r="D9" s="418" t="str">
        <f>IF(I5=0,"Not defined",I5)</f>
        <v>Not defined</v>
      </c>
      <c r="E9" s="419" t="str">
        <f>IF(I5=0,"Not defined",D9+1)</f>
        <v>Not defined</v>
      </c>
      <c r="F9" s="420" t="str">
        <f>IF(I5=0,"Not defined",E9+1)</f>
        <v>Not defined</v>
      </c>
      <c r="G9" s="420" t="str">
        <f>IF(I5=0,"Not defined",F9+1)</f>
        <v>Not defined</v>
      </c>
      <c r="H9" s="421" t="str">
        <f>IF(I5=0,"Not defined",G9+1)</f>
        <v>Not defined</v>
      </c>
      <c r="I9" s="350" t="str">
        <f>IF(I5=0,"Not defined",H9+1)</f>
        <v>Not defined</v>
      </c>
      <c r="J9" s="195"/>
      <c r="K9" s="195"/>
    </row>
    <row r="10" spans="1:11" ht="18.75" customHeight="1">
      <c r="A10" s="206">
        <f>ROW()</f>
        <v>10</v>
      </c>
      <c r="B10" s="195"/>
      <c r="C10" s="399" t="s">
        <v>364</v>
      </c>
      <c r="D10" s="119">
        <f>'FS2 Asset and Financing Statemt'!E8</f>
        <v>0</v>
      </c>
      <c r="E10" s="504"/>
      <c r="F10" s="505"/>
      <c r="G10" s="505"/>
      <c r="H10" s="505"/>
      <c r="I10" s="506"/>
      <c r="J10" s="236" t="s">
        <v>240</v>
      </c>
      <c r="K10" s="195"/>
    </row>
    <row r="11" spans="1:11" ht="18.75" customHeight="1">
      <c r="A11" s="206">
        <f>ROW()</f>
        <v>11</v>
      </c>
      <c r="B11" s="195"/>
      <c r="C11" s="399" t="s">
        <v>34</v>
      </c>
      <c r="D11" s="120">
        <f>'FS2 Asset and Financing Statemt'!E9</f>
        <v>0</v>
      </c>
      <c r="E11" s="507"/>
      <c r="F11" s="508"/>
      <c r="G11" s="508"/>
      <c r="H11" s="508"/>
      <c r="I11" s="509"/>
      <c r="J11" s="236" t="s">
        <v>240</v>
      </c>
      <c r="K11" s="195"/>
    </row>
    <row r="12" spans="1:11" ht="18.75" customHeight="1">
      <c r="A12" s="206">
        <f>ROW()</f>
        <v>12</v>
      </c>
      <c r="B12" s="195"/>
      <c r="C12" s="399" t="s">
        <v>478</v>
      </c>
      <c r="D12" s="120">
        <f>'FS2 Asset and Financing Statemt'!E10</f>
        <v>0</v>
      </c>
      <c r="E12" s="507"/>
      <c r="F12" s="508"/>
      <c r="G12" s="508"/>
      <c r="H12" s="508"/>
      <c r="I12" s="509"/>
      <c r="J12" s="236" t="s">
        <v>240</v>
      </c>
      <c r="K12" s="195"/>
    </row>
    <row r="13" spans="1:11" ht="16.5" customHeight="1">
      <c r="A13" s="206">
        <f>ROW()</f>
        <v>13</v>
      </c>
      <c r="B13" s="195"/>
      <c r="C13" s="399" t="s">
        <v>35</v>
      </c>
      <c r="D13" s="188">
        <f>'FS2 Asset and Financing Statemt'!E11</f>
        <v>0</v>
      </c>
      <c r="E13" s="510"/>
      <c r="F13" s="511"/>
      <c r="G13" s="511"/>
      <c r="H13" s="508"/>
      <c r="I13" s="509"/>
      <c r="J13" s="236" t="s">
        <v>240</v>
      </c>
      <c r="K13" s="195"/>
    </row>
    <row r="14" spans="1:11" ht="16.5" customHeight="1">
      <c r="A14" s="206">
        <f>ROW()</f>
        <v>14</v>
      </c>
      <c r="B14" s="195"/>
      <c r="C14" s="423" t="s">
        <v>202</v>
      </c>
      <c r="D14" s="189">
        <f>'FS2 Asset and Financing Statemt'!E12</f>
        <v>0</v>
      </c>
      <c r="E14" s="512"/>
      <c r="F14" s="513"/>
      <c r="G14" s="513"/>
      <c r="H14" s="514"/>
      <c r="I14" s="515"/>
      <c r="J14" s="236" t="s">
        <v>240</v>
      </c>
      <c r="K14" s="195"/>
    </row>
    <row r="15" spans="1:11" ht="16.5" customHeight="1">
      <c r="A15" s="206">
        <f>ROW()</f>
        <v>15</v>
      </c>
      <c r="B15" s="195"/>
      <c r="C15" s="424" t="s">
        <v>108</v>
      </c>
      <c r="D15" s="727"/>
      <c r="E15" s="728"/>
      <c r="F15" s="729"/>
      <c r="G15" s="729"/>
      <c r="H15" s="729"/>
      <c r="I15" s="730"/>
      <c r="J15" s="211"/>
      <c r="K15" s="195"/>
    </row>
    <row r="16" spans="1:11" ht="16.5" customHeight="1">
      <c r="A16" s="206">
        <f>ROW()</f>
        <v>16</v>
      </c>
      <c r="B16" s="195"/>
      <c r="C16" s="424"/>
      <c r="D16" s="213"/>
      <c r="E16" s="211"/>
      <c r="F16" s="211"/>
      <c r="G16" s="211"/>
      <c r="H16" s="211"/>
      <c r="I16" s="211"/>
      <c r="J16" s="195"/>
      <c r="K16" s="195"/>
    </row>
    <row r="17" spans="1:11" ht="16.5" customHeight="1">
      <c r="A17" s="206">
        <f>ROW()</f>
        <v>17</v>
      </c>
      <c r="B17" s="195"/>
      <c r="C17" s="399" t="s">
        <v>36</v>
      </c>
      <c r="D17" s="122">
        <f>'FS1.Regulatory Profit Statement'!E37</f>
        <v>0</v>
      </c>
      <c r="E17" s="504"/>
      <c r="F17" s="505"/>
      <c r="G17" s="505"/>
      <c r="H17" s="505"/>
      <c r="I17" s="506"/>
      <c r="J17" s="236" t="s">
        <v>199</v>
      </c>
      <c r="K17" s="195"/>
    </row>
    <row r="18" spans="1:11" ht="16.5" customHeight="1">
      <c r="A18" s="206">
        <f>ROW()</f>
        <v>18</v>
      </c>
      <c r="B18" s="195"/>
      <c r="C18" s="399" t="s">
        <v>37</v>
      </c>
      <c r="D18" s="120">
        <f>'FS1.Regulatory Profit Statement'!E38</f>
        <v>0</v>
      </c>
      <c r="E18" s="507"/>
      <c r="F18" s="508"/>
      <c r="G18" s="508"/>
      <c r="H18" s="508"/>
      <c r="I18" s="509"/>
      <c r="J18" s="236" t="s">
        <v>199</v>
      </c>
      <c r="K18" s="195"/>
    </row>
    <row r="19" spans="1:11" ht="15.75" customHeight="1">
      <c r="A19" s="206">
        <f>ROW()</f>
        <v>19</v>
      </c>
      <c r="B19" s="195"/>
      <c r="C19" s="399" t="s">
        <v>38</v>
      </c>
      <c r="D19" s="121">
        <f>'FS1.Regulatory Profit Statement'!E39</f>
        <v>0</v>
      </c>
      <c r="E19" s="512"/>
      <c r="F19" s="513"/>
      <c r="G19" s="513"/>
      <c r="H19" s="513"/>
      <c r="I19" s="516"/>
      <c r="J19" s="236" t="s">
        <v>199</v>
      </c>
      <c r="K19" s="195"/>
    </row>
    <row r="20" spans="1:33" ht="15.75" customHeight="1">
      <c r="A20" s="206">
        <f>ROW()</f>
        <v>20</v>
      </c>
      <c r="B20" s="195"/>
      <c r="C20" s="424" t="s">
        <v>109</v>
      </c>
      <c r="D20" s="727"/>
      <c r="E20" s="728"/>
      <c r="F20" s="729"/>
      <c r="G20" s="729"/>
      <c r="H20" s="729"/>
      <c r="I20" s="730"/>
      <c r="J20" s="211"/>
      <c r="K20" s="195"/>
      <c r="U20" s="22"/>
      <c r="V20" s="22"/>
      <c r="W20" s="22"/>
      <c r="X20" s="22"/>
      <c r="Y20" s="22"/>
      <c r="Z20" s="22"/>
      <c r="AA20" s="22"/>
      <c r="AB20" s="22"/>
      <c r="AC20" s="22"/>
      <c r="AD20" s="22"/>
      <c r="AE20" s="22"/>
      <c r="AF20" s="22"/>
      <c r="AG20" s="22"/>
    </row>
    <row r="21" spans="1:33" ht="15.75" customHeight="1">
      <c r="A21" s="206">
        <f>ROW()</f>
        <v>21</v>
      </c>
      <c r="B21" s="195"/>
      <c r="C21" s="424"/>
      <c r="D21" s="213"/>
      <c r="E21" s="211"/>
      <c r="F21" s="211"/>
      <c r="G21" s="211"/>
      <c r="H21" s="211"/>
      <c r="I21" s="211"/>
      <c r="J21" s="211"/>
      <c r="K21" s="195"/>
      <c r="U21" s="22"/>
      <c r="V21" s="22"/>
      <c r="W21" s="22"/>
      <c r="X21" s="22"/>
      <c r="Y21" s="22"/>
      <c r="Z21" s="22"/>
      <c r="AA21" s="167" t="s">
        <v>454</v>
      </c>
      <c r="AB21" s="22"/>
      <c r="AC21" s="22"/>
      <c r="AD21" s="22"/>
      <c r="AE21" s="22"/>
      <c r="AF21" s="22"/>
      <c r="AG21" s="22"/>
    </row>
    <row r="22" spans="1:33" ht="15.75" customHeight="1">
      <c r="A22" s="206">
        <f>ROW()</f>
        <v>22</v>
      </c>
      <c r="B22" s="195"/>
      <c r="C22" s="424" t="s">
        <v>110</v>
      </c>
      <c r="D22" s="165">
        <f aca="true" t="shared" si="0" ref="D22:I22">D20+D15</f>
        <v>0</v>
      </c>
      <c r="E22" s="105">
        <f t="shared" si="0"/>
        <v>0</v>
      </c>
      <c r="F22" s="106">
        <f t="shared" si="0"/>
        <v>0</v>
      </c>
      <c r="G22" s="106">
        <f t="shared" si="0"/>
        <v>0</v>
      </c>
      <c r="H22" s="166">
        <f t="shared" si="0"/>
        <v>0</v>
      </c>
      <c r="I22" s="107">
        <f t="shared" si="0"/>
        <v>0</v>
      </c>
      <c r="J22" s="211"/>
      <c r="K22" s="195"/>
      <c r="U22" s="22"/>
      <c r="V22" s="22"/>
      <c r="W22" s="22"/>
      <c r="X22" s="22"/>
      <c r="Y22" s="22"/>
      <c r="Z22" s="22"/>
      <c r="AA22" s="22"/>
      <c r="AB22" s="22"/>
      <c r="AC22" s="22"/>
      <c r="AD22" s="22"/>
      <c r="AE22" s="22"/>
      <c r="AF22" s="22"/>
      <c r="AG22" s="22"/>
    </row>
    <row r="23" spans="1:33" ht="15.75" customHeight="1">
      <c r="A23" s="206">
        <f>ROW()</f>
        <v>23</v>
      </c>
      <c r="B23" s="195"/>
      <c r="C23" s="424"/>
      <c r="D23" s="426"/>
      <c r="E23" s="302"/>
      <c r="F23" s="302"/>
      <c r="G23" s="302"/>
      <c r="H23" s="211"/>
      <c r="I23" s="302"/>
      <c r="J23" s="211"/>
      <c r="K23" s="195"/>
      <c r="U23" s="22"/>
      <c r="V23" s="22"/>
      <c r="W23" s="22"/>
      <c r="X23" s="22"/>
      <c r="Y23" s="22"/>
      <c r="Z23" s="22"/>
      <c r="AA23" s="167" t="s">
        <v>160</v>
      </c>
      <c r="AB23" s="22"/>
      <c r="AC23" s="22"/>
      <c r="AD23" s="22"/>
      <c r="AE23" s="22"/>
      <c r="AF23" s="22"/>
      <c r="AG23" s="22"/>
    </row>
    <row r="24" spans="1:33" ht="15.75" customHeight="1">
      <c r="A24" s="206">
        <f>ROW()</f>
        <v>24</v>
      </c>
      <c r="B24" s="195"/>
      <c r="C24" s="424" t="s">
        <v>528</v>
      </c>
      <c r="D24" s="517"/>
      <c r="E24" s="518"/>
      <c r="F24" s="519"/>
      <c r="G24" s="519"/>
      <c r="H24" s="519"/>
      <c r="I24" s="520"/>
      <c r="J24" s="211"/>
      <c r="K24" s="195"/>
      <c r="U24" s="22"/>
      <c r="V24" s="22"/>
      <c r="W24" s="22"/>
      <c r="X24" s="22"/>
      <c r="Y24" s="22"/>
      <c r="Z24" s="22"/>
      <c r="AA24" s="167" t="s">
        <v>364</v>
      </c>
      <c r="AB24" s="22"/>
      <c r="AC24" s="22"/>
      <c r="AD24" s="22"/>
      <c r="AE24" s="22"/>
      <c r="AF24" s="22"/>
      <c r="AG24" s="22"/>
    </row>
    <row r="25" spans="1:33" ht="15.75" customHeight="1">
      <c r="A25" s="206"/>
      <c r="B25" s="195"/>
      <c r="C25" s="424"/>
      <c r="D25" s="211"/>
      <c r="E25" s="195"/>
      <c r="F25" s="211"/>
      <c r="G25" s="211"/>
      <c r="H25" s="211"/>
      <c r="I25" s="211"/>
      <c r="J25" s="211"/>
      <c r="K25" s="195"/>
      <c r="U25" s="22"/>
      <c r="V25" s="22"/>
      <c r="W25" s="22"/>
      <c r="X25" s="22"/>
      <c r="Y25" s="22"/>
      <c r="Z25" s="22"/>
      <c r="AA25" s="167"/>
      <c r="AB25" s="22"/>
      <c r="AC25" s="22"/>
      <c r="AD25" s="22"/>
      <c r="AE25" s="22"/>
      <c r="AF25" s="22"/>
      <c r="AG25" s="22"/>
    </row>
    <row r="26" spans="1:33" ht="15.75" customHeight="1">
      <c r="A26" s="206">
        <f>ROW()</f>
        <v>26</v>
      </c>
      <c r="B26" s="195"/>
      <c r="C26" s="794" t="s">
        <v>233</v>
      </c>
      <c r="D26" s="798"/>
      <c r="E26" s="799"/>
      <c r="F26" s="799"/>
      <c r="G26" s="799"/>
      <c r="H26" s="799"/>
      <c r="I26" s="799"/>
      <c r="J26" s="211"/>
      <c r="K26" s="195"/>
      <c r="U26" s="167" t="s">
        <v>34</v>
      </c>
      <c r="V26" s="22"/>
      <c r="W26" s="22"/>
      <c r="X26" s="22"/>
      <c r="Y26" s="22"/>
      <c r="Z26" s="22"/>
      <c r="AA26" s="22"/>
      <c r="AB26" s="22"/>
      <c r="AC26" s="22"/>
      <c r="AD26" s="22"/>
      <c r="AE26" s="22"/>
      <c r="AF26" s="22"/>
      <c r="AG26" s="22"/>
    </row>
    <row r="27" spans="1:33" ht="15.75" customHeight="1">
      <c r="A27" s="206">
        <f>ROW()</f>
        <v>27</v>
      </c>
      <c r="B27" s="195"/>
      <c r="C27" s="795"/>
      <c r="D27" s="799"/>
      <c r="E27" s="799"/>
      <c r="F27" s="799"/>
      <c r="G27" s="799"/>
      <c r="H27" s="799"/>
      <c r="I27" s="799"/>
      <c r="J27" s="211"/>
      <c r="K27" s="195"/>
      <c r="U27" s="22"/>
      <c r="V27" s="22"/>
      <c r="W27" s="22"/>
      <c r="X27" s="22"/>
      <c r="Y27" s="22"/>
      <c r="Z27" s="22"/>
      <c r="AA27" s="167" t="s">
        <v>478</v>
      </c>
      <c r="AB27" s="22"/>
      <c r="AC27" s="22"/>
      <c r="AD27" s="22"/>
      <c r="AE27" s="22"/>
      <c r="AF27" s="22"/>
      <c r="AG27" s="22"/>
    </row>
    <row r="28" spans="1:33" ht="15.75" customHeight="1">
      <c r="A28" s="206">
        <f>ROW()</f>
        <v>28</v>
      </c>
      <c r="B28" s="195"/>
      <c r="C28" s="795"/>
      <c r="D28" s="799"/>
      <c r="E28" s="799"/>
      <c r="F28" s="799"/>
      <c r="G28" s="799"/>
      <c r="H28" s="799"/>
      <c r="I28" s="799"/>
      <c r="J28" s="211"/>
      <c r="K28" s="195"/>
      <c r="U28" s="22"/>
      <c r="V28" s="22"/>
      <c r="W28" s="22"/>
      <c r="X28" s="22"/>
      <c r="Y28" s="22"/>
      <c r="Z28" s="22"/>
      <c r="AA28" s="167" t="s">
        <v>35</v>
      </c>
      <c r="AB28" s="22"/>
      <c r="AC28" s="22"/>
      <c r="AD28" s="22"/>
      <c r="AE28" s="22"/>
      <c r="AF28" s="22"/>
      <c r="AG28" s="22"/>
    </row>
    <row r="29" spans="1:33" ht="15.75" customHeight="1">
      <c r="A29" s="206"/>
      <c r="B29" s="195"/>
      <c r="C29" s="452"/>
      <c r="D29" s="800"/>
      <c r="E29" s="800"/>
      <c r="F29" s="800"/>
      <c r="G29" s="800"/>
      <c r="H29" s="800"/>
      <c r="I29" s="800"/>
      <c r="J29" s="211"/>
      <c r="K29" s="195"/>
      <c r="U29" s="22"/>
      <c r="V29" s="22"/>
      <c r="W29" s="22"/>
      <c r="X29" s="22"/>
      <c r="Y29" s="22"/>
      <c r="Z29" s="22"/>
      <c r="AA29" s="167"/>
      <c r="AB29" s="22"/>
      <c r="AC29" s="22"/>
      <c r="AD29" s="22"/>
      <c r="AE29" s="22"/>
      <c r="AF29" s="22"/>
      <c r="AG29" s="22"/>
    </row>
    <row r="30" spans="1:33" ht="16.5" customHeight="1">
      <c r="A30" s="206">
        <f>ROW()</f>
        <v>30</v>
      </c>
      <c r="B30" s="195"/>
      <c r="C30" s="195"/>
      <c r="D30" s="195"/>
      <c r="E30" s="195"/>
      <c r="F30" s="195"/>
      <c r="G30" s="195"/>
      <c r="H30" s="195"/>
      <c r="I30" s="195"/>
      <c r="J30" s="195"/>
      <c r="K30" s="195"/>
      <c r="U30" s="22"/>
      <c r="V30" s="22"/>
      <c r="W30" s="22"/>
      <c r="X30" s="22"/>
      <c r="Y30" s="22"/>
      <c r="Z30" s="22"/>
      <c r="AA30" s="167" t="s">
        <v>317</v>
      </c>
      <c r="AB30" s="22"/>
      <c r="AC30" s="22"/>
      <c r="AD30" s="22"/>
      <c r="AE30" s="22"/>
      <c r="AF30" s="22"/>
      <c r="AG30" s="22"/>
    </row>
    <row r="31" spans="1:33" ht="16.5" customHeight="1">
      <c r="A31" s="206"/>
      <c r="B31" s="329" t="s">
        <v>231</v>
      </c>
      <c r="C31" s="195"/>
      <c r="D31" s="195"/>
      <c r="E31" s="195"/>
      <c r="F31" s="195"/>
      <c r="G31" s="195"/>
      <c r="H31" s="195"/>
      <c r="I31" s="195"/>
      <c r="J31" s="195"/>
      <c r="K31" s="195"/>
      <c r="U31" s="22"/>
      <c r="V31" s="22"/>
      <c r="W31" s="22"/>
      <c r="X31" s="22"/>
      <c r="Y31" s="22"/>
      <c r="Z31" s="22"/>
      <c r="AA31" s="167"/>
      <c r="AB31" s="22"/>
      <c r="AC31" s="22"/>
      <c r="AD31" s="22"/>
      <c r="AE31" s="22"/>
      <c r="AF31" s="22"/>
      <c r="AG31" s="22"/>
    </row>
    <row r="32" spans="1:33" ht="72" customHeight="1">
      <c r="A32" s="206">
        <f>ROW()</f>
        <v>32</v>
      </c>
      <c r="B32" s="398"/>
      <c r="C32" s="398"/>
      <c r="D32" s="195"/>
      <c r="E32" s="200" t="s">
        <v>206</v>
      </c>
      <c r="F32" s="200" t="s">
        <v>207</v>
      </c>
      <c r="G32" s="200" t="s">
        <v>358</v>
      </c>
      <c r="H32" s="195"/>
      <c r="I32" s="195"/>
      <c r="J32" s="195"/>
      <c r="K32" s="195"/>
      <c r="U32" s="22"/>
      <c r="V32" s="22"/>
      <c r="W32" s="22"/>
      <c r="X32" s="22"/>
      <c r="Y32" s="22"/>
      <c r="Z32" s="22"/>
      <c r="AA32" s="167" t="s">
        <v>36</v>
      </c>
      <c r="AB32" s="22"/>
      <c r="AC32" s="22"/>
      <c r="AD32" s="22"/>
      <c r="AE32" s="22"/>
      <c r="AF32" s="22"/>
      <c r="AG32" s="22"/>
    </row>
    <row r="33" spans="1:33" ht="18" customHeight="1">
      <c r="A33" s="206">
        <f>ROW()</f>
        <v>33</v>
      </c>
      <c r="B33" s="195"/>
      <c r="C33" s="198"/>
      <c r="D33" s="195"/>
      <c r="E33" s="427" t="s">
        <v>60</v>
      </c>
      <c r="F33" s="427" t="s">
        <v>61</v>
      </c>
      <c r="G33" s="427" t="s">
        <v>479</v>
      </c>
      <c r="H33" s="195"/>
      <c r="I33" s="195"/>
      <c r="J33" s="195"/>
      <c r="K33" s="195"/>
      <c r="U33" s="22"/>
      <c r="V33" s="22"/>
      <c r="W33" s="22"/>
      <c r="X33" s="22"/>
      <c r="Y33" s="22"/>
      <c r="Z33" s="22"/>
      <c r="AA33" s="167" t="s">
        <v>37</v>
      </c>
      <c r="AB33" s="22"/>
      <c r="AC33" s="22"/>
      <c r="AD33" s="22"/>
      <c r="AE33" s="22"/>
      <c r="AF33" s="22"/>
      <c r="AG33" s="22"/>
    </row>
    <row r="34" spans="1:27" s="22" customFormat="1" ht="18" customHeight="1">
      <c r="A34" s="206">
        <f>ROW()</f>
        <v>34</v>
      </c>
      <c r="B34" s="195"/>
      <c r="C34" s="216" t="str">
        <f>C10</f>
        <v>Capital Expenditure: Customer Connection</v>
      </c>
      <c r="D34" s="214"/>
      <c r="E34" s="92">
        <f>D10</f>
        <v>0</v>
      </c>
      <c r="F34" s="521"/>
      <c r="G34" s="123" t="str">
        <f>IF(F34=0,"Not defined",(E34/F34)-1)</f>
        <v>Not defined</v>
      </c>
      <c r="H34" s="195"/>
      <c r="I34" s="198"/>
      <c r="J34" s="196" t="s">
        <v>251</v>
      </c>
      <c r="K34" s="195"/>
      <c r="AA34" s="167" t="s">
        <v>38</v>
      </c>
    </row>
    <row r="35" spans="1:11" s="22" customFormat="1" ht="18" customHeight="1">
      <c r="A35" s="206">
        <f>ROW()</f>
        <v>35</v>
      </c>
      <c r="B35" s="195"/>
      <c r="C35" s="216" t="str">
        <f>C11</f>
        <v>Capital Expenditure: System Growth</v>
      </c>
      <c r="D35" s="214"/>
      <c r="E35" s="82">
        <f>D11</f>
        <v>0</v>
      </c>
      <c r="F35" s="522"/>
      <c r="G35" s="124" t="str">
        <f>IF(F35=0,"Not defined",E35/F35-1)</f>
        <v>Not defined</v>
      </c>
      <c r="H35" s="195"/>
      <c r="I35" s="195"/>
      <c r="J35" s="196" t="s">
        <v>252</v>
      </c>
      <c r="K35" s="195"/>
    </row>
    <row r="36" spans="1:11" s="22" customFormat="1" ht="18" customHeight="1">
      <c r="A36" s="206">
        <f>ROW()</f>
        <v>36</v>
      </c>
      <c r="B36" s="195"/>
      <c r="C36" s="216" t="str">
        <f>C12</f>
        <v>Capital Expenditure: Reliability, Safety and Environment</v>
      </c>
      <c r="D36" s="214"/>
      <c r="E36" s="82">
        <f>D12</f>
        <v>0</v>
      </c>
      <c r="F36" s="522"/>
      <c r="G36" s="124" t="str">
        <f>IF(F36=0,"Not defined",E36/F36-1)</f>
        <v>Not defined</v>
      </c>
      <c r="H36" s="195"/>
      <c r="I36" s="195"/>
      <c r="J36" s="196" t="s">
        <v>253</v>
      </c>
      <c r="K36" s="195"/>
    </row>
    <row r="37" spans="1:27" s="22" customFormat="1" ht="18" customHeight="1">
      <c r="A37" s="206">
        <f>ROW()</f>
        <v>37</v>
      </c>
      <c r="B37" s="195"/>
      <c r="C37" s="216" t="str">
        <f>C13</f>
        <v>Capital Expenditure: Asset Replacement and Renewal</v>
      </c>
      <c r="D37" s="214"/>
      <c r="E37" s="86">
        <f>D13</f>
        <v>0</v>
      </c>
      <c r="F37" s="523"/>
      <c r="G37" s="160" t="str">
        <f>IF(F37=0,"Not defined",E37/F37-1)</f>
        <v>Not defined</v>
      </c>
      <c r="H37" s="195"/>
      <c r="I37" s="195"/>
      <c r="J37" s="196" t="s">
        <v>558</v>
      </c>
      <c r="K37" s="195"/>
      <c r="AA37" s="167" t="s">
        <v>318</v>
      </c>
    </row>
    <row r="38" spans="1:11" s="22" customFormat="1" ht="18" customHeight="1">
      <c r="A38" s="206">
        <f>ROW()</f>
        <v>38</v>
      </c>
      <c r="B38" s="195"/>
      <c r="C38" s="423" t="s">
        <v>202</v>
      </c>
      <c r="D38" s="195"/>
      <c r="E38" s="161">
        <f>D14</f>
        <v>0</v>
      </c>
      <c r="F38" s="524"/>
      <c r="G38" s="162" t="str">
        <f>IF(F38=0,"Not defined",E38/F38-1)</f>
        <v>Not defined</v>
      </c>
      <c r="H38" s="195"/>
      <c r="I38" s="195"/>
      <c r="J38" s="196" t="s">
        <v>254</v>
      </c>
      <c r="K38" s="195"/>
    </row>
    <row r="39" spans="1:11" s="22" customFormat="1" ht="18" customHeight="1">
      <c r="A39" s="206">
        <f>ROW()</f>
        <v>39</v>
      </c>
      <c r="B39" s="195"/>
      <c r="C39" s="424" t="s">
        <v>108</v>
      </c>
      <c r="D39" s="214"/>
      <c r="E39" s="731"/>
      <c r="F39" s="729"/>
      <c r="G39" s="126" t="str">
        <f>IF(F39=0,"Not defined",E39/F39-1)</f>
        <v>Not defined</v>
      </c>
      <c r="H39" s="195"/>
      <c r="I39" s="195"/>
      <c r="J39" s="196"/>
      <c r="K39" s="195"/>
    </row>
    <row r="40" spans="1:11" s="22" customFormat="1" ht="18" customHeight="1">
      <c r="A40" s="206">
        <f>ROW()</f>
        <v>40</v>
      </c>
      <c r="B40" s="195"/>
      <c r="C40" s="198"/>
      <c r="D40" s="198"/>
      <c r="E40" s="204"/>
      <c r="F40" s="204"/>
      <c r="G40" s="429"/>
      <c r="H40" s="195"/>
      <c r="I40" s="195"/>
      <c r="J40" s="196"/>
      <c r="K40" s="195"/>
    </row>
    <row r="41" spans="1:11" s="22" customFormat="1" ht="18" customHeight="1">
      <c r="A41" s="206">
        <f>ROW()</f>
        <v>41</v>
      </c>
      <c r="B41" s="195"/>
      <c r="C41" s="216" t="str">
        <f>C17</f>
        <v>Operational Expenditure: Routine and Preventative Maintenance</v>
      </c>
      <c r="D41" s="214"/>
      <c r="E41" s="93">
        <f>D17</f>
        <v>0</v>
      </c>
      <c r="F41" s="522"/>
      <c r="G41" s="124" t="str">
        <f>IF(F41=0,"Not defined",E41/F41-1)</f>
        <v>Not defined</v>
      </c>
      <c r="H41" s="195"/>
      <c r="I41" s="195"/>
      <c r="J41" s="196" t="s">
        <v>255</v>
      </c>
      <c r="K41" s="195"/>
    </row>
    <row r="42" spans="1:11" s="22" customFormat="1" ht="18" customHeight="1">
      <c r="A42" s="206">
        <f>ROW()</f>
        <v>42</v>
      </c>
      <c r="B42" s="195"/>
      <c r="C42" s="216" t="str">
        <f>C18</f>
        <v>Operational Expenditure: Refurbishment and Renewal Maintenance</v>
      </c>
      <c r="D42" s="214"/>
      <c r="E42" s="94">
        <f>D18</f>
        <v>0</v>
      </c>
      <c r="F42" s="522"/>
      <c r="G42" s="124" t="str">
        <f>IF(F42=0,"Not defined",E42/F42-1)</f>
        <v>Not defined</v>
      </c>
      <c r="H42" s="195"/>
      <c r="I42" s="195"/>
      <c r="J42" s="196" t="s">
        <v>238</v>
      </c>
      <c r="K42" s="195"/>
    </row>
    <row r="43" spans="1:11" s="22" customFormat="1" ht="18" customHeight="1">
      <c r="A43" s="206">
        <f>ROW()</f>
        <v>43</v>
      </c>
      <c r="B43" s="195"/>
      <c r="C43" s="216" t="str">
        <f>C19</f>
        <v>Operational Expenditure: Fault and Emergency Maintenance</v>
      </c>
      <c r="D43" s="214"/>
      <c r="E43" s="95">
        <f>D19</f>
        <v>0</v>
      </c>
      <c r="F43" s="525"/>
      <c r="G43" s="125" t="str">
        <f>IF(F43=0,"Not defined",E43/F43-1)</f>
        <v>Not defined</v>
      </c>
      <c r="H43" s="195"/>
      <c r="I43" s="195"/>
      <c r="J43" s="196" t="s">
        <v>256</v>
      </c>
      <c r="K43" s="195"/>
    </row>
    <row r="44" spans="1:11" s="22" customFormat="1" ht="18" customHeight="1">
      <c r="A44" s="206">
        <f>ROW()</f>
        <v>44</v>
      </c>
      <c r="B44" s="195"/>
      <c r="C44" s="424" t="s">
        <v>109</v>
      </c>
      <c r="D44" s="214"/>
      <c r="E44" s="731"/>
      <c r="F44" s="729"/>
      <c r="G44" s="127" t="str">
        <f>IF(F44=0,"Not defined",E44/F44-1)</f>
        <v>Not defined</v>
      </c>
      <c r="H44" s="195"/>
      <c r="I44" s="195"/>
      <c r="J44" s="195"/>
      <c r="K44" s="195"/>
    </row>
    <row r="45" spans="1:11" s="22" customFormat="1" ht="18" customHeight="1">
      <c r="A45" s="206">
        <f>ROW()</f>
        <v>45</v>
      </c>
      <c r="B45" s="195"/>
      <c r="C45" s="214"/>
      <c r="D45" s="214"/>
      <c r="E45" s="204"/>
      <c r="F45" s="204"/>
      <c r="G45" s="428"/>
      <c r="H45" s="195"/>
      <c r="I45" s="195"/>
      <c r="J45" s="195"/>
      <c r="K45" s="195"/>
    </row>
    <row r="46" spans="1:11" s="22" customFormat="1" ht="17.25" customHeight="1">
      <c r="A46" s="206">
        <f>ROW()</f>
        <v>46</v>
      </c>
      <c r="B46" s="195"/>
      <c r="C46" s="198" t="str">
        <f>C22</f>
        <v>Total direct expenditure on distribution network</v>
      </c>
      <c r="D46" s="214"/>
      <c r="E46" s="164">
        <f>E44+E39</f>
        <v>0</v>
      </c>
      <c r="F46" s="106">
        <f>F44+F39</f>
        <v>0</v>
      </c>
      <c r="G46" s="163" t="str">
        <f>IF(F46=0,"Not defined",E46/F46-1)</f>
        <v>Not defined</v>
      </c>
      <c r="H46" s="195"/>
      <c r="I46" s="195"/>
      <c r="J46" s="195"/>
      <c r="K46" s="195"/>
    </row>
    <row r="47" spans="1:11" s="22" customFormat="1" ht="17.25" customHeight="1">
      <c r="A47" s="206">
        <f>ROW()</f>
        <v>47</v>
      </c>
      <c r="B47" s="195"/>
      <c r="C47" s="198"/>
      <c r="D47" s="198"/>
      <c r="E47" s="235"/>
      <c r="F47" s="302"/>
      <c r="G47" s="211"/>
      <c r="H47" s="195"/>
      <c r="I47" s="195"/>
      <c r="J47" s="195"/>
      <c r="K47" s="195"/>
    </row>
    <row r="48" spans="1:11" s="22" customFormat="1" ht="12" customHeight="1">
      <c r="A48" s="206">
        <f>ROW()</f>
        <v>48</v>
      </c>
      <c r="B48" s="195"/>
      <c r="C48" s="198"/>
      <c r="D48" s="198"/>
      <c r="E48" s="198"/>
      <c r="F48" s="198"/>
      <c r="G48" s="198"/>
      <c r="H48" s="195"/>
      <c r="I48" s="195"/>
      <c r="J48" s="195"/>
      <c r="K48" s="195"/>
    </row>
    <row r="49" spans="1:11" s="22" customFormat="1" ht="17.25" customHeight="1">
      <c r="A49" s="206">
        <f>ROW()</f>
        <v>49</v>
      </c>
      <c r="B49" s="195"/>
      <c r="C49" s="198" t="s">
        <v>111</v>
      </c>
      <c r="D49" s="198"/>
      <c r="E49" s="198"/>
      <c r="F49" s="198"/>
      <c r="G49" s="198"/>
      <c r="H49" s="195"/>
      <c r="I49" s="195"/>
      <c r="J49" s="195"/>
      <c r="K49" s="195"/>
    </row>
    <row r="50" spans="1:11" ht="17.25" customHeight="1">
      <c r="A50" s="206">
        <f>ROW()</f>
        <v>50</v>
      </c>
      <c r="B50" s="195"/>
      <c r="C50" s="203" t="s">
        <v>203</v>
      </c>
      <c r="D50" s="198"/>
      <c r="E50" s="211"/>
      <c r="F50" s="211"/>
      <c r="G50" s="211"/>
      <c r="H50" s="195"/>
      <c r="I50" s="195"/>
      <c r="J50" s="195"/>
      <c r="K50" s="195"/>
    </row>
    <row r="51" spans="1:11" ht="12.75">
      <c r="A51" s="206">
        <f>ROW()</f>
        <v>51</v>
      </c>
      <c r="B51" s="195"/>
      <c r="C51" s="203"/>
      <c r="D51" s="203"/>
      <c r="E51" s="198"/>
      <c r="F51" s="211"/>
      <c r="G51" s="211"/>
      <c r="H51" s="211"/>
      <c r="I51" s="195"/>
      <c r="J51" s="195"/>
      <c r="K51" s="195"/>
    </row>
    <row r="52" spans="1:11" ht="12.75">
      <c r="A52" s="206">
        <f>ROW()</f>
        <v>52</v>
      </c>
      <c r="B52" s="195"/>
      <c r="C52" s="425" t="s">
        <v>112</v>
      </c>
      <c r="D52" s="796"/>
      <c r="E52" s="797"/>
      <c r="F52" s="797"/>
      <c r="G52" s="797"/>
      <c r="H52" s="797"/>
      <c r="I52" s="797"/>
      <c r="J52" s="195"/>
      <c r="K52" s="195"/>
    </row>
    <row r="53" spans="1:11" ht="12.75">
      <c r="A53" s="206">
        <f>ROW()</f>
        <v>53</v>
      </c>
      <c r="B53" s="195"/>
      <c r="C53" s="203"/>
      <c r="D53" s="797"/>
      <c r="E53" s="797"/>
      <c r="F53" s="797"/>
      <c r="G53" s="797"/>
      <c r="H53" s="797"/>
      <c r="I53" s="797"/>
      <c r="J53" s="195"/>
      <c r="K53" s="195"/>
    </row>
    <row r="54" spans="1:11" ht="12.75">
      <c r="A54" s="206">
        <f>ROW()</f>
        <v>54</v>
      </c>
      <c r="B54" s="195"/>
      <c r="C54" s="203"/>
      <c r="D54" s="797"/>
      <c r="E54" s="797"/>
      <c r="F54" s="797"/>
      <c r="G54" s="797"/>
      <c r="H54" s="797"/>
      <c r="I54" s="797"/>
      <c r="J54" s="195"/>
      <c r="K54" s="195"/>
    </row>
    <row r="55" spans="1:11" ht="15.75" customHeight="1">
      <c r="A55" s="206">
        <f>ROW()</f>
        <v>55</v>
      </c>
      <c r="B55" s="195"/>
      <c r="C55" s="203"/>
      <c r="D55" s="797"/>
      <c r="E55" s="797"/>
      <c r="F55" s="797"/>
      <c r="G55" s="797"/>
      <c r="H55" s="797"/>
      <c r="I55" s="797"/>
      <c r="J55" s="195"/>
      <c r="K55" s="195"/>
    </row>
    <row r="56" spans="1:11" ht="12" customHeight="1">
      <c r="A56" s="206">
        <f>ROW()</f>
        <v>56</v>
      </c>
      <c r="B56" s="195"/>
      <c r="C56" s="203"/>
      <c r="D56" s="797"/>
      <c r="E56" s="797"/>
      <c r="F56" s="797"/>
      <c r="G56" s="797"/>
      <c r="H56" s="797"/>
      <c r="I56" s="797"/>
      <c r="J56" s="195"/>
      <c r="K56" s="195"/>
    </row>
    <row r="57" spans="1:12" ht="12.75">
      <c r="A57" s="206">
        <f>ROW()</f>
        <v>57</v>
      </c>
      <c r="B57" s="195"/>
      <c r="C57" s="203"/>
      <c r="D57" s="797"/>
      <c r="E57" s="797"/>
      <c r="F57" s="797"/>
      <c r="G57" s="797"/>
      <c r="H57" s="797"/>
      <c r="I57" s="797"/>
      <c r="J57" s="195"/>
      <c r="K57" s="195"/>
      <c r="L57" s="13"/>
    </row>
    <row r="58" spans="1:12" ht="12.75">
      <c r="A58" s="206">
        <f>ROW()</f>
        <v>58</v>
      </c>
      <c r="B58" s="195"/>
      <c r="C58" s="203"/>
      <c r="D58" s="797"/>
      <c r="E58" s="797"/>
      <c r="F58" s="797"/>
      <c r="G58" s="797"/>
      <c r="H58" s="797"/>
      <c r="I58" s="797"/>
      <c r="J58" s="195"/>
      <c r="K58" s="195"/>
      <c r="L58" s="13"/>
    </row>
    <row r="59" spans="1:12" ht="12.75">
      <c r="A59" s="206">
        <f>ROW()</f>
        <v>59</v>
      </c>
      <c r="B59" s="195"/>
      <c r="C59" s="203"/>
      <c r="D59" s="797"/>
      <c r="E59" s="797"/>
      <c r="F59" s="797"/>
      <c r="G59" s="797"/>
      <c r="H59" s="797"/>
      <c r="I59" s="797"/>
      <c r="J59" s="195"/>
      <c r="K59" s="195"/>
      <c r="L59" s="13"/>
    </row>
    <row r="60" spans="1:12" ht="12.75">
      <c r="A60" s="206">
        <f>ROW()</f>
        <v>60</v>
      </c>
      <c r="B60" s="195"/>
      <c r="C60" s="203"/>
      <c r="D60" s="797"/>
      <c r="E60" s="797"/>
      <c r="F60" s="797"/>
      <c r="G60" s="797"/>
      <c r="H60" s="797"/>
      <c r="I60" s="797"/>
      <c r="J60" s="195"/>
      <c r="K60" s="195"/>
      <c r="L60" s="13"/>
    </row>
    <row r="61" spans="1:12" ht="12.75">
      <c r="A61" s="206">
        <f>ROW()</f>
        <v>61</v>
      </c>
      <c r="B61" s="195"/>
      <c r="C61" s="203"/>
      <c r="D61" s="797"/>
      <c r="E61" s="797"/>
      <c r="F61" s="797"/>
      <c r="G61" s="797"/>
      <c r="H61" s="797"/>
      <c r="I61" s="797"/>
      <c r="J61" s="195"/>
      <c r="K61" s="195"/>
      <c r="L61" s="13"/>
    </row>
    <row r="62" spans="1:12" ht="12.75">
      <c r="A62" s="206">
        <f>ROW()</f>
        <v>62</v>
      </c>
      <c r="B62" s="195"/>
      <c r="C62" s="203"/>
      <c r="D62" s="797"/>
      <c r="E62" s="797"/>
      <c r="F62" s="797"/>
      <c r="G62" s="797"/>
      <c r="H62" s="797"/>
      <c r="I62" s="797"/>
      <c r="J62" s="195"/>
      <c r="K62" s="195"/>
      <c r="L62" s="13"/>
    </row>
    <row r="63" spans="1:12" ht="12.75">
      <c r="A63" s="206">
        <f>ROW()</f>
        <v>63</v>
      </c>
      <c r="B63" s="195"/>
      <c r="C63" s="203"/>
      <c r="D63" s="797"/>
      <c r="E63" s="797"/>
      <c r="F63" s="797"/>
      <c r="G63" s="797"/>
      <c r="H63" s="797"/>
      <c r="I63" s="797"/>
      <c r="J63" s="195"/>
      <c r="K63" s="195"/>
      <c r="L63" s="13"/>
    </row>
    <row r="64" spans="1:12" ht="12.75">
      <c r="A64" s="255"/>
      <c r="B64" s="195"/>
      <c r="C64" s="203"/>
      <c r="D64" s="203"/>
      <c r="E64" s="198"/>
      <c r="F64" s="211"/>
      <c r="G64" s="211"/>
      <c r="H64" s="211"/>
      <c r="I64" s="195"/>
      <c r="J64" s="195"/>
      <c r="K64" s="195"/>
      <c r="L64" s="13"/>
    </row>
    <row r="65" spans="1:9" ht="12.75">
      <c r="A65" s="432"/>
      <c r="B65" s="22"/>
      <c r="C65" s="23"/>
      <c r="D65" s="23"/>
      <c r="E65" s="30"/>
      <c r="F65" s="25"/>
      <c r="G65" s="25"/>
      <c r="H65" s="25"/>
      <c r="I65" s="22"/>
    </row>
    <row r="66" spans="2:9" ht="27" customHeight="1">
      <c r="B66" s="40"/>
      <c r="C66" s="31"/>
      <c r="D66" s="38"/>
      <c r="E66" s="28"/>
      <c r="F66" s="28"/>
      <c r="G66" s="28"/>
      <c r="H66" s="28"/>
      <c r="I66" s="28"/>
    </row>
    <row r="67" spans="2:4" ht="12.75">
      <c r="B67" s="26"/>
      <c r="C67" s="31"/>
      <c r="D67" s="20"/>
    </row>
    <row r="68" spans="2:3" ht="12.75">
      <c r="B68" s="31"/>
      <c r="C68" s="31"/>
    </row>
    <row r="69" ht="12.75">
      <c r="C69" s="31"/>
    </row>
    <row r="70" spans="3:5" ht="12.75">
      <c r="C70" s="31"/>
      <c r="D70" s="31"/>
      <c r="E70" s="31"/>
    </row>
    <row r="71" spans="3:4" ht="12.75">
      <c r="C71" s="31"/>
      <c r="D71" s="31"/>
    </row>
    <row r="72" spans="4:6" ht="12.75">
      <c r="D72" s="31"/>
      <c r="E72" s="31"/>
      <c r="F72" s="31"/>
    </row>
    <row r="73" spans="4:6" ht="12.75">
      <c r="D73" s="31"/>
      <c r="E73" s="31"/>
      <c r="F73" s="31"/>
    </row>
    <row r="74" spans="4:6" ht="12.75">
      <c r="D74" s="31"/>
      <c r="E74" s="31"/>
      <c r="F74" s="31"/>
    </row>
    <row r="75" ht="12.75">
      <c r="D75" s="31"/>
    </row>
  </sheetData>
  <sheetProtection sheet="1"/>
  <mergeCells count="5">
    <mergeCell ref="C26:C28"/>
    <mergeCell ref="E7:I7"/>
    <mergeCell ref="H4:I4"/>
    <mergeCell ref="D52:I63"/>
    <mergeCell ref="D26:I29"/>
  </mergeCells>
  <printOptions/>
  <pageMargins left="0.75" right="0.75" top="1" bottom="1" header="0.5" footer="0.5"/>
  <pageSetup horizontalDpi="600" verticalDpi="600" orientation="portrait" paperSize="9" scale="52" r:id="rId1"/>
  <headerFooter alignWithMargins="0">
    <oddHeader>&amp;RElectricity Distribution (Information Disclosure) Requirements - Schedules 
</oddHeader>
    <oddFooter>&amp;L&amp;D&amp;C&amp;F</oddFooter>
  </headerFooter>
</worksheet>
</file>

<file path=xl/worksheets/sheet2.xml><?xml version="1.0" encoding="utf-8"?>
<worksheet xmlns="http://schemas.openxmlformats.org/spreadsheetml/2006/main" xmlns:r="http://schemas.openxmlformats.org/officeDocument/2006/relationships">
  <sheetPr>
    <tabColor rgb="FFFF0000"/>
  </sheetPr>
  <dimension ref="A1:F19"/>
  <sheetViews>
    <sheetView zoomScaleSheetLayoutView="100" zoomScalePageLayoutView="0" workbookViewId="0" topLeftCell="A1">
      <selection activeCell="A1" sqref="A1"/>
    </sheetView>
  </sheetViews>
  <sheetFormatPr defaultColWidth="9.140625" defaultRowHeight="12.75"/>
  <cols>
    <col min="1" max="1" width="4.140625" style="76" customWidth="1"/>
    <col min="2" max="2" width="4.28125" style="76" customWidth="1"/>
    <col min="3" max="3" width="6.28125" style="76" customWidth="1"/>
    <col min="4" max="4" width="28.28125" style="76" customWidth="1"/>
    <col min="5" max="5" width="43.7109375" style="76" customWidth="1"/>
    <col min="6" max="16384" width="9.140625" style="76" customWidth="1"/>
  </cols>
  <sheetData>
    <row r="1" spans="1:6" ht="15">
      <c r="A1" s="136"/>
      <c r="B1" s="136"/>
      <c r="C1" s="136"/>
      <c r="D1" s="136"/>
      <c r="E1" s="136"/>
      <c r="F1" s="136"/>
    </row>
    <row r="2" spans="1:6" ht="15">
      <c r="A2" s="136"/>
      <c r="B2" s="136"/>
      <c r="C2" s="136"/>
      <c r="D2" s="136"/>
      <c r="E2" s="136"/>
      <c r="F2" s="136"/>
    </row>
    <row r="3" spans="1:6" ht="18.75">
      <c r="A3" s="136"/>
      <c r="B3" s="136"/>
      <c r="C3" s="735" t="s">
        <v>432</v>
      </c>
      <c r="D3" s="736"/>
      <c r="E3" s="150"/>
      <c r="F3" s="136"/>
    </row>
    <row r="4" spans="1:6" ht="18.75">
      <c r="A4" s="136"/>
      <c r="B4" s="136"/>
      <c r="C4" s="137"/>
      <c r="D4" s="148"/>
      <c r="E4" s="151"/>
      <c r="F4" s="136"/>
    </row>
    <row r="5" spans="1:6" ht="15">
      <c r="A5" s="136"/>
      <c r="B5" s="136"/>
      <c r="C5" s="138"/>
      <c r="D5" s="149"/>
      <c r="E5" s="151"/>
      <c r="F5" s="136"/>
    </row>
    <row r="6" spans="1:6" ht="15">
      <c r="A6" s="136"/>
      <c r="B6" s="136"/>
      <c r="C6" s="138"/>
      <c r="D6" s="149" t="s">
        <v>193</v>
      </c>
      <c r="E6" s="151"/>
      <c r="F6" s="136"/>
    </row>
    <row r="7" spans="1:6" ht="15">
      <c r="A7" s="136"/>
      <c r="B7" s="136"/>
      <c r="C7" s="138" t="s">
        <v>360</v>
      </c>
      <c r="D7" s="149" t="s">
        <v>435</v>
      </c>
      <c r="E7" s="151"/>
      <c r="F7" s="136"/>
    </row>
    <row r="8" spans="1:6" ht="15">
      <c r="A8" s="136"/>
      <c r="B8" s="136"/>
      <c r="C8" s="138" t="s">
        <v>58</v>
      </c>
      <c r="D8" s="190" t="s">
        <v>269</v>
      </c>
      <c r="E8" s="151"/>
      <c r="F8" s="136"/>
    </row>
    <row r="9" spans="1:6" ht="15">
      <c r="A9" s="136"/>
      <c r="B9" s="136"/>
      <c r="C9" s="138" t="s">
        <v>361</v>
      </c>
      <c r="D9" s="194" t="s">
        <v>205</v>
      </c>
      <c r="E9" s="151"/>
      <c r="F9" s="136"/>
    </row>
    <row r="10" spans="1:6" ht="15">
      <c r="A10" s="136"/>
      <c r="B10" s="136"/>
      <c r="C10" s="138" t="s">
        <v>89</v>
      </c>
      <c r="D10" s="149" t="s">
        <v>455</v>
      </c>
      <c r="E10" s="151"/>
      <c r="F10" s="136"/>
    </row>
    <row r="11" spans="1:6" ht="15">
      <c r="A11" s="136"/>
      <c r="B11" s="136"/>
      <c r="C11" s="138" t="s">
        <v>433</v>
      </c>
      <c r="D11" s="190" t="s">
        <v>270</v>
      </c>
      <c r="E11" s="151"/>
      <c r="F11" s="136"/>
    </row>
    <row r="12" spans="1:6" ht="15">
      <c r="A12" s="136"/>
      <c r="B12" s="136"/>
      <c r="C12" s="138" t="s">
        <v>72</v>
      </c>
      <c r="D12" s="149" t="s">
        <v>456</v>
      </c>
      <c r="E12" s="151"/>
      <c r="F12" s="136"/>
    </row>
    <row r="13" spans="1:6" ht="15">
      <c r="A13" s="136"/>
      <c r="B13" s="136"/>
      <c r="C13" s="138" t="s">
        <v>569</v>
      </c>
      <c r="D13" s="194" t="s">
        <v>271</v>
      </c>
      <c r="E13" s="151"/>
      <c r="F13" s="136"/>
    </row>
    <row r="14" spans="1:6" ht="15">
      <c r="A14" s="136"/>
      <c r="B14" s="136"/>
      <c r="C14" s="138" t="s">
        <v>424</v>
      </c>
      <c r="D14" s="149" t="s">
        <v>457</v>
      </c>
      <c r="E14" s="151"/>
      <c r="F14" s="136"/>
    </row>
    <row r="15" spans="1:6" ht="15">
      <c r="A15" s="136"/>
      <c r="B15" s="136"/>
      <c r="C15" s="138" t="s">
        <v>425</v>
      </c>
      <c r="D15" s="149" t="s">
        <v>434</v>
      </c>
      <c r="E15" s="151"/>
      <c r="F15" s="136"/>
    </row>
    <row r="16" spans="1:6" ht="15">
      <c r="A16" s="136"/>
      <c r="B16" s="136"/>
      <c r="C16" s="138" t="s">
        <v>426</v>
      </c>
      <c r="D16" s="190" t="s">
        <v>272</v>
      </c>
      <c r="E16" s="151"/>
      <c r="F16" s="136"/>
    </row>
    <row r="17" spans="1:6" ht="15">
      <c r="A17" s="136"/>
      <c r="B17" s="136"/>
      <c r="C17" s="139" t="s">
        <v>480</v>
      </c>
      <c r="D17" s="152" t="s">
        <v>458</v>
      </c>
      <c r="E17" s="153"/>
      <c r="F17" s="136"/>
    </row>
    <row r="18" spans="1:6" ht="15">
      <c r="A18" s="136"/>
      <c r="B18" s="136"/>
      <c r="C18" s="136"/>
      <c r="D18" s="136"/>
      <c r="E18" s="136"/>
      <c r="F18" s="136"/>
    </row>
    <row r="19" spans="1:6" ht="15">
      <c r="A19" s="136"/>
      <c r="B19" s="136"/>
      <c r="C19" s="136"/>
      <c r="D19" s="193"/>
      <c r="E19" s="136"/>
      <c r="F19" s="136"/>
    </row>
  </sheetData>
  <sheetProtection sheet="1"/>
  <mergeCells count="1">
    <mergeCell ref="C3:D3"/>
  </mergeCells>
  <hyperlinks>
    <hyperlink ref="D6" location="Instructions!A1" display="Instructions"/>
    <hyperlink ref="D7" location="'FS1.Regulatory Profit Statement'!A1" display="Regulatory Profit Statement"/>
    <hyperlink ref="D8" location="'FS2 Asset and Financing Statemt'!A1" display="Asset &amp; Financing Statement"/>
    <hyperlink ref="D10" location="'AV1 Reg val report'!A1" display="Regulatory Valuation Report"/>
    <hyperlink ref="D11" location="'AV2 Reg val by asset class'!A1" display="Regulatory Valuation by Asset"/>
    <hyperlink ref="D12" location="'AV3 RC roll-forward report'!A1" display="RC Roll-forward Report"/>
    <hyperlink ref="D14" location="'MP1 Technical Information'!A1" display="Technical Information"/>
    <hyperlink ref="D15" location="'MP2 Performance Measures'!A1" display="Performance Measures"/>
    <hyperlink ref="D16" location="'MP3 Price &amp; Quality'!A1" display="Price &amp; Quality"/>
    <hyperlink ref="D17" location="'AM1 AMP variance'!A1" display="AMP Variance"/>
    <hyperlink ref="D9" location="'FS3 Reg Tax Allowance'!A1" display="Regulatory Tax Allowance Calculation"/>
    <hyperlink ref="D13" location="'AV4 M&amp;A RAB report'!A1" display="Business Merger, Acquisition or Sale - Regulatory Asset Base Disclosure"/>
  </hyperlinks>
  <printOptions/>
  <pageMargins left="0.7" right="0.7" top="0.75" bottom="0.75" header="0.3" footer="0.3"/>
  <pageSetup horizontalDpi="600" verticalDpi="600" orientation="portrait" scale="87" r:id="rId1"/>
</worksheet>
</file>

<file path=xl/worksheets/sheet3.xml><?xml version="1.0" encoding="utf-8"?>
<worksheet xmlns="http://schemas.openxmlformats.org/spreadsheetml/2006/main" xmlns:r="http://schemas.openxmlformats.org/officeDocument/2006/relationships">
  <sheetPr>
    <tabColor indexed="10"/>
  </sheetPr>
  <dimension ref="A1:F52"/>
  <sheetViews>
    <sheetView zoomScale="150" zoomScaleNormal="150" zoomScalePageLayoutView="0" workbookViewId="0" topLeftCell="A1">
      <selection activeCell="A1" sqref="A1"/>
    </sheetView>
  </sheetViews>
  <sheetFormatPr defaultColWidth="9.140625" defaultRowHeight="12.75"/>
  <cols>
    <col min="2" max="2" width="6.8515625" style="535" customWidth="1"/>
    <col min="3" max="3" width="3.28125" style="454" customWidth="1"/>
    <col min="4" max="4" width="71.140625" style="454" customWidth="1"/>
    <col min="5" max="5" width="10.8515625" style="536" customWidth="1"/>
  </cols>
  <sheetData>
    <row r="1" spans="1:6" ht="12.75">
      <c r="A1" s="4"/>
      <c r="B1" s="737" t="s">
        <v>21</v>
      </c>
      <c r="C1" s="738"/>
      <c r="D1" s="738"/>
      <c r="E1" s="738"/>
      <c r="F1" s="4"/>
    </row>
    <row r="2" spans="1:6" ht="12.75">
      <c r="A2" s="4"/>
      <c r="B2" s="538"/>
      <c r="C2" s="539"/>
      <c r="D2" s="539"/>
      <c r="E2" s="540"/>
      <c r="F2" s="4"/>
    </row>
    <row r="3" spans="1:6" ht="12.75">
      <c r="A3" s="4"/>
      <c r="B3" s="538"/>
      <c r="C3" s="539"/>
      <c r="D3" s="539"/>
      <c r="E3" s="540"/>
      <c r="F3" s="4"/>
    </row>
    <row r="4" spans="1:6" ht="68.25" customHeight="1">
      <c r="A4" s="4"/>
      <c r="B4" s="740" t="s">
        <v>585</v>
      </c>
      <c r="C4" s="740"/>
      <c r="D4" s="740"/>
      <c r="E4" s="740"/>
      <c r="F4" s="4"/>
    </row>
    <row r="5" spans="1:6" ht="12.75">
      <c r="A5" s="4"/>
      <c r="B5" s="538"/>
      <c r="C5" s="539"/>
      <c r="D5" s="539"/>
      <c r="E5" s="540"/>
      <c r="F5" s="4"/>
    </row>
    <row r="6" spans="1:6" ht="38.25" customHeight="1">
      <c r="A6" s="4"/>
      <c r="B6" s="740" t="s">
        <v>588</v>
      </c>
      <c r="C6" s="740"/>
      <c r="D6" s="740"/>
      <c r="E6" s="740"/>
      <c r="F6" s="4"/>
    </row>
    <row r="7" spans="1:6" ht="12.75">
      <c r="A7" s="4"/>
      <c r="B7" s="538"/>
      <c r="C7" s="539"/>
      <c r="D7" s="539"/>
      <c r="E7" s="540"/>
      <c r="F7" s="4"/>
    </row>
    <row r="8" spans="1:6" ht="38.25" customHeight="1">
      <c r="A8" s="4"/>
      <c r="B8" s="740" t="s">
        <v>1</v>
      </c>
      <c r="C8" s="740"/>
      <c r="D8" s="740"/>
      <c r="E8" s="740"/>
      <c r="F8" s="4"/>
    </row>
    <row r="9" spans="1:6" ht="12.75">
      <c r="A9" s="4"/>
      <c r="B9" s="538"/>
      <c r="C9" s="539"/>
      <c r="D9" s="539"/>
      <c r="E9" s="540"/>
      <c r="F9" s="4"/>
    </row>
    <row r="10" spans="1:6" ht="12.75">
      <c r="A10" s="4"/>
      <c r="B10" s="541" t="s">
        <v>190</v>
      </c>
      <c r="C10" s="739" t="s">
        <v>573</v>
      </c>
      <c r="D10" s="739"/>
      <c r="E10" s="542" t="s">
        <v>191</v>
      </c>
      <c r="F10" s="4"/>
    </row>
    <row r="11" spans="1:6" ht="12.75">
      <c r="A11" s="4"/>
      <c r="B11" s="538"/>
      <c r="C11" s="539"/>
      <c r="D11" s="539"/>
      <c r="E11" s="540"/>
      <c r="F11" s="4"/>
    </row>
    <row r="12" spans="1:6" ht="12.75">
      <c r="A12" s="4"/>
      <c r="B12" s="543" t="s">
        <v>575</v>
      </c>
      <c r="C12" s="539"/>
      <c r="D12" s="539"/>
      <c r="E12" s="540"/>
      <c r="F12" s="4"/>
    </row>
    <row r="13" spans="1:6" ht="37.5" customHeight="1">
      <c r="A13" s="4"/>
      <c r="B13" s="538"/>
      <c r="C13" s="740" t="s">
        <v>574</v>
      </c>
      <c r="D13" s="740"/>
      <c r="E13" s="540" t="s">
        <v>360</v>
      </c>
      <c r="F13" s="4"/>
    </row>
    <row r="14" spans="1:6" ht="26.25" customHeight="1">
      <c r="A14" s="4"/>
      <c r="B14" s="543"/>
      <c r="C14" s="740" t="s">
        <v>189</v>
      </c>
      <c r="D14" s="740"/>
      <c r="E14" s="540" t="s">
        <v>89</v>
      </c>
      <c r="F14" s="4"/>
    </row>
    <row r="15" spans="1:6" ht="15.75" customHeight="1">
      <c r="A15" s="4"/>
      <c r="B15" s="543"/>
      <c r="C15" s="740" t="s">
        <v>576</v>
      </c>
      <c r="D15" s="740"/>
      <c r="E15" s="540"/>
      <c r="F15" s="4"/>
    </row>
    <row r="16" spans="1:6" ht="12.75">
      <c r="A16" s="4"/>
      <c r="B16" s="538"/>
      <c r="C16" s="539"/>
      <c r="D16" s="539"/>
      <c r="E16" s="540"/>
      <c r="F16" s="4"/>
    </row>
    <row r="17" spans="1:6" ht="12.75">
      <c r="A17" s="4"/>
      <c r="B17" s="543" t="s">
        <v>11</v>
      </c>
      <c r="C17" s="539"/>
      <c r="D17" s="539"/>
      <c r="E17" s="540"/>
      <c r="F17" s="4"/>
    </row>
    <row r="18" spans="1:6" ht="25.5" customHeight="1">
      <c r="A18" s="4"/>
      <c r="B18" s="543"/>
      <c r="C18" s="740" t="s">
        <v>570</v>
      </c>
      <c r="D18" s="740"/>
      <c r="E18" s="537" t="s">
        <v>571</v>
      </c>
      <c r="F18" s="4"/>
    </row>
    <row r="19" spans="1:6" ht="66.75" customHeight="1">
      <c r="A19" s="4"/>
      <c r="B19" s="543"/>
      <c r="C19" s="539"/>
      <c r="D19" s="539" t="s">
        <v>22</v>
      </c>
      <c r="E19" s="540" t="s">
        <v>89</v>
      </c>
      <c r="F19" s="4"/>
    </row>
    <row r="20" spans="1:6" ht="51">
      <c r="A20" s="4"/>
      <c r="B20" s="543"/>
      <c r="C20" s="539"/>
      <c r="D20" s="539" t="s">
        <v>23</v>
      </c>
      <c r="E20" s="540" t="s">
        <v>89</v>
      </c>
      <c r="F20" s="4"/>
    </row>
    <row r="21" spans="1:6" ht="25.5">
      <c r="A21" s="4"/>
      <c r="B21" s="543"/>
      <c r="C21" s="539"/>
      <c r="D21" s="539" t="s">
        <v>586</v>
      </c>
      <c r="E21" s="540" t="s">
        <v>89</v>
      </c>
      <c r="F21" s="4"/>
    </row>
    <row r="22" spans="1:6" ht="51">
      <c r="A22" s="4"/>
      <c r="B22" s="543"/>
      <c r="C22" s="539"/>
      <c r="D22" s="539" t="s">
        <v>587</v>
      </c>
      <c r="E22" s="540" t="s">
        <v>89</v>
      </c>
      <c r="F22" s="4"/>
    </row>
    <row r="23" spans="1:6" ht="76.5">
      <c r="A23" s="4"/>
      <c r="B23" s="543"/>
      <c r="C23" s="539"/>
      <c r="D23" s="539" t="s">
        <v>581</v>
      </c>
      <c r="E23" s="540" t="s">
        <v>569</v>
      </c>
      <c r="F23" s="4"/>
    </row>
    <row r="24" spans="1:6" ht="63.75">
      <c r="A24" s="4"/>
      <c r="B24" s="543"/>
      <c r="C24" s="539"/>
      <c r="D24" s="539" t="s">
        <v>18</v>
      </c>
      <c r="E24" s="540" t="s">
        <v>572</v>
      </c>
      <c r="F24" s="4"/>
    </row>
    <row r="25" spans="1:6" ht="25.5">
      <c r="A25" s="4"/>
      <c r="B25" s="543"/>
      <c r="C25" s="539"/>
      <c r="D25" s="539" t="s">
        <v>19</v>
      </c>
      <c r="E25" s="540" t="s">
        <v>577</v>
      </c>
      <c r="F25" s="4"/>
    </row>
    <row r="26" spans="1:6" ht="12.75">
      <c r="A26" s="4"/>
      <c r="B26" s="541" t="s">
        <v>190</v>
      </c>
      <c r="C26" s="739" t="s">
        <v>573</v>
      </c>
      <c r="D26" s="739"/>
      <c r="E26" s="542" t="s">
        <v>191</v>
      </c>
      <c r="F26" s="4"/>
    </row>
    <row r="27" spans="1:6" ht="12.75">
      <c r="A27" s="4"/>
      <c r="B27" s="538"/>
      <c r="C27" s="539"/>
      <c r="D27" s="539"/>
      <c r="E27" s="540"/>
      <c r="F27" s="4"/>
    </row>
    <row r="28" spans="1:6" ht="12.75">
      <c r="A28" s="4"/>
      <c r="B28" s="543" t="s">
        <v>12</v>
      </c>
      <c r="C28" s="539"/>
      <c r="D28" s="539"/>
      <c r="E28" s="540"/>
      <c r="F28" s="4"/>
    </row>
    <row r="29" spans="1:6" ht="24.75" customHeight="1">
      <c r="A29" s="4"/>
      <c r="B29" s="543"/>
      <c r="C29" s="740" t="s">
        <v>578</v>
      </c>
      <c r="D29" s="740"/>
      <c r="E29" s="537" t="s">
        <v>6</v>
      </c>
      <c r="F29" s="4"/>
    </row>
    <row r="30" spans="1:6" ht="25.5">
      <c r="A30" s="4"/>
      <c r="B30" s="543"/>
      <c r="C30" s="539"/>
      <c r="D30" s="539" t="s">
        <v>24</v>
      </c>
      <c r="E30" s="540" t="s">
        <v>7</v>
      </c>
      <c r="F30" s="4"/>
    </row>
    <row r="31" spans="1:6" ht="25.5">
      <c r="A31" s="4"/>
      <c r="B31" s="543"/>
      <c r="C31" s="539"/>
      <c r="D31" s="539" t="s">
        <v>25</v>
      </c>
      <c r="E31" s="540" t="s">
        <v>360</v>
      </c>
      <c r="F31" s="4"/>
    </row>
    <row r="32" spans="1:6" ht="25.5">
      <c r="A32" s="4"/>
      <c r="B32" s="543"/>
      <c r="C32" s="539"/>
      <c r="D32" s="539" t="s">
        <v>582</v>
      </c>
      <c r="E32" s="540" t="s">
        <v>583</v>
      </c>
      <c r="F32" s="4"/>
    </row>
    <row r="33" spans="1:6" ht="38.25">
      <c r="A33" s="4"/>
      <c r="B33" s="543"/>
      <c r="C33" s="539"/>
      <c r="D33" s="539" t="s">
        <v>20</v>
      </c>
      <c r="E33" s="540" t="s">
        <v>8</v>
      </c>
      <c r="F33" s="4"/>
    </row>
    <row r="34" spans="1:6" ht="38.25">
      <c r="A34" s="4"/>
      <c r="B34" s="543"/>
      <c r="C34" s="539"/>
      <c r="D34" s="539" t="s">
        <v>27</v>
      </c>
      <c r="E34" s="540" t="s">
        <v>360</v>
      </c>
      <c r="F34" s="4"/>
    </row>
    <row r="35" spans="1:6" ht="41.25" customHeight="1">
      <c r="A35" s="4"/>
      <c r="B35" s="543"/>
      <c r="C35" s="539"/>
      <c r="D35" s="539" t="s">
        <v>579</v>
      </c>
      <c r="E35" s="540" t="s">
        <v>360</v>
      </c>
      <c r="F35" s="4"/>
    </row>
    <row r="36" spans="1:6" ht="25.5">
      <c r="A36" s="4"/>
      <c r="B36" s="543"/>
      <c r="C36" s="539"/>
      <c r="D36" s="539" t="s">
        <v>26</v>
      </c>
      <c r="E36" s="540" t="s">
        <v>361</v>
      </c>
      <c r="F36" s="4"/>
    </row>
    <row r="37" spans="1:6" ht="12.75">
      <c r="A37" s="4"/>
      <c r="B37" s="543"/>
      <c r="C37" s="539"/>
      <c r="D37" s="539"/>
      <c r="E37" s="540"/>
      <c r="F37" s="4"/>
    </row>
    <row r="38" spans="1:6" ht="12.75">
      <c r="A38" s="4"/>
      <c r="B38" s="543" t="s">
        <v>13</v>
      </c>
      <c r="C38" s="539"/>
      <c r="D38" s="539"/>
      <c r="E38" s="540"/>
      <c r="F38" s="4"/>
    </row>
    <row r="39" spans="1:6" ht="25.5" customHeight="1">
      <c r="A39" s="4"/>
      <c r="B39" s="543"/>
      <c r="C39" s="740" t="s">
        <v>580</v>
      </c>
      <c r="D39" s="740"/>
      <c r="E39" s="537" t="s">
        <v>4</v>
      </c>
      <c r="F39" s="4"/>
    </row>
    <row r="40" spans="1:6" ht="63.75">
      <c r="A40" s="4"/>
      <c r="B40" s="543"/>
      <c r="C40" s="539"/>
      <c r="D40" s="544" t="s">
        <v>28</v>
      </c>
      <c r="E40" s="540" t="s">
        <v>3</v>
      </c>
      <c r="F40" s="4"/>
    </row>
    <row r="41" spans="1:6" ht="25.5">
      <c r="A41" s="4"/>
      <c r="B41" s="543"/>
      <c r="C41" s="539"/>
      <c r="D41" s="539" t="s">
        <v>584</v>
      </c>
      <c r="E41" s="540" t="s">
        <v>424</v>
      </c>
      <c r="F41" s="4"/>
    </row>
    <row r="42" spans="1:6" ht="38.25" customHeight="1">
      <c r="A42" s="4"/>
      <c r="B42" s="543"/>
      <c r="C42" s="539"/>
      <c r="D42" s="539" t="s">
        <v>0</v>
      </c>
      <c r="E42" s="540" t="s">
        <v>425</v>
      </c>
      <c r="F42" s="4"/>
    </row>
    <row r="43" spans="1:6" ht="89.25">
      <c r="A43" s="4"/>
      <c r="B43" s="543"/>
      <c r="C43" s="539"/>
      <c r="D43" s="539" t="s">
        <v>15</v>
      </c>
      <c r="E43" s="540" t="s">
        <v>425</v>
      </c>
      <c r="F43" s="4"/>
    </row>
    <row r="44" spans="1:6" ht="38.25">
      <c r="A44" s="4"/>
      <c r="B44" s="543"/>
      <c r="C44" s="539"/>
      <c r="D44" s="539" t="s">
        <v>16</v>
      </c>
      <c r="E44" s="540" t="s">
        <v>424</v>
      </c>
      <c r="F44" s="4"/>
    </row>
    <row r="45" spans="1:6" ht="25.5" customHeight="1">
      <c r="A45" s="4"/>
      <c r="B45" s="543"/>
      <c r="C45" s="539"/>
      <c r="D45" s="539" t="s">
        <v>17</v>
      </c>
      <c r="E45" s="537" t="s">
        <v>2</v>
      </c>
      <c r="F45" s="4"/>
    </row>
    <row r="46" spans="1:6" ht="12.75">
      <c r="A46" s="4"/>
      <c r="B46" s="543"/>
      <c r="C46" s="539"/>
      <c r="D46" s="539"/>
      <c r="E46" s="540"/>
      <c r="F46" s="4"/>
    </row>
    <row r="47" spans="1:6" ht="12.75">
      <c r="A47" s="4"/>
      <c r="B47" s="543" t="s">
        <v>14</v>
      </c>
      <c r="C47" s="539"/>
      <c r="D47" s="539"/>
      <c r="E47" s="540"/>
      <c r="F47" s="4"/>
    </row>
    <row r="48" spans="1:6" ht="12.75">
      <c r="A48" s="4"/>
      <c r="B48" s="543"/>
      <c r="C48" s="740" t="s">
        <v>29</v>
      </c>
      <c r="D48" s="740"/>
      <c r="E48" s="540" t="s">
        <v>480</v>
      </c>
      <c r="F48" s="4"/>
    </row>
    <row r="49" spans="1:6" ht="25.5">
      <c r="A49" s="4"/>
      <c r="B49" s="543"/>
      <c r="C49" s="539"/>
      <c r="D49" s="539" t="s">
        <v>5</v>
      </c>
      <c r="E49" s="540"/>
      <c r="F49" s="4"/>
    </row>
    <row r="50" spans="1:6" ht="12.75">
      <c r="A50" s="4"/>
      <c r="B50" s="721"/>
      <c r="C50" s="722"/>
      <c r="D50" s="722"/>
      <c r="E50" s="723"/>
      <c r="F50" s="4"/>
    </row>
    <row r="51" spans="1:6" ht="12.75">
      <c r="A51" s="4"/>
      <c r="B51" s="724"/>
      <c r="C51" s="722"/>
      <c r="D51" s="722"/>
      <c r="E51" s="723"/>
      <c r="F51" s="4"/>
    </row>
    <row r="52" spans="1:6" ht="12.75">
      <c r="A52" s="4"/>
      <c r="B52" s="724"/>
      <c r="C52" s="722"/>
      <c r="D52" s="722"/>
      <c r="E52" s="723"/>
      <c r="F52" s="4"/>
    </row>
  </sheetData>
  <sheetProtection sheet="1"/>
  <mergeCells count="13">
    <mergeCell ref="C48:D48"/>
    <mergeCell ref="C29:D29"/>
    <mergeCell ref="C39:D39"/>
    <mergeCell ref="C13:D13"/>
    <mergeCell ref="C14:D14"/>
    <mergeCell ref="B1:E1"/>
    <mergeCell ref="C26:D26"/>
    <mergeCell ref="B4:E4"/>
    <mergeCell ref="B6:E6"/>
    <mergeCell ref="C15:D15"/>
    <mergeCell ref="B8:E8"/>
    <mergeCell ref="C10:D10"/>
    <mergeCell ref="C18:D18"/>
  </mergeCells>
  <printOptions/>
  <pageMargins left="0.75" right="0.75" top="1" bottom="1" header="0.5" footer="0.5"/>
  <pageSetup horizontalDpi="600" verticalDpi="600" orientation="portrait" paperSize="9" scale="94" r:id="rId1"/>
  <rowBreaks count="1" manualBreakCount="1">
    <brk id="25" min="1" max="4" man="1"/>
  </rowBreaks>
</worksheet>
</file>

<file path=xl/worksheets/sheet4.xml><?xml version="1.0" encoding="utf-8"?>
<worksheet xmlns="http://schemas.openxmlformats.org/spreadsheetml/2006/main" xmlns:r="http://schemas.openxmlformats.org/officeDocument/2006/relationships">
  <sheetPr>
    <tabColor rgb="FF9999FF"/>
  </sheetPr>
  <dimension ref="A1:AF126"/>
  <sheetViews>
    <sheetView showGridLines="0" zoomScaleSheetLayoutView="75" zoomScalePageLayoutView="25" workbookViewId="0" topLeftCell="A1">
      <selection activeCell="A1" sqref="A1"/>
    </sheetView>
  </sheetViews>
  <sheetFormatPr defaultColWidth="9.140625" defaultRowHeight="12.75"/>
  <cols>
    <col min="1" max="1" width="6.28125" style="0" customWidth="1"/>
    <col min="2" max="2" width="3.140625" style="0" customWidth="1"/>
    <col min="3" max="3" width="4.7109375" style="0" customWidth="1"/>
    <col min="4" max="4" width="87.140625" style="0" customWidth="1"/>
    <col min="5" max="6" width="12.7109375" style="0" customWidth="1"/>
    <col min="7" max="7" width="11.7109375" style="170" customWidth="1"/>
    <col min="8" max="8" width="4.00390625" style="0" customWidth="1"/>
  </cols>
  <sheetData>
    <row r="1" spans="1:8" ht="12.75">
      <c r="A1" s="195"/>
      <c r="B1" s="195"/>
      <c r="C1" s="195"/>
      <c r="D1" s="195"/>
      <c r="E1" s="195"/>
      <c r="F1" s="195"/>
      <c r="G1" s="196"/>
      <c r="H1" s="195"/>
    </row>
    <row r="2" spans="1:8" ht="18">
      <c r="A2" s="197" t="s">
        <v>417</v>
      </c>
      <c r="B2" s="198"/>
      <c r="C2" s="199"/>
      <c r="D2" s="198"/>
      <c r="E2" s="198"/>
      <c r="F2" s="198"/>
      <c r="G2" s="201"/>
      <c r="H2" s="195"/>
    </row>
    <row r="3" spans="1:8" ht="12.75">
      <c r="A3" s="202"/>
      <c r="B3" s="195"/>
      <c r="C3" s="203"/>
      <c r="D3" s="195"/>
      <c r="E3" s="195"/>
      <c r="F3" s="195"/>
      <c r="G3" s="196"/>
      <c r="H3" s="195"/>
    </row>
    <row r="4" spans="1:8" ht="18" customHeight="1">
      <c r="A4" s="209" t="s">
        <v>485</v>
      </c>
      <c r="B4" s="195"/>
      <c r="C4" s="203"/>
      <c r="D4" s="210" t="s">
        <v>182</v>
      </c>
      <c r="E4" s="741"/>
      <c r="F4" s="742"/>
      <c r="G4" s="196"/>
      <c r="H4" s="195"/>
    </row>
    <row r="5" spans="1:8" ht="21">
      <c r="A5" s="209">
        <f>ROW()</f>
        <v>5</v>
      </c>
      <c r="B5" s="195"/>
      <c r="C5" s="203"/>
      <c r="D5" s="195"/>
      <c r="E5" s="218" t="s">
        <v>64</v>
      </c>
      <c r="F5" s="546"/>
      <c r="G5" s="196"/>
      <c r="H5" s="195"/>
    </row>
    <row r="6" spans="1:8" ht="15.75">
      <c r="A6" s="206">
        <f>ROW()</f>
        <v>6</v>
      </c>
      <c r="B6" s="208" t="s">
        <v>486</v>
      </c>
      <c r="C6" s="203"/>
      <c r="D6" s="195"/>
      <c r="E6" s="195"/>
      <c r="F6" s="195"/>
      <c r="G6" s="196"/>
      <c r="H6" s="195"/>
    </row>
    <row r="7" spans="1:8" ht="15.75">
      <c r="A7" s="206">
        <f>ROW()</f>
        <v>7</v>
      </c>
      <c r="B7" s="208"/>
      <c r="C7" s="203"/>
      <c r="D7" s="195"/>
      <c r="E7" s="211"/>
      <c r="F7" s="219" t="s">
        <v>92</v>
      </c>
      <c r="G7" s="196"/>
      <c r="H7" s="195"/>
    </row>
    <row r="8" spans="1:8" ht="15.75">
      <c r="A8" s="206">
        <f>ROW()</f>
        <v>8</v>
      </c>
      <c r="B8" s="208"/>
      <c r="C8" s="203"/>
      <c r="D8" s="211" t="s">
        <v>507</v>
      </c>
      <c r="E8" s="555"/>
      <c r="F8" s="205"/>
      <c r="G8" s="196"/>
      <c r="H8" s="195"/>
    </row>
    <row r="9" spans="1:8" ht="12.75">
      <c r="A9" s="206">
        <f>ROW()</f>
        <v>9</v>
      </c>
      <c r="B9" s="203"/>
      <c r="C9" s="212" t="s">
        <v>483</v>
      </c>
      <c r="D9" s="213" t="s">
        <v>320</v>
      </c>
      <c r="E9" s="556">
        <f>F72</f>
        <v>0</v>
      </c>
      <c r="F9" s="205"/>
      <c r="G9" s="196" t="s">
        <v>226</v>
      </c>
      <c r="H9" s="195"/>
    </row>
    <row r="10" spans="1:8" ht="12.75">
      <c r="A10" s="206">
        <f>ROW()</f>
        <v>10</v>
      </c>
      <c r="B10" s="195"/>
      <c r="C10" s="203"/>
      <c r="D10" s="214" t="s">
        <v>184</v>
      </c>
      <c r="E10" s="205"/>
      <c r="F10" s="557">
        <f>E9+E8</f>
        <v>0</v>
      </c>
      <c r="G10" s="196"/>
      <c r="H10" s="195"/>
    </row>
    <row r="11" spans="1:8" ht="12.75">
      <c r="A11" s="206">
        <f>ROW()</f>
        <v>11</v>
      </c>
      <c r="B11" s="195"/>
      <c r="C11" s="203"/>
      <c r="D11" s="211"/>
      <c r="E11" s="204"/>
      <c r="F11" s="205"/>
      <c r="G11" s="196"/>
      <c r="H11" s="195"/>
    </row>
    <row r="12" spans="1:8" ht="12.75">
      <c r="A12" s="206">
        <f>ROW()</f>
        <v>12</v>
      </c>
      <c r="B12" s="195"/>
      <c r="C12" s="203"/>
      <c r="D12" s="211"/>
      <c r="E12" s="204"/>
      <c r="F12" s="205"/>
      <c r="G12" s="196"/>
      <c r="H12" s="195"/>
    </row>
    <row r="13" spans="1:8" ht="12.75">
      <c r="A13" s="206">
        <f>ROW()</f>
        <v>13</v>
      </c>
      <c r="B13" s="195"/>
      <c r="C13" s="203"/>
      <c r="D13" s="211" t="s">
        <v>67</v>
      </c>
      <c r="E13" s="555"/>
      <c r="F13" s="205"/>
      <c r="G13" s="196"/>
      <c r="H13" s="195"/>
    </row>
    <row r="14" spans="1:8" ht="12.75">
      <c r="A14" s="206">
        <f>ROW()</f>
        <v>14</v>
      </c>
      <c r="B14" s="195"/>
      <c r="C14" s="212" t="s">
        <v>483</v>
      </c>
      <c r="D14" s="211" t="s">
        <v>84</v>
      </c>
      <c r="E14" s="558">
        <f>IF(F5='AV1 Reg val report'!E10,'AV1 Reg val report'!E15,IF(F5='AV1 Reg val report'!F10,'AV1 Reg val report'!F15,IF(F5='AV1 Reg val report'!G10,'AV1 Reg val report'!G15,IF(F5='AV1 Reg val report'!H10,'AV1 Reg val report'!H15,IF(F5='AV1 Reg val report'!I10,'AV1 Reg val report'!I15,IF(F5='AV1 Reg val report'!J10,'AV1 Reg val report'!J15,IF(F5='AV1 Reg val report'!L10,'AV1 Reg val report'!L15,0)))))))-F107</f>
        <v>0</v>
      </c>
      <c r="F14" s="205"/>
      <c r="G14" s="196"/>
      <c r="H14" s="195"/>
    </row>
    <row r="15" spans="1:8" ht="12.75">
      <c r="A15" s="206">
        <f>ROW()</f>
        <v>15</v>
      </c>
      <c r="B15" s="195"/>
      <c r="C15" s="203"/>
      <c r="D15" s="214" t="s">
        <v>68</v>
      </c>
      <c r="E15" s="205"/>
      <c r="F15" s="557">
        <f>E14+E13</f>
        <v>0</v>
      </c>
      <c r="G15" s="196"/>
      <c r="H15" s="195"/>
    </row>
    <row r="16" spans="1:8" ht="12.75">
      <c r="A16" s="206">
        <f>ROW()</f>
        <v>16</v>
      </c>
      <c r="B16" s="195"/>
      <c r="C16" s="203"/>
      <c r="D16" s="195"/>
      <c r="E16" s="205"/>
      <c r="F16" s="205"/>
      <c r="G16" s="196"/>
      <c r="H16" s="195"/>
    </row>
    <row r="17" spans="1:8" ht="12.75">
      <c r="A17" s="206">
        <f>ROW()</f>
        <v>17</v>
      </c>
      <c r="B17" s="195"/>
      <c r="C17" s="203"/>
      <c r="D17" s="215" t="s">
        <v>71</v>
      </c>
      <c r="E17" s="555"/>
      <c r="F17" s="205"/>
      <c r="G17" s="196"/>
      <c r="H17" s="195"/>
    </row>
    <row r="18" spans="1:8" ht="12.75">
      <c r="A18" s="206">
        <f>ROW()</f>
        <v>18</v>
      </c>
      <c r="B18" s="195"/>
      <c r="C18" s="212" t="s">
        <v>484</v>
      </c>
      <c r="D18" s="216" t="s">
        <v>117</v>
      </c>
      <c r="E18" s="555"/>
      <c r="F18" s="205"/>
      <c r="G18" s="196"/>
      <c r="H18" s="195"/>
    </row>
    <row r="19" spans="1:8" ht="12.75">
      <c r="A19" s="206">
        <f>ROW()</f>
        <v>19</v>
      </c>
      <c r="B19" s="195"/>
      <c r="C19" s="203"/>
      <c r="D19" s="198" t="s">
        <v>120</v>
      </c>
      <c r="E19" s="205"/>
      <c r="F19" s="559">
        <f>E17-E18</f>
        <v>0</v>
      </c>
      <c r="G19" s="196"/>
      <c r="H19" s="195"/>
    </row>
    <row r="20" spans="1:8" ht="12.75">
      <c r="A20" s="206">
        <f>ROW()</f>
        <v>20</v>
      </c>
      <c r="B20" s="195"/>
      <c r="C20" s="203"/>
      <c r="D20" s="195"/>
      <c r="E20" s="205"/>
      <c r="F20" s="205"/>
      <c r="G20" s="196"/>
      <c r="H20" s="195"/>
    </row>
    <row r="21" spans="1:8" ht="12.75">
      <c r="A21" s="206">
        <f>ROW()</f>
        <v>21</v>
      </c>
      <c r="B21" s="195"/>
      <c r="C21" s="203"/>
      <c r="D21" s="195"/>
      <c r="E21" s="204"/>
      <c r="F21" s="205"/>
      <c r="G21" s="196"/>
      <c r="H21" s="195"/>
    </row>
    <row r="22" spans="1:8" ht="12.75">
      <c r="A22" s="206">
        <f>ROW()</f>
        <v>22</v>
      </c>
      <c r="B22" s="195"/>
      <c r="C22" s="203"/>
      <c r="D22" s="198" t="s">
        <v>70</v>
      </c>
      <c r="E22" s="555"/>
      <c r="F22" s="205"/>
      <c r="G22" s="196"/>
      <c r="H22" s="195"/>
    </row>
    <row r="23" spans="1:8" ht="12.75">
      <c r="A23" s="206">
        <f>ROW()</f>
        <v>23</v>
      </c>
      <c r="B23" s="195"/>
      <c r="C23" s="203"/>
      <c r="D23" s="195"/>
      <c r="E23" s="205"/>
      <c r="F23" s="557">
        <f>E22</f>
        <v>0</v>
      </c>
      <c r="G23" s="196"/>
      <c r="H23" s="195"/>
    </row>
    <row r="24" spans="1:8" ht="12.75">
      <c r="A24" s="206">
        <f>ROW()</f>
        <v>24</v>
      </c>
      <c r="B24" s="195"/>
      <c r="C24" s="203"/>
      <c r="D24" s="195"/>
      <c r="E24" s="205"/>
      <c r="F24" s="220"/>
      <c r="G24" s="196"/>
      <c r="H24" s="195"/>
    </row>
    <row r="25" spans="1:8" ht="12.75">
      <c r="A25" s="206">
        <f>ROW()</f>
        <v>25</v>
      </c>
      <c r="B25" s="195"/>
      <c r="C25" s="203"/>
      <c r="D25" s="214" t="s">
        <v>121</v>
      </c>
      <c r="E25" s="204"/>
      <c r="F25" s="560">
        <f>F23+F19+F15+F10</f>
        <v>0</v>
      </c>
      <c r="G25" s="196"/>
      <c r="H25" s="195"/>
    </row>
    <row r="26" spans="1:8" ht="12.75">
      <c r="A26" s="206">
        <f>ROW()</f>
        <v>26</v>
      </c>
      <c r="B26" s="195"/>
      <c r="C26" s="203"/>
      <c r="D26" s="198"/>
      <c r="E26" s="205"/>
      <c r="F26" s="205"/>
      <c r="G26" s="196"/>
      <c r="H26" s="195"/>
    </row>
    <row r="27" spans="1:8" ht="15.75">
      <c r="A27" s="206">
        <f>ROW()</f>
        <v>27</v>
      </c>
      <c r="B27" s="208"/>
      <c r="C27" s="203"/>
      <c r="D27" s="195"/>
      <c r="E27" s="205"/>
      <c r="F27" s="205"/>
      <c r="G27" s="196"/>
      <c r="H27" s="195"/>
    </row>
    <row r="28" spans="1:8" ht="15.75">
      <c r="A28" s="206">
        <f>ROW()</f>
        <v>28</v>
      </c>
      <c r="B28" s="208" t="s">
        <v>55</v>
      </c>
      <c r="C28" s="203"/>
      <c r="D28" s="195"/>
      <c r="E28" s="205"/>
      <c r="F28" s="205"/>
      <c r="G28" s="196"/>
      <c r="H28" s="195"/>
    </row>
    <row r="29" spans="1:8" ht="12.75">
      <c r="A29" s="206">
        <f>ROW()</f>
        <v>29</v>
      </c>
      <c r="B29" s="195"/>
      <c r="C29" s="203"/>
      <c r="D29" s="195"/>
      <c r="E29" s="205"/>
      <c r="F29" s="205"/>
      <c r="G29" s="196"/>
      <c r="H29" s="195"/>
    </row>
    <row r="30" spans="1:8" ht="12.75">
      <c r="A30" s="206">
        <f>ROW()</f>
        <v>30</v>
      </c>
      <c r="B30" s="195"/>
      <c r="C30" s="203"/>
      <c r="D30" s="195" t="s">
        <v>63</v>
      </c>
      <c r="E30" s="555"/>
      <c r="F30" s="205"/>
      <c r="G30" s="196"/>
      <c r="H30" s="195"/>
    </row>
    <row r="31" spans="1:8" ht="12.75">
      <c r="A31" s="206">
        <f>ROW()</f>
        <v>31</v>
      </c>
      <c r="B31" s="195"/>
      <c r="C31" s="212" t="s">
        <v>483</v>
      </c>
      <c r="D31" s="195" t="s">
        <v>122</v>
      </c>
      <c r="E31" s="555"/>
      <c r="F31" s="205"/>
      <c r="G31" s="196"/>
      <c r="H31" s="195"/>
    </row>
    <row r="32" spans="1:27" ht="12.75">
      <c r="A32" s="206">
        <f>ROW()</f>
        <v>32</v>
      </c>
      <c r="B32" s="195"/>
      <c r="C32" s="203"/>
      <c r="D32" s="198" t="s">
        <v>62</v>
      </c>
      <c r="E32" s="205"/>
      <c r="F32" s="557">
        <f>E31+E30</f>
        <v>0</v>
      </c>
      <c r="G32" s="196"/>
      <c r="H32" s="195"/>
      <c r="AA32" s="118" t="s">
        <v>454</v>
      </c>
    </row>
    <row r="33" spans="1:8" ht="12.75">
      <c r="A33" s="206">
        <f>ROW()</f>
        <v>33</v>
      </c>
      <c r="B33" s="195"/>
      <c r="C33" s="203"/>
      <c r="D33" s="195"/>
      <c r="E33" s="205"/>
      <c r="F33" s="205"/>
      <c r="G33" s="196"/>
      <c r="H33" s="195"/>
    </row>
    <row r="34" spans="1:32" ht="12.75">
      <c r="A34" s="206">
        <f>ROW()</f>
        <v>34</v>
      </c>
      <c r="B34" s="195"/>
      <c r="C34" s="203"/>
      <c r="D34" s="198" t="s">
        <v>427</v>
      </c>
      <c r="E34" s="205"/>
      <c r="F34" s="205"/>
      <c r="G34" s="196"/>
      <c r="H34" s="195"/>
      <c r="AA34" s="143" t="s">
        <v>532</v>
      </c>
      <c r="AB34" s="144"/>
      <c r="AC34" s="144"/>
      <c r="AD34" s="144"/>
      <c r="AE34" s="144"/>
      <c r="AF34" s="144"/>
    </row>
    <row r="35" spans="1:32" ht="12.75">
      <c r="A35" s="206">
        <f>ROW()</f>
        <v>35</v>
      </c>
      <c r="B35" s="195"/>
      <c r="C35" s="203"/>
      <c r="D35" s="215" t="s">
        <v>453</v>
      </c>
      <c r="E35" s="555"/>
      <c r="F35" s="205"/>
      <c r="G35" s="196"/>
      <c r="H35" s="195"/>
      <c r="AA35" s="145" t="str">
        <f>D35</f>
        <v>General Management, Administration and Overheads</v>
      </c>
      <c r="AB35" s="144"/>
      <c r="AC35" s="144"/>
      <c r="AD35" s="144"/>
      <c r="AE35" s="144"/>
      <c r="AF35" s="144"/>
    </row>
    <row r="36" spans="1:32" ht="12.75">
      <c r="A36" s="206">
        <f>ROW()</f>
        <v>36</v>
      </c>
      <c r="B36" s="195"/>
      <c r="C36" s="203"/>
      <c r="D36" s="216" t="s">
        <v>519</v>
      </c>
      <c r="E36" s="555"/>
      <c r="F36" s="205"/>
      <c r="G36" s="196"/>
      <c r="H36" s="195"/>
      <c r="AA36" s="145" t="str">
        <f aca="true" t="shared" si="0" ref="AA36:AA41">D36</f>
        <v>System Management and Operations</v>
      </c>
      <c r="AB36" s="144"/>
      <c r="AC36" s="144"/>
      <c r="AD36" s="144"/>
      <c r="AE36" s="144"/>
      <c r="AF36" s="144"/>
    </row>
    <row r="37" spans="1:32" ht="12.75">
      <c r="A37" s="206">
        <f>ROW()</f>
        <v>37</v>
      </c>
      <c r="B37" s="195"/>
      <c r="C37" s="203"/>
      <c r="D37" s="216" t="s">
        <v>522</v>
      </c>
      <c r="E37" s="555"/>
      <c r="F37" s="205"/>
      <c r="G37" s="196" t="s">
        <v>557</v>
      </c>
      <c r="H37" s="195"/>
      <c r="AA37" s="145" t="str">
        <f t="shared" si="0"/>
        <v>Routine and Preventative Maintenance </v>
      </c>
      <c r="AB37" s="144"/>
      <c r="AC37" s="144"/>
      <c r="AD37" s="144"/>
      <c r="AE37" s="144"/>
      <c r="AF37" s="144"/>
    </row>
    <row r="38" spans="1:32" ht="12.75">
      <c r="A38" s="206">
        <f>ROW()</f>
        <v>38</v>
      </c>
      <c r="B38" s="195"/>
      <c r="C38" s="203"/>
      <c r="D38" s="216" t="s">
        <v>518</v>
      </c>
      <c r="E38" s="555"/>
      <c r="F38" s="205"/>
      <c r="G38" s="196" t="s">
        <v>557</v>
      </c>
      <c r="H38" s="195"/>
      <c r="AA38" s="145" t="str">
        <f t="shared" si="0"/>
        <v>Refurbishment and Renewal Maintenance</v>
      </c>
      <c r="AB38" s="144"/>
      <c r="AC38" s="144"/>
      <c r="AD38" s="144"/>
      <c r="AE38" s="144"/>
      <c r="AF38" s="144"/>
    </row>
    <row r="39" spans="1:32" ht="12.75">
      <c r="A39" s="206">
        <f>ROW()</f>
        <v>39</v>
      </c>
      <c r="B39" s="195"/>
      <c r="C39" s="203"/>
      <c r="D39" s="216" t="s">
        <v>517</v>
      </c>
      <c r="E39" s="555"/>
      <c r="F39" s="205"/>
      <c r="G39" s="196" t="s">
        <v>557</v>
      </c>
      <c r="H39" s="195"/>
      <c r="I39" s="22"/>
      <c r="J39" s="22"/>
      <c r="K39" s="22"/>
      <c r="AA39" s="145" t="str">
        <f t="shared" si="0"/>
        <v>Fault and Emergency Maintenance</v>
      </c>
      <c r="AB39" s="144"/>
      <c r="AC39" s="144"/>
      <c r="AD39" s="144"/>
      <c r="AE39" s="144"/>
      <c r="AF39" s="144"/>
    </row>
    <row r="40" spans="1:32" ht="12.75">
      <c r="A40" s="206">
        <f>ROW()</f>
        <v>40</v>
      </c>
      <c r="B40" s="195"/>
      <c r="C40" s="203"/>
      <c r="D40" s="216" t="s">
        <v>520</v>
      </c>
      <c r="E40" s="555"/>
      <c r="F40" s="205"/>
      <c r="G40" s="196"/>
      <c r="H40" s="195"/>
      <c r="AA40" s="145" t="str">
        <f t="shared" si="0"/>
        <v>Pass-through Costs</v>
      </c>
      <c r="AB40" s="144"/>
      <c r="AC40" s="144"/>
      <c r="AD40" s="144"/>
      <c r="AE40" s="144"/>
      <c r="AF40" s="144"/>
    </row>
    <row r="41" spans="1:32" ht="12.75">
      <c r="A41" s="206">
        <f>ROW()</f>
        <v>41</v>
      </c>
      <c r="B41" s="195"/>
      <c r="C41" s="203"/>
      <c r="D41" s="216" t="s">
        <v>521</v>
      </c>
      <c r="E41" s="555"/>
      <c r="F41" s="205"/>
      <c r="G41" s="196"/>
      <c r="H41" s="195"/>
      <c r="AA41" s="145" t="str">
        <f t="shared" si="0"/>
        <v>Other</v>
      </c>
      <c r="AB41" s="144"/>
      <c r="AC41" s="144"/>
      <c r="AD41" s="144"/>
      <c r="AE41" s="144"/>
      <c r="AF41" s="144"/>
    </row>
    <row r="42" spans="1:8" ht="12.75">
      <c r="A42" s="206">
        <f>ROW()</f>
        <v>42</v>
      </c>
      <c r="B42" s="195"/>
      <c r="C42" s="203"/>
      <c r="D42" s="198" t="s">
        <v>362</v>
      </c>
      <c r="E42" s="205"/>
      <c r="F42" s="725"/>
      <c r="G42" s="196" t="s">
        <v>177</v>
      </c>
      <c r="H42" s="195"/>
    </row>
    <row r="43" spans="1:8" ht="12.75">
      <c r="A43" s="206">
        <f>ROW()</f>
        <v>43</v>
      </c>
      <c r="B43" s="195"/>
      <c r="C43" s="203"/>
      <c r="D43" s="198"/>
      <c r="E43" s="205"/>
      <c r="F43" s="204"/>
      <c r="G43" s="196"/>
      <c r="H43" s="195"/>
    </row>
    <row r="44" spans="1:8" ht="12.75">
      <c r="A44" s="206">
        <f>ROW()</f>
        <v>44</v>
      </c>
      <c r="B44" s="195"/>
      <c r="C44" s="203"/>
      <c r="D44" s="195"/>
      <c r="E44" s="205"/>
      <c r="F44" s="205"/>
      <c r="G44" s="196"/>
      <c r="H44" s="195"/>
    </row>
    <row r="45" spans="1:8" ht="15.75">
      <c r="A45" s="206">
        <f>ROW()</f>
        <v>45</v>
      </c>
      <c r="B45" s="217" t="s">
        <v>123</v>
      </c>
      <c r="C45" s="203"/>
      <c r="D45" s="208"/>
      <c r="E45" s="204"/>
      <c r="F45" s="560">
        <f>F25-F32-F42</f>
        <v>0</v>
      </c>
      <c r="G45" s="196"/>
      <c r="H45" s="195"/>
    </row>
    <row r="46" spans="1:8" ht="12.75">
      <c r="A46" s="206">
        <f>ROW()</f>
        <v>46</v>
      </c>
      <c r="B46" s="195"/>
      <c r="C46" s="203"/>
      <c r="D46" s="195"/>
      <c r="E46" s="205"/>
      <c r="F46" s="205"/>
      <c r="G46" s="196"/>
      <c r="H46" s="195"/>
    </row>
    <row r="47" spans="1:8" ht="12.75">
      <c r="A47" s="206">
        <f>ROW()</f>
        <v>47</v>
      </c>
      <c r="B47" s="195"/>
      <c r="C47" s="203"/>
      <c r="D47" s="195"/>
      <c r="E47" s="205"/>
      <c r="F47" s="205"/>
      <c r="G47" s="196"/>
      <c r="H47" s="195"/>
    </row>
    <row r="48" spans="1:8" ht="12.75">
      <c r="A48" s="206">
        <f>ROW()</f>
        <v>48</v>
      </c>
      <c r="B48" s="195"/>
      <c r="C48" s="203"/>
      <c r="D48" s="215" t="s">
        <v>118</v>
      </c>
      <c r="E48" s="561">
        <f>IF(F5='AV1 Reg val report'!E10,'AV1 Reg val report'!E23,IF(F5='AV1 Reg val report'!F10,'AV1 Reg val report'!F23,IF(F5='AV1 Reg val report'!G10,'AV1 Reg val report'!G23,IF(F5='AV1 Reg val report'!H10,'AV1 Reg val report'!H23,IF(F5='AV1 Reg val report'!I10,'AV1 Reg val report'!I23,IF(F5='AV1 Reg val report'!J10,'AV1 Reg val report'!J23,IF(F5='AV1 Reg val report'!L10,'AV1 Reg val report'!L23,0)))))))</f>
        <v>0</v>
      </c>
      <c r="F48" s="205"/>
      <c r="G48" s="196" t="s">
        <v>523</v>
      </c>
      <c r="H48" s="195"/>
    </row>
    <row r="49" spans="1:8" ht="12.75">
      <c r="A49" s="206">
        <f>ROW()</f>
        <v>49</v>
      </c>
      <c r="B49" s="195"/>
      <c r="C49" s="212" t="s">
        <v>483</v>
      </c>
      <c r="D49" s="215" t="s">
        <v>119</v>
      </c>
      <c r="E49" s="562">
        <f>IF(F5='AV1 Reg val report'!E10,'AV1 Reg val report'!E40,IF(F5='AV1 Reg val report'!F10,'AV1 Reg val report'!F40,IF(F5='AV1 Reg val report'!G10,'AV1 Reg val report'!G40,IF(F5='AV1 Reg val report'!H10,'AV1 Reg val report'!H40,IF(F5='AV1 Reg val report'!I10,'AV1 Reg val report'!I40,IF(F5='AV1 Reg val report'!J10,'AV1 Reg val report'!J40,IF(F5='AV1 Reg val report'!L10,'AV1 Reg val report'!L40,0)))))))</f>
        <v>0</v>
      </c>
      <c r="F49" s="205"/>
      <c r="G49" s="196" t="s">
        <v>523</v>
      </c>
      <c r="H49" s="195"/>
    </row>
    <row r="50" spans="1:8" ht="15.75">
      <c r="A50" s="206">
        <f>ROW()</f>
        <v>50</v>
      </c>
      <c r="B50" s="208"/>
      <c r="C50" s="203"/>
      <c r="D50" s="198" t="s">
        <v>173</v>
      </c>
      <c r="E50" s="205"/>
      <c r="F50" s="557">
        <f>E49+E48</f>
        <v>0</v>
      </c>
      <c r="G50" s="196" t="s">
        <v>394</v>
      </c>
      <c r="H50" s="195"/>
    </row>
    <row r="51" spans="1:8" ht="12.75">
      <c r="A51" s="206">
        <f>ROW()</f>
        <v>51</v>
      </c>
      <c r="B51" s="195"/>
      <c r="C51" s="203"/>
      <c r="D51" s="195"/>
      <c r="E51" s="204"/>
      <c r="F51" s="205"/>
      <c r="G51" s="196"/>
      <c r="H51" s="195"/>
    </row>
    <row r="52" spans="1:8" ht="12.75">
      <c r="A52" s="206">
        <f>ROW()</f>
        <v>52</v>
      </c>
      <c r="B52" s="195"/>
      <c r="C52" s="203"/>
      <c r="D52" s="198"/>
      <c r="E52" s="205"/>
      <c r="F52" s="205"/>
      <c r="G52" s="196"/>
      <c r="H52" s="195"/>
    </row>
    <row r="53" spans="1:8" ht="15.75">
      <c r="A53" s="206">
        <f>ROW()</f>
        <v>53</v>
      </c>
      <c r="B53" s="207" t="s">
        <v>560</v>
      </c>
      <c r="C53" s="203"/>
      <c r="D53" s="208"/>
      <c r="E53" s="204"/>
      <c r="F53" s="560">
        <f>F45-F50</f>
        <v>0</v>
      </c>
      <c r="G53" s="196" t="s">
        <v>394</v>
      </c>
      <c r="H53" s="195"/>
    </row>
    <row r="54" spans="1:8" ht="15.75">
      <c r="A54" s="206">
        <f>ROW()</f>
        <v>54</v>
      </c>
      <c r="B54" s="195"/>
      <c r="C54" s="203"/>
      <c r="D54" s="207"/>
      <c r="E54" s="204"/>
      <c r="F54" s="204"/>
      <c r="G54" s="196"/>
      <c r="H54" s="195"/>
    </row>
    <row r="55" spans="1:8" ht="12.75">
      <c r="A55" s="206">
        <f>ROW()</f>
        <v>55</v>
      </c>
      <c r="B55" s="195"/>
      <c r="C55" s="212" t="s">
        <v>484</v>
      </c>
      <c r="D55" s="198" t="s">
        <v>423</v>
      </c>
      <c r="E55" s="205"/>
      <c r="F55" s="563">
        <f>'FS3 Reg Tax Allowance'!F29</f>
        <v>0</v>
      </c>
      <c r="G55" s="196" t="s">
        <v>524</v>
      </c>
      <c r="H55" s="195"/>
    </row>
    <row r="56" spans="1:13" ht="12.75">
      <c r="A56" s="206">
        <f>ROW()</f>
        <v>56</v>
      </c>
      <c r="B56" s="195"/>
      <c r="C56" s="203"/>
      <c r="D56" s="195"/>
      <c r="E56" s="205"/>
      <c r="F56" s="205"/>
      <c r="G56" s="196"/>
      <c r="H56" s="195"/>
      <c r="I56" s="4"/>
      <c r="J56" s="4"/>
      <c r="K56" s="4"/>
      <c r="L56" s="4"/>
      <c r="M56" s="4"/>
    </row>
    <row r="57" spans="1:13" ht="12.75">
      <c r="A57" s="206">
        <f>ROW()</f>
        <v>57</v>
      </c>
      <c r="B57" s="195"/>
      <c r="C57" s="212" t="s">
        <v>483</v>
      </c>
      <c r="D57" s="198" t="s">
        <v>217</v>
      </c>
      <c r="E57" s="205"/>
      <c r="F57" s="564">
        <f>IF(F5='AV1 Reg val report'!E10,'AV1 Reg val report'!E19,IF(F5='AV1 Reg val report'!F10,'AV1 Reg val report'!F19,IF(F5='AV1 Reg val report'!G10,'AV1 Reg val report'!G19,IF(F5='AV1 Reg val report'!H10,'AV1 Reg val report'!H19,IF(F5='AV1 Reg val report'!I10,'AV1 Reg val report'!I19,IF(F5='AV1 Reg val report'!J10,'AV1 Reg val report'!J19,IF(F5='AV1 Reg val report'!L10,'AV1 Reg val report'!L19,0)))))))</f>
        <v>0</v>
      </c>
      <c r="G57" s="196" t="s">
        <v>523</v>
      </c>
      <c r="H57" s="195"/>
      <c r="I57" s="4"/>
      <c r="J57" s="4"/>
      <c r="K57" s="4"/>
      <c r="L57" s="4"/>
      <c r="M57" s="4"/>
    </row>
    <row r="58" spans="1:13" ht="12.75">
      <c r="A58" s="206">
        <f>ROW()</f>
        <v>58</v>
      </c>
      <c r="B58" s="195"/>
      <c r="C58" s="212" t="s">
        <v>483</v>
      </c>
      <c r="D58" s="198" t="s">
        <v>124</v>
      </c>
      <c r="E58" s="205"/>
      <c r="F58" s="564">
        <f>IF(F5='AV1 Reg val report'!E10,'AV1 Reg val report'!E39,IF(F5='AV1 Reg val report'!F10,'AV1 Reg val report'!F39,IF(F5='AV1 Reg val report'!G10,'AV1 Reg val report'!G39,IF(F5='AV1 Reg val report'!H10,'AV1 Reg val report'!H39,IF(F5='AV1 Reg val report'!I10,'AV1 Reg val report'!I39,IF(F5='AV1 Reg val report'!J10,'AV1 Reg val report'!J39,IF(F5='AV1 Reg val report'!L10,'AV1 Reg val report'!L39,0)))))))</f>
        <v>0</v>
      </c>
      <c r="G58" s="196" t="s">
        <v>523</v>
      </c>
      <c r="H58" s="195"/>
      <c r="I58" s="83"/>
      <c r="J58" s="4"/>
      <c r="K58" s="4"/>
      <c r="L58" s="4"/>
      <c r="M58" s="4"/>
    </row>
    <row r="59" spans="1:13" ht="12.75">
      <c r="A59" s="206">
        <f>ROW()</f>
        <v>59</v>
      </c>
      <c r="B59" s="195"/>
      <c r="C59" s="203"/>
      <c r="D59" s="195"/>
      <c r="E59" s="205"/>
      <c r="F59" s="205"/>
      <c r="G59" s="196"/>
      <c r="H59" s="195"/>
      <c r="I59" s="4"/>
      <c r="J59" s="4"/>
      <c r="K59" s="4"/>
      <c r="L59" s="4"/>
      <c r="M59" s="4"/>
    </row>
    <row r="60" spans="1:13" ht="16.5" thickBot="1">
      <c r="A60" s="206">
        <f>ROW()</f>
        <v>60</v>
      </c>
      <c r="B60" s="207" t="s">
        <v>125</v>
      </c>
      <c r="C60" s="203"/>
      <c r="D60" s="208"/>
      <c r="E60" s="204"/>
      <c r="F60" s="565">
        <f>F53-F55+F57+F58</f>
        <v>0</v>
      </c>
      <c r="G60" s="196" t="s">
        <v>177</v>
      </c>
      <c r="H60" s="195"/>
      <c r="I60" s="4"/>
      <c r="J60" s="4"/>
      <c r="K60" s="4"/>
      <c r="L60" s="4"/>
      <c r="M60" s="4"/>
    </row>
    <row r="61" spans="1:13" ht="15.75">
      <c r="A61" s="206"/>
      <c r="B61" s="207"/>
      <c r="C61" s="203"/>
      <c r="D61" s="208"/>
      <c r="E61" s="204"/>
      <c r="F61" s="204"/>
      <c r="G61" s="196"/>
      <c r="H61" s="195"/>
      <c r="I61" s="4"/>
      <c r="J61" s="4"/>
      <c r="K61" s="4"/>
      <c r="L61" s="4"/>
      <c r="M61" s="4"/>
    </row>
    <row r="62" spans="1:8" ht="15.75">
      <c r="A62" s="13"/>
      <c r="B62" s="19"/>
      <c r="C62" s="8"/>
      <c r="D62" s="7"/>
      <c r="E62" s="140"/>
      <c r="F62" s="140"/>
      <c r="G62" s="169"/>
      <c r="H62" s="4"/>
    </row>
    <row r="63" spans="1:8" ht="15.75">
      <c r="A63" s="13"/>
      <c r="B63" s="19"/>
      <c r="C63" s="8"/>
      <c r="D63" s="7"/>
      <c r="E63" s="140"/>
      <c r="F63" s="140"/>
      <c r="G63" s="169"/>
      <c r="H63" s="4"/>
    </row>
    <row r="64" spans="1:8" ht="18">
      <c r="A64" s="221" t="s">
        <v>186</v>
      </c>
      <c r="B64" s="207"/>
      <c r="C64" s="203"/>
      <c r="D64" s="208"/>
      <c r="E64" s="222"/>
      <c r="F64" s="222"/>
      <c r="G64" s="196"/>
      <c r="H64" s="195"/>
    </row>
    <row r="65" spans="1:8" ht="15.75">
      <c r="A65" s="202"/>
      <c r="B65" s="207"/>
      <c r="C65" s="203"/>
      <c r="D65" s="208"/>
      <c r="E65" s="222"/>
      <c r="F65" s="222"/>
      <c r="G65" s="196"/>
      <c r="H65" s="195"/>
    </row>
    <row r="66" spans="1:8" ht="15.75">
      <c r="A66" s="208" t="s">
        <v>499</v>
      </c>
      <c r="B66" s="195"/>
      <c r="C66" s="203"/>
      <c r="D66" s="195"/>
      <c r="E66" s="223"/>
      <c r="F66" s="223"/>
      <c r="G66" s="196"/>
      <c r="H66" s="195"/>
    </row>
    <row r="67" spans="1:8" ht="15.75">
      <c r="A67" s="195"/>
      <c r="B67" s="208"/>
      <c r="C67" s="203"/>
      <c r="D67" s="195"/>
      <c r="E67" s="223"/>
      <c r="F67" s="223"/>
      <c r="G67" s="196"/>
      <c r="H67" s="195"/>
    </row>
    <row r="68" spans="1:8" ht="15.75">
      <c r="A68" s="13"/>
      <c r="B68" s="7"/>
      <c r="C68" s="8"/>
      <c r="D68" s="4"/>
      <c r="E68" s="85"/>
      <c r="F68" s="85"/>
      <c r="G68" s="169"/>
      <c r="H68" s="4"/>
    </row>
    <row r="69" spans="1:8" ht="15.75">
      <c r="A69" s="206">
        <f>ROW()</f>
        <v>69</v>
      </c>
      <c r="B69" s="208" t="s">
        <v>126</v>
      </c>
      <c r="C69" s="203"/>
      <c r="D69" s="195"/>
      <c r="E69" s="205"/>
      <c r="F69" s="219" t="s">
        <v>92</v>
      </c>
      <c r="G69" s="196"/>
      <c r="H69" s="195"/>
    </row>
    <row r="70" spans="1:8" ht="12.75">
      <c r="A70" s="206">
        <f>ROW()</f>
        <v>70</v>
      </c>
      <c r="B70" s="195"/>
      <c r="C70" s="203"/>
      <c r="D70" s="216" t="s">
        <v>509</v>
      </c>
      <c r="E70" s="555"/>
      <c r="F70" s="204"/>
      <c r="G70" s="196"/>
      <c r="H70" s="195"/>
    </row>
    <row r="71" spans="1:8" ht="12.75">
      <c r="A71" s="206">
        <f>ROW()</f>
        <v>71</v>
      </c>
      <c r="B71" s="195"/>
      <c r="C71" s="203"/>
      <c r="D71" s="215" t="s">
        <v>127</v>
      </c>
      <c r="E71" s="555"/>
      <c r="F71" s="204"/>
      <c r="G71" s="196"/>
      <c r="H71" s="195"/>
    </row>
    <row r="72" spans="1:8" ht="12.75">
      <c r="A72" s="206">
        <f>ROW()</f>
        <v>72</v>
      </c>
      <c r="B72" s="195"/>
      <c r="C72" s="203"/>
      <c r="D72" s="198" t="s">
        <v>321</v>
      </c>
      <c r="E72" s="204"/>
      <c r="F72" s="557">
        <f>E71+E70</f>
        <v>0</v>
      </c>
      <c r="G72" s="196"/>
      <c r="H72" s="195"/>
    </row>
    <row r="73" spans="1:8" ht="12.75">
      <c r="A73" s="206"/>
      <c r="B73" s="195"/>
      <c r="C73" s="203"/>
      <c r="D73" s="198"/>
      <c r="E73" s="204"/>
      <c r="F73" s="204"/>
      <c r="G73" s="196"/>
      <c r="H73" s="195"/>
    </row>
    <row r="74" spans="1:8" ht="12.75">
      <c r="A74" s="13"/>
      <c r="B74" s="4"/>
      <c r="C74" s="8"/>
      <c r="D74" s="5"/>
      <c r="E74" s="85"/>
      <c r="F74" s="84"/>
      <c r="G74" s="169"/>
      <c r="H74" s="4"/>
    </row>
    <row r="75" spans="1:8" ht="15.75">
      <c r="A75" s="206">
        <f>ROW()</f>
        <v>75</v>
      </c>
      <c r="B75" s="208" t="s">
        <v>130</v>
      </c>
      <c r="C75" s="203"/>
      <c r="D75" s="195"/>
      <c r="E75" s="205"/>
      <c r="F75" s="219" t="s">
        <v>92</v>
      </c>
      <c r="G75" s="196"/>
      <c r="H75" s="195"/>
    </row>
    <row r="76" spans="1:8" ht="12.75">
      <c r="A76" s="206">
        <f>ROW()</f>
        <v>76</v>
      </c>
      <c r="B76" s="195"/>
      <c r="C76" s="203"/>
      <c r="D76" s="215" t="s">
        <v>565</v>
      </c>
      <c r="E76" s="555"/>
      <c r="F76" s="204"/>
      <c r="G76" s="196"/>
      <c r="H76" s="195"/>
    </row>
    <row r="77" spans="1:8" ht="12.75">
      <c r="A77" s="206">
        <f>ROW()</f>
        <v>77</v>
      </c>
      <c r="B77" s="195"/>
      <c r="C77" s="203"/>
      <c r="D77" s="215" t="s">
        <v>566</v>
      </c>
      <c r="E77" s="555"/>
      <c r="F77" s="204"/>
      <c r="G77" s="196"/>
      <c r="H77" s="195"/>
    </row>
    <row r="78" spans="1:8" ht="15.75">
      <c r="A78" s="206">
        <f>ROW()</f>
        <v>78</v>
      </c>
      <c r="B78" s="208"/>
      <c r="C78" s="203"/>
      <c r="D78" s="215" t="s">
        <v>114</v>
      </c>
      <c r="E78" s="555"/>
      <c r="F78" s="204"/>
      <c r="G78" s="196"/>
      <c r="H78" s="195"/>
    </row>
    <row r="79" spans="1:8" ht="12.75">
      <c r="A79" s="206">
        <f>ROW()</f>
        <v>79</v>
      </c>
      <c r="B79" s="195"/>
      <c r="C79" s="203"/>
      <c r="D79" s="215" t="s">
        <v>128</v>
      </c>
      <c r="E79" s="555"/>
      <c r="F79" s="204"/>
      <c r="G79" s="196"/>
      <c r="H79" s="195"/>
    </row>
    <row r="80" spans="1:8" ht="12.75">
      <c r="A80" s="206">
        <f>ROW()</f>
        <v>80</v>
      </c>
      <c r="B80" s="195"/>
      <c r="C80" s="203"/>
      <c r="D80" s="198" t="s">
        <v>567</v>
      </c>
      <c r="E80" s="205"/>
      <c r="F80" s="557">
        <f>SUM(E76:E79)</f>
        <v>0</v>
      </c>
      <c r="G80" s="196"/>
      <c r="H80" s="195"/>
    </row>
    <row r="81" spans="1:8" ht="12.75">
      <c r="A81" s="206">
        <f>ROW()</f>
        <v>81</v>
      </c>
      <c r="B81" s="195"/>
      <c r="C81" s="203"/>
      <c r="D81" s="198"/>
      <c r="E81" s="205"/>
      <c r="F81" s="204"/>
      <c r="G81" s="196"/>
      <c r="H81" s="195"/>
    </row>
    <row r="82" spans="1:8" ht="12.75">
      <c r="A82" s="206">
        <f>ROW()</f>
        <v>82</v>
      </c>
      <c r="B82" s="195"/>
      <c r="C82" s="203"/>
      <c r="D82" s="198"/>
      <c r="E82" s="205"/>
      <c r="F82" s="204"/>
      <c r="G82" s="196"/>
      <c r="H82" s="195"/>
    </row>
    <row r="83" spans="1:8" ht="38.25">
      <c r="A83" s="206">
        <f>ROW()</f>
        <v>83</v>
      </c>
      <c r="B83" s="195"/>
      <c r="C83" s="203"/>
      <c r="D83" s="224" t="s">
        <v>322</v>
      </c>
      <c r="E83" s="205"/>
      <c r="F83" s="204"/>
      <c r="G83" s="196"/>
      <c r="H83" s="195"/>
    </row>
    <row r="84" spans="1:8" ht="12.75">
      <c r="A84" s="206">
        <f>ROW()</f>
        <v>84</v>
      </c>
      <c r="B84" s="195"/>
      <c r="C84" s="203"/>
      <c r="D84" s="198"/>
      <c r="E84" s="205"/>
      <c r="F84" s="204"/>
      <c r="G84" s="196"/>
      <c r="H84" s="195"/>
    </row>
    <row r="85" spans="1:8" ht="12.75">
      <c r="A85" s="206"/>
      <c r="B85" s="195"/>
      <c r="C85" s="203"/>
      <c r="D85" s="195"/>
      <c r="E85" s="205"/>
      <c r="F85" s="205"/>
      <c r="G85" s="196"/>
      <c r="H85" s="195"/>
    </row>
    <row r="86" spans="1:8" ht="12.75">
      <c r="A86" s="21"/>
      <c r="B86" s="4"/>
      <c r="C86" s="8"/>
      <c r="D86" s="4"/>
      <c r="E86" s="85"/>
      <c r="F86" s="85"/>
      <c r="G86" s="169"/>
      <c r="H86" s="4"/>
    </row>
    <row r="87" spans="1:8" ht="15.75">
      <c r="A87" s="206">
        <f>ROW()</f>
        <v>87</v>
      </c>
      <c r="B87" s="208" t="s">
        <v>129</v>
      </c>
      <c r="C87" s="203"/>
      <c r="D87" s="227"/>
      <c r="E87" s="219" t="s">
        <v>92</v>
      </c>
      <c r="F87" s="195"/>
      <c r="G87" s="196"/>
      <c r="H87" s="195"/>
    </row>
    <row r="88" spans="1:8" ht="15.75">
      <c r="A88" s="206">
        <f>ROW()</f>
        <v>88</v>
      </c>
      <c r="B88" s="208"/>
      <c r="C88" s="203"/>
      <c r="D88" s="227"/>
      <c r="E88" s="205"/>
      <c r="F88" s="219"/>
      <c r="G88" s="196"/>
      <c r="H88" s="195"/>
    </row>
    <row r="89" spans="1:8" ht="15.75">
      <c r="A89" s="206">
        <f>ROW()</f>
        <v>89</v>
      </c>
      <c r="B89" s="208"/>
      <c r="C89" s="198" t="s">
        <v>179</v>
      </c>
      <c r="D89" s="227"/>
      <c r="E89" s="228"/>
      <c r="F89" s="219"/>
      <c r="G89" s="196"/>
      <c r="H89" s="195"/>
    </row>
    <row r="90" spans="1:8" ht="15.75">
      <c r="A90" s="206">
        <f>ROW()</f>
        <v>90</v>
      </c>
      <c r="B90" s="208"/>
      <c r="C90" s="203"/>
      <c r="D90" s="215" t="s">
        <v>510</v>
      </c>
      <c r="E90" s="555"/>
      <c r="F90" s="219"/>
      <c r="G90" s="196"/>
      <c r="H90" s="195"/>
    </row>
    <row r="91" spans="1:8" ht="15.75">
      <c r="A91" s="206">
        <f>ROW()</f>
        <v>91</v>
      </c>
      <c r="B91" s="208"/>
      <c r="C91" s="203"/>
      <c r="D91" s="227"/>
      <c r="E91" s="228"/>
      <c r="F91" s="219"/>
      <c r="G91" s="196"/>
      <c r="H91" s="195"/>
    </row>
    <row r="92" spans="1:8" ht="15.75">
      <c r="A92" s="206">
        <f>ROW()</f>
        <v>92</v>
      </c>
      <c r="B92" s="208"/>
      <c r="C92" s="198" t="s">
        <v>131</v>
      </c>
      <c r="D92" s="227"/>
      <c r="E92" s="228"/>
      <c r="F92" s="219"/>
      <c r="G92" s="196"/>
      <c r="H92" s="195"/>
    </row>
    <row r="93" spans="1:8" ht="15.75">
      <c r="A93" s="206">
        <f>ROW()</f>
        <v>93</v>
      </c>
      <c r="B93" s="208"/>
      <c r="C93" s="203"/>
      <c r="D93" s="215" t="s">
        <v>132</v>
      </c>
      <c r="E93" s="555"/>
      <c r="F93" s="225" t="s">
        <v>180</v>
      </c>
      <c r="G93" s="196"/>
      <c r="H93" s="195"/>
    </row>
    <row r="94" spans="1:8" ht="15.75">
      <c r="A94" s="206">
        <f>ROW()</f>
        <v>94</v>
      </c>
      <c r="B94" s="208"/>
      <c r="C94" s="203"/>
      <c r="D94" s="215" t="s">
        <v>135</v>
      </c>
      <c r="E94" s="743" t="s">
        <v>532</v>
      </c>
      <c r="F94" s="743"/>
      <c r="G94" s="196"/>
      <c r="H94" s="195"/>
    </row>
    <row r="95" spans="1:8" ht="15.75">
      <c r="A95" s="206">
        <f>ROW()</f>
        <v>95</v>
      </c>
      <c r="B95" s="208"/>
      <c r="C95" s="203"/>
      <c r="D95" s="227"/>
      <c r="E95" s="228"/>
      <c r="F95" s="219"/>
      <c r="G95" s="196"/>
      <c r="H95" s="195"/>
    </row>
    <row r="96" spans="1:8" ht="15.75">
      <c r="A96" s="206">
        <f>ROW()</f>
        <v>96</v>
      </c>
      <c r="B96" s="208"/>
      <c r="C96" s="203"/>
      <c r="D96" s="215" t="s">
        <v>133</v>
      </c>
      <c r="E96" s="555"/>
      <c r="F96" s="225" t="s">
        <v>180</v>
      </c>
      <c r="G96" s="196"/>
      <c r="H96" s="195"/>
    </row>
    <row r="97" spans="1:8" ht="15.75">
      <c r="A97" s="206">
        <f>ROW()</f>
        <v>97</v>
      </c>
      <c r="B97" s="208"/>
      <c r="C97" s="203"/>
      <c r="D97" s="215" t="s">
        <v>135</v>
      </c>
      <c r="E97" s="743" t="s">
        <v>532</v>
      </c>
      <c r="F97" s="743"/>
      <c r="G97" s="196"/>
      <c r="H97" s="195"/>
    </row>
    <row r="98" spans="1:8" ht="15.75">
      <c r="A98" s="206">
        <f>ROW()</f>
        <v>98</v>
      </c>
      <c r="B98" s="208"/>
      <c r="C98" s="203"/>
      <c r="D98" s="227"/>
      <c r="E98" s="228"/>
      <c r="F98" s="219"/>
      <c r="G98" s="196"/>
      <c r="H98" s="195"/>
    </row>
    <row r="99" spans="1:8" ht="15.75">
      <c r="A99" s="206">
        <f>ROW()</f>
        <v>99</v>
      </c>
      <c r="B99" s="208"/>
      <c r="C99" s="203"/>
      <c r="D99" s="215" t="s">
        <v>134</v>
      </c>
      <c r="E99" s="555"/>
      <c r="F99" s="225" t="s">
        <v>180</v>
      </c>
      <c r="G99" s="196"/>
      <c r="H99" s="195"/>
    </row>
    <row r="100" spans="1:8" ht="12.75">
      <c r="A100" s="206">
        <f>ROW()</f>
        <v>100</v>
      </c>
      <c r="B100" s="195"/>
      <c r="C100" s="203"/>
      <c r="D100" s="215" t="s">
        <v>135</v>
      </c>
      <c r="E100" s="743" t="s">
        <v>532</v>
      </c>
      <c r="F100" s="743"/>
      <c r="G100" s="196"/>
      <c r="H100" s="195"/>
    </row>
    <row r="101" spans="1:8" ht="12.75">
      <c r="A101" s="206">
        <f>ROW()</f>
        <v>101</v>
      </c>
      <c r="B101" s="195"/>
      <c r="C101" s="203"/>
      <c r="D101" s="216"/>
      <c r="E101" s="195"/>
      <c r="F101" s="195"/>
      <c r="G101" s="196"/>
      <c r="H101" s="195"/>
    </row>
    <row r="102" spans="1:8" ht="12.75">
      <c r="A102" s="206">
        <f>ROW()</f>
        <v>102</v>
      </c>
      <c r="B102" s="195"/>
      <c r="C102" s="203"/>
      <c r="D102" s="195"/>
      <c r="E102" s="195"/>
      <c r="F102" s="196" t="s">
        <v>181</v>
      </c>
      <c r="G102" s="196"/>
      <c r="H102" s="195"/>
    </row>
    <row r="103" spans="1:8" ht="12.75">
      <c r="A103" s="206">
        <f>ROW()</f>
        <v>103</v>
      </c>
      <c r="B103" s="195"/>
      <c r="C103" s="203"/>
      <c r="D103" s="195"/>
      <c r="E103" s="195"/>
      <c r="F103" s="204"/>
      <c r="G103" s="196"/>
      <c r="H103" s="195"/>
    </row>
    <row r="104" spans="1:8" ht="12.75">
      <c r="A104" s="226"/>
      <c r="B104" s="195"/>
      <c r="C104" s="195"/>
      <c r="D104" s="195"/>
      <c r="E104" s="205"/>
      <c r="F104" s="205"/>
      <c r="G104" s="196"/>
      <c r="H104" s="195"/>
    </row>
    <row r="105" spans="1:8" ht="12.75">
      <c r="A105" s="6"/>
      <c r="B105" s="4"/>
      <c r="C105" s="4"/>
      <c r="D105" s="4"/>
      <c r="E105" s="85"/>
      <c r="F105" s="85"/>
      <c r="G105" s="169"/>
      <c r="H105" s="4"/>
    </row>
    <row r="106" spans="1:9" ht="15.75">
      <c r="A106" s="206">
        <f>ROW()</f>
        <v>106</v>
      </c>
      <c r="B106" s="208" t="s">
        <v>431</v>
      </c>
      <c r="C106" s="195"/>
      <c r="D106" s="195"/>
      <c r="E106" s="195"/>
      <c r="F106" s="219" t="s">
        <v>92</v>
      </c>
      <c r="G106" s="196"/>
      <c r="H106" s="195"/>
      <c r="I106" s="4"/>
    </row>
    <row r="107" spans="1:9" ht="12.75">
      <c r="A107" s="206">
        <f>ROW()</f>
        <v>107</v>
      </c>
      <c r="B107" s="195"/>
      <c r="C107" s="195"/>
      <c r="D107" s="195" t="s">
        <v>136</v>
      </c>
      <c r="E107" s="195"/>
      <c r="F107" s="566"/>
      <c r="G107" s="196"/>
      <c r="H107" s="195"/>
      <c r="I107" s="4"/>
    </row>
    <row r="108" spans="1:8" ht="12.75">
      <c r="A108" s="226"/>
      <c r="B108" s="195"/>
      <c r="C108" s="195"/>
      <c r="D108" s="195"/>
      <c r="E108" s="229"/>
      <c r="F108" s="229"/>
      <c r="G108" s="196"/>
      <c r="H108" s="195"/>
    </row>
    <row r="109" spans="1:8" ht="12.75">
      <c r="A109" s="6"/>
      <c r="B109" s="4"/>
      <c r="C109" s="4"/>
      <c r="D109" s="4"/>
      <c r="E109" s="4"/>
      <c r="F109" s="4"/>
      <c r="G109" s="169"/>
      <c r="H109" s="4"/>
    </row>
    <row r="110" spans="1:8" ht="15.75">
      <c r="A110" s="206">
        <f>ROW()</f>
        <v>110</v>
      </c>
      <c r="B110" s="208" t="s">
        <v>137</v>
      </c>
      <c r="C110" s="195"/>
      <c r="D110" s="208"/>
      <c r="E110" s="195"/>
      <c r="F110" s="219" t="s">
        <v>92</v>
      </c>
      <c r="G110" s="196"/>
      <c r="H110" s="195"/>
    </row>
    <row r="111" spans="1:8" ht="15.75">
      <c r="A111" s="206">
        <f>ROW()</f>
        <v>111</v>
      </c>
      <c r="B111" s="208"/>
      <c r="C111" s="195"/>
      <c r="D111" s="215" t="s">
        <v>225</v>
      </c>
      <c r="E111" s="195"/>
      <c r="F111" s="567"/>
      <c r="G111" s="196"/>
      <c r="H111" s="195"/>
    </row>
    <row r="112" spans="1:8" ht="15.75">
      <c r="A112" s="206">
        <f>ROW()</f>
        <v>112</v>
      </c>
      <c r="B112" s="208"/>
      <c r="C112" s="195"/>
      <c r="D112" s="215" t="s">
        <v>163</v>
      </c>
      <c r="E112" s="743" t="s">
        <v>532</v>
      </c>
      <c r="F112" s="743"/>
      <c r="G112" s="196"/>
      <c r="H112" s="195"/>
    </row>
    <row r="113" spans="1:8" ht="15.75">
      <c r="A113" s="206">
        <f>ROW()</f>
        <v>113</v>
      </c>
      <c r="B113" s="208"/>
      <c r="C113" s="195"/>
      <c r="D113" s="215" t="s">
        <v>138</v>
      </c>
      <c r="E113" s="744" t="s">
        <v>532</v>
      </c>
      <c r="F113" s="744"/>
      <c r="G113" s="196"/>
      <c r="H113" s="195"/>
    </row>
    <row r="114" spans="1:8" ht="12.75">
      <c r="A114" s="206">
        <f>ROW()</f>
        <v>114</v>
      </c>
      <c r="B114" s="195"/>
      <c r="C114" s="195"/>
      <c r="D114" s="195"/>
      <c r="E114" s="195"/>
      <c r="F114" s="195"/>
      <c r="G114" s="196"/>
      <c r="H114" s="195"/>
    </row>
    <row r="115" spans="1:8" ht="15.75">
      <c r="A115" s="206">
        <f>ROW()</f>
        <v>115</v>
      </c>
      <c r="B115" s="208"/>
      <c r="C115" s="195"/>
      <c r="D115" s="208"/>
      <c r="E115" s="195"/>
      <c r="F115" s="219" t="s">
        <v>92</v>
      </c>
      <c r="G115" s="196"/>
      <c r="H115" s="195"/>
    </row>
    <row r="116" spans="1:8" ht="15.75">
      <c r="A116" s="206">
        <f>ROW()</f>
        <v>116</v>
      </c>
      <c r="B116" s="208"/>
      <c r="C116" s="195"/>
      <c r="D116" s="215" t="s">
        <v>225</v>
      </c>
      <c r="E116" s="195"/>
      <c r="F116" s="567"/>
      <c r="G116" s="196"/>
      <c r="H116" s="195"/>
    </row>
    <row r="117" spans="1:8" ht="15.75">
      <c r="A117" s="206">
        <f>ROW()</f>
        <v>117</v>
      </c>
      <c r="B117" s="208"/>
      <c r="C117" s="195"/>
      <c r="D117" s="215" t="s">
        <v>163</v>
      </c>
      <c r="E117" s="743" t="s">
        <v>532</v>
      </c>
      <c r="F117" s="743"/>
      <c r="G117" s="196"/>
      <c r="H117" s="195"/>
    </row>
    <row r="118" spans="1:8" ht="15.75">
      <c r="A118" s="206">
        <f>ROW()</f>
        <v>118</v>
      </c>
      <c r="B118" s="208"/>
      <c r="C118" s="195"/>
      <c r="D118" s="215" t="s">
        <v>138</v>
      </c>
      <c r="E118" s="744" t="s">
        <v>532</v>
      </c>
      <c r="F118" s="744"/>
      <c r="G118" s="196"/>
      <c r="H118" s="195"/>
    </row>
    <row r="119" spans="1:8" ht="12.75">
      <c r="A119" s="206">
        <f>ROW()</f>
        <v>119</v>
      </c>
      <c r="B119" s="195"/>
      <c r="C119" s="195"/>
      <c r="D119" s="195"/>
      <c r="E119" s="195"/>
      <c r="F119" s="195"/>
      <c r="G119" s="196"/>
      <c r="H119" s="195"/>
    </row>
    <row r="120" spans="1:8" ht="15.75">
      <c r="A120" s="206">
        <f>ROW()</f>
        <v>120</v>
      </c>
      <c r="B120" s="208"/>
      <c r="C120" s="195"/>
      <c r="D120" s="208"/>
      <c r="E120" s="195"/>
      <c r="F120" s="219" t="s">
        <v>92</v>
      </c>
      <c r="G120" s="196"/>
      <c r="H120" s="195"/>
    </row>
    <row r="121" spans="1:8" ht="15.75">
      <c r="A121" s="206">
        <f>ROW()</f>
        <v>121</v>
      </c>
      <c r="B121" s="208"/>
      <c r="C121" s="195"/>
      <c r="D121" s="215" t="s">
        <v>225</v>
      </c>
      <c r="E121" s="195"/>
      <c r="F121" s="567"/>
      <c r="G121" s="196"/>
      <c r="H121" s="195"/>
    </row>
    <row r="122" spans="1:8" ht="15.75">
      <c r="A122" s="206">
        <f>ROW()</f>
        <v>122</v>
      </c>
      <c r="B122" s="208"/>
      <c r="C122" s="195"/>
      <c r="D122" s="215" t="s">
        <v>163</v>
      </c>
      <c r="E122" s="743" t="s">
        <v>532</v>
      </c>
      <c r="F122" s="743"/>
      <c r="G122" s="196"/>
      <c r="H122" s="195"/>
    </row>
    <row r="123" spans="1:8" ht="15.75">
      <c r="A123" s="206">
        <f>ROW()</f>
        <v>123</v>
      </c>
      <c r="B123" s="208"/>
      <c r="C123" s="195"/>
      <c r="D123" s="215" t="s">
        <v>138</v>
      </c>
      <c r="E123" s="744" t="s">
        <v>532</v>
      </c>
      <c r="F123" s="744"/>
      <c r="G123" s="196"/>
      <c r="H123" s="195"/>
    </row>
    <row r="124" spans="1:8" ht="12.75">
      <c r="A124" s="206">
        <f>ROW()</f>
        <v>124</v>
      </c>
      <c r="B124" s="195"/>
      <c r="C124" s="195"/>
      <c r="D124" s="195"/>
      <c r="E124" s="195"/>
      <c r="F124" s="195"/>
      <c r="G124" s="196"/>
      <c r="H124" s="195"/>
    </row>
    <row r="125" spans="1:8" ht="12.75">
      <c r="A125" s="206"/>
      <c r="B125" s="195"/>
      <c r="C125" s="195"/>
      <c r="D125" s="195"/>
      <c r="E125" s="195"/>
      <c r="F125" s="195"/>
      <c r="G125" s="196"/>
      <c r="H125" s="195"/>
    </row>
    <row r="126" spans="1:8" ht="12.75">
      <c r="A126" s="230"/>
      <c r="B126" s="195"/>
      <c r="C126" s="195"/>
      <c r="D126" s="231" t="s">
        <v>164</v>
      </c>
      <c r="E126" s="232"/>
      <c r="F126" s="232"/>
      <c r="G126" s="196"/>
      <c r="H126" s="195"/>
    </row>
  </sheetData>
  <sheetProtection sheet="1"/>
  <mergeCells count="10">
    <mergeCell ref="E4:F4"/>
    <mergeCell ref="E117:F117"/>
    <mergeCell ref="E118:F118"/>
    <mergeCell ref="E122:F122"/>
    <mergeCell ref="E123:F123"/>
    <mergeCell ref="E112:F112"/>
    <mergeCell ref="E113:F113"/>
    <mergeCell ref="E94:F94"/>
    <mergeCell ref="E97:F97"/>
    <mergeCell ref="E100:F100"/>
  </mergeCells>
  <dataValidations count="1">
    <dataValidation type="list" allowBlank="1" showInputMessage="1" showErrorMessage="1" sqref="E94 E122:E123 E117:E118 E100 E97 E112:E113">
      <formula1>$AA$34:$AA$41</formula1>
    </dataValidation>
  </dataValidations>
  <printOptions/>
  <pageMargins left="0.75" right="0.75" top="1" bottom="1" header="0.5" footer="0.5"/>
  <pageSetup horizontalDpi="300" verticalDpi="300" orientation="portrait" paperSize="9" scale="60" r:id="rId1"/>
  <headerFooter>
    <oddHeader>&amp;RElectricity Distribution (Information Disclosure) Requirements - Schedules 
</oddHeader>
    <oddFooter>&amp;L&amp;D&amp;C&amp;F</oddFooter>
  </headerFooter>
  <rowBreaks count="1" manualBreakCount="1">
    <brk id="61" max="7" man="1"/>
  </rowBreaks>
  <ignoredErrors>
    <ignoredError sqref="F7" numberStoredAsText="1"/>
  </ignoredErrors>
</worksheet>
</file>

<file path=xl/worksheets/sheet5.xml><?xml version="1.0" encoding="utf-8"?>
<worksheet xmlns="http://schemas.openxmlformats.org/spreadsheetml/2006/main" xmlns:r="http://schemas.openxmlformats.org/officeDocument/2006/relationships">
  <sheetPr>
    <tabColor indexed="24"/>
  </sheetPr>
  <dimension ref="A1:IV54"/>
  <sheetViews>
    <sheetView showGridLines="0" zoomScaleSheetLayoutView="75" zoomScalePageLayoutView="0" workbookViewId="0" topLeftCell="A1">
      <selection activeCell="D30" sqref="D30"/>
    </sheetView>
  </sheetViews>
  <sheetFormatPr defaultColWidth="9.140625" defaultRowHeight="12.75"/>
  <cols>
    <col min="1" max="1" width="6.140625" style="2" customWidth="1"/>
    <col min="2" max="2" width="3.7109375" style="0" customWidth="1"/>
    <col min="3" max="3" width="4.57421875" style="9" customWidth="1"/>
    <col min="4" max="4" width="73.57421875" style="0" customWidth="1"/>
    <col min="5" max="6" width="14.7109375" style="0" customWidth="1"/>
    <col min="7" max="7" width="11.140625" style="0" customWidth="1"/>
    <col min="8" max="8" width="3.7109375" style="0" customWidth="1"/>
    <col min="9" max="9" width="12.57421875" style="0" customWidth="1"/>
    <col min="10" max="10" width="9.140625" style="14" customWidth="1"/>
  </cols>
  <sheetData>
    <row r="1" spans="1:8" ht="12.75">
      <c r="A1" s="233"/>
      <c r="B1" s="195"/>
      <c r="C1" s="203"/>
      <c r="D1" s="195"/>
      <c r="E1" s="195"/>
      <c r="F1" s="195"/>
      <c r="G1" s="218"/>
      <c r="H1" s="195"/>
    </row>
    <row r="2" spans="1:9" ht="18">
      <c r="A2" s="197" t="s">
        <v>416</v>
      </c>
      <c r="B2" s="195"/>
      <c r="C2" s="203"/>
      <c r="D2" s="195"/>
      <c r="E2" s="195"/>
      <c r="F2" s="195"/>
      <c r="G2" s="218"/>
      <c r="H2" s="195"/>
      <c r="I2" s="4"/>
    </row>
    <row r="3" spans="1:9" ht="15.75" customHeight="1">
      <c r="A3" s="202"/>
      <c r="B3" s="195"/>
      <c r="C3" s="203"/>
      <c r="D3" s="195"/>
      <c r="E3" s="195"/>
      <c r="F3" s="195"/>
      <c r="G3" s="218"/>
      <c r="H3" s="195"/>
      <c r="I3" s="4"/>
    </row>
    <row r="4" spans="1:10" s="1" customFormat="1" ht="18" customHeight="1">
      <c r="A4" s="209" t="s">
        <v>485</v>
      </c>
      <c r="B4" s="198"/>
      <c r="C4" s="199"/>
      <c r="D4" s="210" t="s">
        <v>182</v>
      </c>
      <c r="E4" s="746">
        <f>'FS1.Regulatory Profit Statement'!$E$4</f>
        <v>0</v>
      </c>
      <c r="F4" s="747"/>
      <c r="G4" s="238"/>
      <c r="H4" s="198"/>
      <c r="I4" s="5"/>
      <c r="J4" s="15"/>
    </row>
    <row r="5" spans="1:9" ht="15.75" customHeight="1">
      <c r="A5" s="209">
        <f>ROW()</f>
        <v>5</v>
      </c>
      <c r="B5" s="195"/>
      <c r="C5" s="203"/>
      <c r="D5" s="195"/>
      <c r="E5" s="218" t="s">
        <v>64</v>
      </c>
      <c r="F5" s="130">
        <f>'FS1.Regulatory Profit Statement'!F5</f>
        <v>0</v>
      </c>
      <c r="G5" s="218"/>
      <c r="H5" s="195"/>
      <c r="I5" s="4"/>
    </row>
    <row r="6" spans="1:12" ht="15.75" customHeight="1">
      <c r="A6" s="206">
        <f>ROW()</f>
        <v>6</v>
      </c>
      <c r="B6" s="195"/>
      <c r="C6" s="203"/>
      <c r="D6" s="195"/>
      <c r="E6" s="218"/>
      <c r="F6" s="195"/>
      <c r="G6" s="218"/>
      <c r="H6" s="195"/>
      <c r="I6" s="430"/>
      <c r="J6" s="431"/>
      <c r="K6" s="22"/>
      <c r="L6" s="22"/>
    </row>
    <row r="7" spans="1:9" ht="15.75" customHeight="1">
      <c r="A7" s="206">
        <f>ROW()</f>
        <v>7</v>
      </c>
      <c r="B7" s="208" t="s">
        <v>488</v>
      </c>
      <c r="C7" s="203"/>
      <c r="D7" s="195"/>
      <c r="E7" s="205"/>
      <c r="F7" s="219" t="s">
        <v>92</v>
      </c>
      <c r="G7" s="196"/>
      <c r="H7" s="195"/>
      <c r="I7" s="4"/>
    </row>
    <row r="8" spans="1:9" ht="15.75" customHeight="1">
      <c r="A8" s="206">
        <f>ROW()</f>
        <v>8</v>
      </c>
      <c r="B8" s="208"/>
      <c r="C8" s="203"/>
      <c r="D8" s="216" t="s">
        <v>512</v>
      </c>
      <c r="E8" s="568"/>
      <c r="F8" s="204"/>
      <c r="G8" s="196" t="s">
        <v>557</v>
      </c>
      <c r="H8" s="195"/>
      <c r="I8" s="4"/>
    </row>
    <row r="9" spans="1:10" s="11" customFormat="1" ht="15.75" customHeight="1">
      <c r="A9" s="206">
        <f>ROW()</f>
        <v>9</v>
      </c>
      <c r="B9" s="198"/>
      <c r="C9" s="203"/>
      <c r="D9" s="216" t="s">
        <v>513</v>
      </c>
      <c r="E9" s="569"/>
      <c r="F9" s="241"/>
      <c r="G9" s="196" t="s">
        <v>557</v>
      </c>
      <c r="H9" s="216"/>
      <c r="I9" s="10"/>
      <c r="J9" s="14"/>
    </row>
    <row r="10" spans="1:10" s="11" customFormat="1" ht="15.75" customHeight="1">
      <c r="A10" s="206">
        <f>ROW()</f>
        <v>10</v>
      </c>
      <c r="B10" s="198"/>
      <c r="C10" s="203"/>
      <c r="D10" s="215" t="s">
        <v>525</v>
      </c>
      <c r="E10" s="569"/>
      <c r="F10" s="241"/>
      <c r="G10" s="196" t="s">
        <v>557</v>
      </c>
      <c r="H10" s="216"/>
      <c r="I10" s="10"/>
      <c r="J10" s="14"/>
    </row>
    <row r="11" spans="1:10" s="11" customFormat="1" ht="15.75" customHeight="1">
      <c r="A11" s="206">
        <f>ROW()</f>
        <v>11</v>
      </c>
      <c r="B11" s="198"/>
      <c r="C11" s="203"/>
      <c r="D11" s="216" t="s">
        <v>511</v>
      </c>
      <c r="E11" s="569"/>
      <c r="F11" s="241"/>
      <c r="G11" s="196" t="s">
        <v>557</v>
      </c>
      <c r="H11" s="216"/>
      <c r="I11" s="10"/>
      <c r="J11" s="14"/>
    </row>
    <row r="12" spans="1:10" s="11" customFormat="1" ht="15.75" customHeight="1">
      <c r="A12" s="206">
        <f>ROW()</f>
        <v>12</v>
      </c>
      <c r="B12" s="198"/>
      <c r="C12" s="203"/>
      <c r="D12" s="215" t="s">
        <v>139</v>
      </c>
      <c r="E12" s="568"/>
      <c r="F12" s="241"/>
      <c r="G12" s="196" t="s">
        <v>557</v>
      </c>
      <c r="H12" s="216"/>
      <c r="I12" s="10"/>
      <c r="J12" s="14"/>
    </row>
    <row r="13" spans="1:10" s="11" customFormat="1" ht="15.75" customHeight="1">
      <c r="A13" s="206">
        <f>ROW()</f>
        <v>13</v>
      </c>
      <c r="B13" s="216"/>
      <c r="C13" s="203" t="s">
        <v>76</v>
      </c>
      <c r="D13" s="198" t="s">
        <v>65</v>
      </c>
      <c r="E13" s="234"/>
      <c r="F13" s="726"/>
      <c r="G13" s="196" t="s">
        <v>557</v>
      </c>
      <c r="H13" s="216"/>
      <c r="I13" s="10"/>
      <c r="J13" s="14"/>
    </row>
    <row r="14" spans="1:10" s="11" customFormat="1" ht="15.75" customHeight="1">
      <c r="A14" s="206">
        <f>ROW()</f>
        <v>14</v>
      </c>
      <c r="B14" s="216"/>
      <c r="C14" s="203"/>
      <c r="D14" s="198"/>
      <c r="E14" s="234"/>
      <c r="F14" s="204"/>
      <c r="G14" s="196"/>
      <c r="H14" s="216"/>
      <c r="I14" s="10"/>
      <c r="J14" s="14"/>
    </row>
    <row r="15" spans="1:10" s="11" customFormat="1" ht="15.75" customHeight="1">
      <c r="A15" s="206">
        <f>ROW()</f>
        <v>15</v>
      </c>
      <c r="B15" s="216"/>
      <c r="C15" s="203"/>
      <c r="D15" s="198"/>
      <c r="E15" s="234"/>
      <c r="F15" s="204"/>
      <c r="G15" s="196"/>
      <c r="H15" s="216"/>
      <c r="I15" s="10"/>
      <c r="J15" s="14"/>
    </row>
    <row r="16" spans="1:10" s="11" customFormat="1" ht="15.75" customHeight="1">
      <c r="A16" s="206">
        <f>ROW()</f>
        <v>16</v>
      </c>
      <c r="B16" s="208" t="s">
        <v>370</v>
      </c>
      <c r="C16" s="203"/>
      <c r="D16" s="234"/>
      <c r="E16" s="234"/>
      <c r="F16" s="560">
        <f>IF(F5='AV1 Reg val report'!E10,'AV1 Reg val report'!E38,IF(F5='AV1 Reg val report'!F10,'AV1 Reg val report'!F38,IF(F5='AV1 Reg val report'!G10,'AV1 Reg val report'!G38,IF(F5='AV1 Reg val report'!H10,'AV1 Reg val report'!H38,IF(F5='AV1 Reg val report'!I10,'AV1 Reg val report'!I38,IF(F5='AV1 Reg val report'!J10,'AV1 Reg val report'!J38,IF(F5='AV1 Reg val report'!L10,'AV1 Reg val report'!L38,0)))))))</f>
        <v>0</v>
      </c>
      <c r="G16" s="196" t="s">
        <v>523</v>
      </c>
      <c r="H16" s="216"/>
      <c r="I16" s="83"/>
      <c r="J16" s="14"/>
    </row>
    <row r="17" spans="1:10" s="11" customFormat="1" ht="15.75" customHeight="1">
      <c r="A17" s="206">
        <f>ROW()</f>
        <v>17</v>
      </c>
      <c r="B17" s="216"/>
      <c r="C17" s="203"/>
      <c r="D17" s="234"/>
      <c r="E17" s="234"/>
      <c r="F17" s="204"/>
      <c r="G17" s="196"/>
      <c r="H17" s="216"/>
      <c r="I17" s="10"/>
      <c r="J17" s="14"/>
    </row>
    <row r="18" spans="1:10" s="11" customFormat="1" ht="15.75" customHeight="1">
      <c r="A18" s="206">
        <f>ROW()</f>
        <v>18</v>
      </c>
      <c r="B18" s="216"/>
      <c r="C18" s="203"/>
      <c r="D18" s="234"/>
      <c r="E18" s="234"/>
      <c r="F18" s="234"/>
      <c r="G18" s="196"/>
      <c r="H18" s="216"/>
      <c r="I18" s="10"/>
      <c r="J18" s="14"/>
    </row>
    <row r="19" spans="1:10" s="11" customFormat="1" ht="15.75" customHeight="1">
      <c r="A19" s="206">
        <f>ROW()</f>
        <v>19</v>
      </c>
      <c r="B19" s="208" t="s">
        <v>140</v>
      </c>
      <c r="C19" s="216"/>
      <c r="D19" s="216"/>
      <c r="E19" s="234"/>
      <c r="F19" s="234"/>
      <c r="G19" s="196"/>
      <c r="H19" s="216"/>
      <c r="I19" s="10"/>
      <c r="J19" s="14"/>
    </row>
    <row r="20" spans="1:10" s="11" customFormat="1" ht="15.75" customHeight="1">
      <c r="A20" s="206">
        <f>ROW()</f>
        <v>20</v>
      </c>
      <c r="B20" s="216"/>
      <c r="C20" s="203"/>
      <c r="D20" s="235" t="s">
        <v>143</v>
      </c>
      <c r="E20" s="568"/>
      <c r="F20" s="241"/>
      <c r="G20" s="196"/>
      <c r="H20" s="216"/>
      <c r="I20" s="10"/>
      <c r="J20" s="14"/>
    </row>
    <row r="21" spans="1:10" s="11" customFormat="1" ht="15.75" customHeight="1">
      <c r="A21" s="206">
        <f>ROW()</f>
        <v>21</v>
      </c>
      <c r="B21" s="216"/>
      <c r="C21" s="203" t="s">
        <v>483</v>
      </c>
      <c r="D21" s="235" t="s">
        <v>65</v>
      </c>
      <c r="E21" s="570">
        <f>F13</f>
        <v>0</v>
      </c>
      <c r="F21" s="241"/>
      <c r="G21" s="196"/>
      <c r="H21" s="216"/>
      <c r="I21" s="10"/>
      <c r="J21" s="14"/>
    </row>
    <row r="22" spans="1:10" s="11" customFormat="1" ht="15.75" customHeight="1">
      <c r="A22" s="206">
        <f>ROW()</f>
        <v>22</v>
      </c>
      <c r="B22" s="216"/>
      <c r="C22" s="203" t="s">
        <v>484</v>
      </c>
      <c r="D22" s="235" t="s">
        <v>142</v>
      </c>
      <c r="E22" s="571">
        <f>IF(F5='AV1 Reg val report'!E10,'AV1 Reg val report'!E14,IF(F5='AV1 Reg val report'!F10,'AV1 Reg val report'!F14,IF(F5='AV1 Reg val report'!G10,'AV1 Reg val report'!G14,IF(F5='AV1 Reg val report'!H10,'AV1 Reg val report'!H14,IF(F5='AV1 Reg val report'!I10,'AV1 Reg val report'!I14,IF(F5='AV1 Reg val report'!J10,'AV1 Reg val report'!J14,IF(F5='AV1 Reg val report'!L10,'AV1 Reg val report'!L14,0)))))))</f>
        <v>0</v>
      </c>
      <c r="F22" s="241"/>
      <c r="G22" s="196" t="s">
        <v>523</v>
      </c>
      <c r="H22" s="216"/>
      <c r="I22" s="83"/>
      <c r="J22" s="14"/>
    </row>
    <row r="23" spans="1:10" s="11" customFormat="1" ht="15.75" customHeight="1">
      <c r="A23" s="206">
        <f>ROW()</f>
        <v>23</v>
      </c>
      <c r="B23" s="216"/>
      <c r="C23" s="203"/>
      <c r="D23" s="214" t="s">
        <v>141</v>
      </c>
      <c r="E23" s="241"/>
      <c r="F23" s="560">
        <f>E20+E21-E22</f>
        <v>0</v>
      </c>
      <c r="G23" s="196"/>
      <c r="H23" s="216"/>
      <c r="I23" s="10"/>
      <c r="J23" s="14"/>
    </row>
    <row r="24" spans="1:10" s="11" customFormat="1" ht="15.75" customHeight="1">
      <c r="A24" s="206">
        <f>ROW()</f>
        <v>24</v>
      </c>
      <c r="B24" s="216"/>
      <c r="C24" s="203"/>
      <c r="D24" s="214"/>
      <c r="E24" s="241"/>
      <c r="F24" s="239"/>
      <c r="G24" s="196"/>
      <c r="H24" s="216"/>
      <c r="I24" s="10"/>
      <c r="J24" s="14"/>
    </row>
    <row r="25" spans="1:10" s="11" customFormat="1" ht="15.75" customHeight="1">
      <c r="A25" s="206">
        <f>ROW()</f>
        <v>25</v>
      </c>
      <c r="B25" s="216"/>
      <c r="C25" s="203"/>
      <c r="D25" s="214"/>
      <c r="E25" s="241"/>
      <c r="F25" s="239"/>
      <c r="G25" s="196"/>
      <c r="H25" s="216"/>
      <c r="I25" s="10"/>
      <c r="J25" s="14"/>
    </row>
    <row r="26" spans="1:10" s="11" customFormat="1" ht="15.75" customHeight="1">
      <c r="A26" s="206">
        <f>ROW()</f>
        <v>26</v>
      </c>
      <c r="B26" s="208" t="s">
        <v>144</v>
      </c>
      <c r="C26" s="203"/>
      <c r="D26" s="214"/>
      <c r="E26" s="241"/>
      <c r="F26" s="239"/>
      <c r="G26" s="196"/>
      <c r="H26" s="216"/>
      <c r="I26" s="10"/>
      <c r="J26" s="14"/>
    </row>
    <row r="27" spans="1:10" s="11" customFormat="1" ht="15.75" customHeight="1">
      <c r="A27" s="206">
        <f>ROW()</f>
        <v>27</v>
      </c>
      <c r="B27" s="208"/>
      <c r="C27" s="203"/>
      <c r="D27" s="213" t="s">
        <v>145</v>
      </c>
      <c r="E27" s="571">
        <f>IF(F5='AV1 Reg val report'!E10,'AV1 Reg val report'!E12,IF(F5='AV1 Reg val report'!F10,'AV1 Reg val report'!F12,IF(F5='AV1 Reg val report'!G10,'AV1 Reg val report'!G12,IF(F5='AV1 Reg val report'!H10,'AV1 Reg val report'!H12,IF(F5='AV1 Reg val report'!I10,'AV1 Reg val report'!I12,IF(F5='AV1 Reg val report'!J10,'AV1 Reg val report'!J12,IF(F5='AV1 Reg val report'!L10,'AV1 Reg val report'!L12,0)))))))</f>
        <v>0</v>
      </c>
      <c r="F27" s="239"/>
      <c r="G27" s="196" t="s">
        <v>523</v>
      </c>
      <c r="H27" s="216"/>
      <c r="I27" s="10"/>
      <c r="J27" s="14"/>
    </row>
    <row r="28" spans="1:10" s="11" customFormat="1" ht="15.75" customHeight="1">
      <c r="A28" s="206">
        <f>ROW()</f>
        <v>28</v>
      </c>
      <c r="B28" s="208"/>
      <c r="C28" s="203"/>
      <c r="D28" s="213" t="s">
        <v>459</v>
      </c>
      <c r="E28" s="571">
        <f>IF(F5='AV1 Reg val report'!E10,'AV1 Reg val report'!E36,IF(F5='AV1 Reg val report'!F10,'AV1 Reg val report'!F36,IF(F5='AV1 Reg val report'!G10,'AV1 Reg val report'!G36,IF(F5='AV1 Reg val report'!H10,'AV1 Reg val report'!H36,IF(F5='AV1 Reg val report'!I10,'AV1 Reg val report'!I36,IF(F5='AV1 Reg val report'!J10,'AV1 Reg val report'!J36,IF(F5='AV1 Reg val report'!L10,'AV1 Reg val report'!L36,0)))))))</f>
        <v>0</v>
      </c>
      <c r="F28" s="239"/>
      <c r="G28" s="196" t="s">
        <v>523</v>
      </c>
      <c r="H28" s="216"/>
      <c r="I28" s="10"/>
      <c r="J28" s="14"/>
    </row>
    <row r="29" spans="1:10" s="11" customFormat="1" ht="15.75" customHeight="1">
      <c r="A29" s="206">
        <f>ROW()</f>
        <v>29</v>
      </c>
      <c r="B29" s="208"/>
      <c r="C29" s="203"/>
      <c r="D29" s="215" t="s">
        <v>341</v>
      </c>
      <c r="E29" s="571">
        <f>G29*E27</f>
        <v>0</v>
      </c>
      <c r="F29" s="240"/>
      <c r="G29" s="547">
        <v>0.0245</v>
      </c>
      <c r="H29" s="235"/>
      <c r="I29" s="10"/>
      <c r="J29" s="14"/>
    </row>
    <row r="30" spans="1:10" s="11" customFormat="1" ht="15.75" customHeight="1">
      <c r="A30" s="206">
        <f>ROW()</f>
        <v>30</v>
      </c>
      <c r="B30" s="208"/>
      <c r="C30" s="203"/>
      <c r="D30" s="198" t="s">
        <v>460</v>
      </c>
      <c r="E30" s="239"/>
      <c r="F30" s="572">
        <f>SUM(E27:E29)</f>
        <v>0</v>
      </c>
      <c r="G30" s="236"/>
      <c r="H30" s="216"/>
      <c r="I30" s="10"/>
      <c r="J30" s="14"/>
    </row>
    <row r="31" spans="1:10" s="11" customFormat="1" ht="15.75" customHeight="1">
      <c r="A31" s="206">
        <f>ROW()</f>
        <v>31</v>
      </c>
      <c r="B31" s="216"/>
      <c r="C31" s="203"/>
      <c r="D31" s="213"/>
      <c r="E31" s="239"/>
      <c r="F31" s="239"/>
      <c r="G31" s="196"/>
      <c r="H31" s="216"/>
      <c r="I31" s="83"/>
      <c r="J31" s="14"/>
    </row>
    <row r="32" spans="1:10" s="11" customFormat="1" ht="15.75" customHeight="1">
      <c r="A32" s="206">
        <f>ROW()</f>
        <v>32</v>
      </c>
      <c r="B32" s="216"/>
      <c r="C32" s="203" t="s">
        <v>438</v>
      </c>
      <c r="D32" s="213" t="s">
        <v>461</v>
      </c>
      <c r="E32" s="573">
        <f>E22</f>
        <v>0</v>
      </c>
      <c r="F32" s="242"/>
      <c r="G32" s="196" t="s">
        <v>523</v>
      </c>
      <c r="H32" s="216"/>
      <c r="I32" s="10"/>
      <c r="J32" s="14"/>
    </row>
    <row r="33" spans="1:10" s="11" customFormat="1" ht="15.75" customHeight="1">
      <c r="A33" s="206">
        <f>ROW()</f>
        <v>33</v>
      </c>
      <c r="B33" s="216"/>
      <c r="C33" s="203"/>
      <c r="D33" s="213" t="s">
        <v>379</v>
      </c>
      <c r="E33" s="571">
        <f>IF(F5='AV1 Reg val report'!E10,'AV1 Reg val report'!E16,IF(F5='AV1 Reg val report'!F10,'AV1 Reg val report'!F16,IF(F5='AV1 Reg val report'!G10,'AV1 Reg val report'!G16,IF(F5='AV1 Reg val report'!H10,'AV1 Reg val report'!H16,IF(F5='AV1 Reg val report'!I10,'AV1 Reg val report'!I16,IF(F5='AV1 Reg val report'!J10,'AV1 Reg val report'!J16,IF(F5='AV1 Reg val report'!L10,'AV1 Reg val report'!L16,0)))))))</f>
        <v>0</v>
      </c>
      <c r="F33" s="242"/>
      <c r="G33" s="196" t="s">
        <v>523</v>
      </c>
      <c r="H33" s="216"/>
      <c r="I33" s="10"/>
      <c r="J33" s="14"/>
    </row>
    <row r="34" spans="1:10" s="11" customFormat="1" ht="15.75" customHeight="1">
      <c r="A34" s="206">
        <f>ROW()</f>
        <v>34</v>
      </c>
      <c r="B34" s="216"/>
      <c r="C34" s="203"/>
      <c r="D34" s="213" t="s">
        <v>227</v>
      </c>
      <c r="E34" s="571">
        <f>F16</f>
        <v>0</v>
      </c>
      <c r="F34" s="242"/>
      <c r="G34" s="196" t="s">
        <v>523</v>
      </c>
      <c r="H34" s="216"/>
      <c r="I34" s="10"/>
      <c r="J34" s="14"/>
    </row>
    <row r="35" spans="1:10" s="11" customFormat="1" ht="15.75" customHeight="1">
      <c r="A35" s="206">
        <f>ROW()</f>
        <v>35</v>
      </c>
      <c r="B35" s="216"/>
      <c r="C35" s="203"/>
      <c r="D35" s="213" t="s">
        <v>563</v>
      </c>
      <c r="E35" s="574">
        <f>SUM(E32:E34)</f>
        <v>0</v>
      </c>
      <c r="F35" s="216"/>
      <c r="G35" s="196"/>
      <c r="H35" s="216"/>
      <c r="I35" s="10"/>
      <c r="J35" s="14"/>
    </row>
    <row r="36" spans="1:10" s="11" customFormat="1" ht="15.75" customHeight="1">
      <c r="A36" s="206">
        <f>ROW()</f>
        <v>36</v>
      </c>
      <c r="B36" s="216"/>
      <c r="C36" s="203"/>
      <c r="D36" s="214" t="s">
        <v>564</v>
      </c>
      <c r="E36" s="243"/>
      <c r="F36" s="573">
        <f>E35*50%</f>
        <v>0</v>
      </c>
      <c r="G36" s="237"/>
      <c r="H36" s="216"/>
      <c r="I36" s="10"/>
      <c r="J36" s="14"/>
    </row>
    <row r="37" spans="1:10" s="11" customFormat="1" ht="15.75" customHeight="1">
      <c r="A37" s="206">
        <f>ROW()</f>
        <v>37</v>
      </c>
      <c r="B37" s="216"/>
      <c r="C37" s="203"/>
      <c r="D37" s="213"/>
      <c r="E37" s="244"/>
      <c r="F37" s="242"/>
      <c r="G37" s="231"/>
      <c r="H37" s="216"/>
      <c r="I37" s="10"/>
      <c r="J37" s="14"/>
    </row>
    <row r="38" spans="1:10" s="11" customFormat="1" ht="15.75" customHeight="1">
      <c r="A38" s="206">
        <f>ROW()</f>
        <v>38</v>
      </c>
      <c r="B38" s="216"/>
      <c r="C38" s="203" t="s">
        <v>438</v>
      </c>
      <c r="D38" s="214"/>
      <c r="E38" s="235"/>
      <c r="F38" s="214"/>
      <c r="G38" s="231"/>
      <c r="H38" s="216"/>
      <c r="I38" s="83"/>
      <c r="J38" s="14"/>
    </row>
    <row r="39" spans="1:10" s="11" customFormat="1" ht="15.75" customHeight="1">
      <c r="A39" s="206">
        <f>ROW()</f>
        <v>39</v>
      </c>
      <c r="B39" s="216"/>
      <c r="C39" s="203"/>
      <c r="D39" s="214" t="s">
        <v>380</v>
      </c>
      <c r="E39" s="214"/>
      <c r="F39" s="573">
        <f>'AV4 M&amp;A RAB report'!M44+'AV4 M&amp;A RAB report (2)'!M44+'AV4 M&amp;A RAB report (3)'!M44</f>
        <v>0</v>
      </c>
      <c r="G39" s="196" t="s">
        <v>234</v>
      </c>
      <c r="H39" s="216"/>
      <c r="I39" s="10"/>
      <c r="J39" s="14"/>
    </row>
    <row r="40" spans="1:10" s="11" customFormat="1" ht="15.75" customHeight="1">
      <c r="A40" s="206">
        <f>ROW()</f>
        <v>40</v>
      </c>
      <c r="B40" s="216"/>
      <c r="C40" s="203"/>
      <c r="D40" s="214"/>
      <c r="E40" s="235"/>
      <c r="F40" s="214"/>
      <c r="G40" s="196"/>
      <c r="H40" s="216"/>
      <c r="I40" s="10"/>
      <c r="J40" s="14"/>
    </row>
    <row r="41" spans="1:10" s="11" customFormat="1" ht="15.75" customHeight="1" thickBot="1">
      <c r="A41" s="206">
        <f>ROW()</f>
        <v>41</v>
      </c>
      <c r="B41" s="216"/>
      <c r="C41" s="207" t="s">
        <v>437</v>
      </c>
      <c r="D41" s="216"/>
      <c r="E41" s="235"/>
      <c r="F41" s="575">
        <f>F30+F36+F39</f>
        <v>0</v>
      </c>
      <c r="G41" s="196" t="s">
        <v>177</v>
      </c>
      <c r="H41" s="216"/>
      <c r="I41" s="10"/>
      <c r="J41" s="14"/>
    </row>
    <row r="42" spans="1:10" s="11" customFormat="1" ht="15.75" customHeight="1">
      <c r="A42" s="255"/>
      <c r="B42" s="216"/>
      <c r="C42" s="203"/>
      <c r="D42" s="216"/>
      <c r="E42" s="216"/>
      <c r="F42" s="216"/>
      <c r="G42" s="216"/>
      <c r="H42" s="216"/>
      <c r="I42" s="10"/>
      <c r="J42" s="14"/>
    </row>
    <row r="43" spans="1:256" s="4" customFormat="1" ht="15.75" customHeight="1">
      <c r="A43" s="3"/>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9" ht="15.75" customHeight="1">
      <c r="A44" s="745"/>
      <c r="B44" s="745"/>
      <c r="C44" s="745"/>
      <c r="D44" s="4"/>
      <c r="E44" s="4"/>
      <c r="F44" s="4"/>
      <c r="G44" s="4"/>
      <c r="H44" s="4"/>
      <c r="I44" s="4"/>
    </row>
    <row r="45" spans="1:9" ht="15.75" customHeight="1">
      <c r="A45" s="13"/>
      <c r="B45" s="10"/>
      <c r="C45" s="8"/>
      <c r="D45" s="4"/>
      <c r="E45" s="4"/>
      <c r="F45" s="4"/>
      <c r="G45" s="4"/>
      <c r="H45" s="4"/>
      <c r="I45" s="4"/>
    </row>
    <row r="46" spans="1:9" ht="15.75" customHeight="1">
      <c r="A46" s="13"/>
      <c r="B46" s="10"/>
      <c r="C46" s="8"/>
      <c r="D46" s="4"/>
      <c r="E46" s="4"/>
      <c r="F46" s="4"/>
      <c r="G46" s="4"/>
      <c r="H46" s="4"/>
      <c r="I46" s="4"/>
    </row>
    <row r="47" spans="1:9" ht="15.75" customHeight="1">
      <c r="A47" s="13"/>
      <c r="B47" s="18"/>
      <c r="C47" s="8"/>
      <c r="D47" s="4"/>
      <c r="E47" s="4"/>
      <c r="F47" s="4"/>
      <c r="G47" s="4"/>
      <c r="H47" s="4"/>
      <c r="I47" s="4"/>
    </row>
    <row r="48" spans="1:9" ht="15.75" customHeight="1">
      <c r="A48" s="13"/>
      <c r="B48" s="18"/>
      <c r="C48" s="8"/>
      <c r="D48" s="4"/>
      <c r="E48" s="4"/>
      <c r="F48" s="4"/>
      <c r="G48" s="4"/>
      <c r="H48" s="4"/>
      <c r="I48" s="4"/>
    </row>
    <row r="49" spans="1:8" ht="15.75" customHeight="1">
      <c r="A49" s="13"/>
      <c r="B49" s="18"/>
      <c r="C49" s="8"/>
      <c r="D49" s="4"/>
      <c r="E49" s="4"/>
      <c r="F49" s="4"/>
      <c r="G49" s="4"/>
      <c r="H49" s="4"/>
    </row>
    <row r="50" spans="1:8" ht="15.75" customHeight="1">
      <c r="A50" s="13"/>
      <c r="B50" s="4"/>
      <c r="C50" s="8"/>
      <c r="D50" s="4"/>
      <c r="E50" s="4"/>
      <c r="F50" s="4"/>
      <c r="G50" s="4"/>
      <c r="H50" s="4"/>
    </row>
    <row r="51" spans="1:8" ht="15.75" customHeight="1">
      <c r="A51" s="13"/>
      <c r="B51" s="18"/>
      <c r="C51" s="8"/>
      <c r="D51" s="4"/>
      <c r="E51" s="4"/>
      <c r="F51" s="4"/>
      <c r="G51" s="4"/>
      <c r="H51" s="4"/>
    </row>
    <row r="52" spans="1:8" ht="15.75" customHeight="1">
      <c r="A52" s="13"/>
      <c r="B52" s="18"/>
      <c r="C52" s="8"/>
      <c r="D52" s="4"/>
      <c r="E52" s="4"/>
      <c r="F52" s="4"/>
      <c r="G52" s="4"/>
      <c r="H52" s="4"/>
    </row>
    <row r="53" spans="1:8" ht="15.75" customHeight="1">
      <c r="A53" s="13"/>
      <c r="B53" s="18"/>
      <c r="C53" s="8"/>
      <c r="D53" s="4"/>
      <c r="E53" s="4"/>
      <c r="F53" s="4"/>
      <c r="G53" s="4"/>
      <c r="H53" s="4"/>
    </row>
    <row r="54" spans="1:8" ht="15.75" customHeight="1">
      <c r="A54" s="13"/>
      <c r="B54" s="18"/>
      <c r="C54" s="8"/>
      <c r="D54" s="4"/>
      <c r="E54" s="4"/>
      <c r="F54" s="4"/>
      <c r="G54" s="4"/>
      <c r="H54" s="4"/>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sheetData>
  <sheetProtection sheet="1"/>
  <mergeCells count="2">
    <mergeCell ref="A44:C44"/>
    <mergeCell ref="E4:F4"/>
  </mergeCells>
  <printOptions/>
  <pageMargins left="0.75" right="0.75" top="1" bottom="1" header="0.5" footer="0.5"/>
  <pageSetup horizontalDpi="600" verticalDpi="600" orientation="portrait" paperSize="9" scale="65" r:id="rId1"/>
  <headerFooter alignWithMargins="0">
    <oddHeader>&amp;RElectricity Distribution (Information Disclosure) Requirements - Schedules 
</oddHeader>
    <oddFooter>&amp;L&amp;D&amp;C&amp;F</oddFoot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sheetPr>
    <tabColor indexed="24"/>
  </sheetPr>
  <dimension ref="A1:Q57"/>
  <sheetViews>
    <sheetView showGridLines="0" zoomScaleSheetLayoutView="75" workbookViewId="0" topLeftCell="A1">
      <selection activeCell="G26" sqref="G26"/>
    </sheetView>
  </sheetViews>
  <sheetFormatPr defaultColWidth="9.140625" defaultRowHeight="12.75"/>
  <cols>
    <col min="1" max="1" width="6.140625" style="2" customWidth="1"/>
    <col min="2" max="2" width="3.140625" style="0" customWidth="1"/>
    <col min="3" max="3" width="4.140625" style="9" customWidth="1"/>
    <col min="4" max="4" width="81.421875" style="0" customWidth="1"/>
    <col min="5" max="5" width="14.140625" style="0" customWidth="1"/>
    <col min="6" max="6" width="11.140625" style="0" customWidth="1"/>
    <col min="7" max="7" width="11.140625" style="170" customWidth="1"/>
    <col min="8" max="8" width="2.8515625" style="0" customWidth="1"/>
    <col min="9" max="10" width="12.00390625" style="0" customWidth="1"/>
    <col min="11" max="11" width="11.140625" style="0" customWidth="1"/>
    <col min="12" max="12" width="11.57421875" style="0" customWidth="1"/>
  </cols>
  <sheetData>
    <row r="1" spans="1:8" ht="15.75">
      <c r="A1" s="247"/>
      <c r="B1" s="195"/>
      <c r="C1" s="203"/>
      <c r="D1" s="195"/>
      <c r="E1" s="195"/>
      <c r="F1" s="195"/>
      <c r="G1" s="196"/>
      <c r="H1" s="195"/>
    </row>
    <row r="2" spans="1:8" ht="15" customHeight="1">
      <c r="A2" s="197" t="s">
        <v>204</v>
      </c>
      <c r="B2" s="195"/>
      <c r="C2" s="197"/>
      <c r="D2" s="195"/>
      <c r="E2" s="195"/>
      <c r="F2" s="195"/>
      <c r="G2" s="196"/>
      <c r="H2" s="195"/>
    </row>
    <row r="3" spans="1:8" ht="15" customHeight="1">
      <c r="A3" s="197"/>
      <c r="B3" s="195"/>
      <c r="C3" s="197"/>
      <c r="D3" s="195"/>
      <c r="E3" s="195"/>
      <c r="F3" s="195"/>
      <c r="G3" s="196"/>
      <c r="H3" s="195"/>
    </row>
    <row r="4" spans="1:8" ht="15.75" customHeight="1">
      <c r="A4" s="248" t="s">
        <v>485</v>
      </c>
      <c r="B4" s="195"/>
      <c r="C4" s="203"/>
      <c r="D4" s="210" t="s">
        <v>182</v>
      </c>
      <c r="E4" s="746">
        <f>'FS1.Regulatory Profit Statement'!$E$4</f>
        <v>0</v>
      </c>
      <c r="F4" s="747"/>
      <c r="G4" s="196"/>
      <c r="H4" s="195"/>
    </row>
    <row r="5" spans="1:8" ht="15.75" customHeight="1">
      <c r="A5" s="209">
        <f>ROW()</f>
        <v>5</v>
      </c>
      <c r="B5" s="195"/>
      <c r="C5" s="203"/>
      <c r="D5" s="195"/>
      <c r="E5" s="218" t="s">
        <v>64</v>
      </c>
      <c r="F5" s="102">
        <f>'FS1.Regulatory Profit Statement'!F5</f>
        <v>0</v>
      </c>
      <c r="G5" s="196"/>
      <c r="H5" s="195"/>
    </row>
    <row r="6" spans="1:8" ht="15.75" customHeight="1">
      <c r="A6" s="206">
        <f>ROW()</f>
        <v>6</v>
      </c>
      <c r="B6" s="195"/>
      <c r="C6" s="203"/>
      <c r="D6" s="195"/>
      <c r="E6" s="195"/>
      <c r="F6" s="195"/>
      <c r="G6" s="196"/>
      <c r="H6" s="195"/>
    </row>
    <row r="7" spans="1:8" ht="15.75" customHeight="1">
      <c r="A7" s="206">
        <f>ROW()</f>
        <v>7</v>
      </c>
      <c r="B7" s="195"/>
      <c r="C7" s="203"/>
      <c r="D7" s="195"/>
      <c r="E7" s="195"/>
      <c r="F7" s="249" t="s">
        <v>92</v>
      </c>
      <c r="G7" s="196"/>
      <c r="H7" s="195"/>
    </row>
    <row r="8" spans="1:8" ht="15.75" customHeight="1">
      <c r="A8" s="206">
        <f>ROW()</f>
        <v>8</v>
      </c>
      <c r="B8" s="195"/>
      <c r="C8" s="203"/>
      <c r="D8" s="207" t="s">
        <v>560</v>
      </c>
      <c r="E8" s="204"/>
      <c r="F8" s="585">
        <f>'FS1.Regulatory Profit Statement'!F53</f>
        <v>0</v>
      </c>
      <c r="G8" s="196" t="s">
        <v>199</v>
      </c>
      <c r="H8" s="195"/>
    </row>
    <row r="9" spans="1:8" ht="15.75" customHeight="1">
      <c r="A9" s="206">
        <f>ROW()</f>
        <v>9</v>
      </c>
      <c r="B9" s="195"/>
      <c r="C9" s="203"/>
      <c r="D9" s="198"/>
      <c r="E9" s="204"/>
      <c r="F9" s="204"/>
      <c r="G9" s="245"/>
      <c r="H9" s="195"/>
    </row>
    <row r="10" spans="1:13" ht="15.75" customHeight="1">
      <c r="A10" s="206">
        <f>ROW()</f>
        <v>10</v>
      </c>
      <c r="B10" s="203" t="s">
        <v>419</v>
      </c>
      <c r="C10" s="203"/>
      <c r="D10" s="215" t="s">
        <v>173</v>
      </c>
      <c r="E10" s="584">
        <f>'FS1.Regulatory Profit Statement'!F50</f>
        <v>0</v>
      </c>
      <c r="F10" s="205"/>
      <c r="G10" s="245" t="s">
        <v>199</v>
      </c>
      <c r="H10" s="195"/>
      <c r="J10" s="83"/>
      <c r="K10" s="4"/>
      <c r="L10" s="4"/>
      <c r="M10" s="4"/>
    </row>
    <row r="11" spans="1:8" ht="15.75" customHeight="1">
      <c r="A11" s="206">
        <f>ROW()</f>
        <v>11</v>
      </c>
      <c r="B11" s="195"/>
      <c r="C11" s="203"/>
      <c r="D11" s="215" t="s">
        <v>462</v>
      </c>
      <c r="E11" s="581"/>
      <c r="F11" s="205"/>
      <c r="G11" s="245"/>
      <c r="H11" s="195"/>
    </row>
    <row r="12" spans="1:8" ht="15.75" customHeight="1">
      <c r="A12" s="206">
        <f>ROW()</f>
        <v>12</v>
      </c>
      <c r="B12" s="195"/>
      <c r="C12" s="203"/>
      <c r="D12" s="215" t="s">
        <v>165</v>
      </c>
      <c r="E12" s="583"/>
      <c r="F12" s="205"/>
      <c r="G12" s="245"/>
      <c r="H12" s="195"/>
    </row>
    <row r="13" spans="1:8" ht="15.75" customHeight="1">
      <c r="A13" s="206">
        <f>ROW()</f>
        <v>13</v>
      </c>
      <c r="B13" s="207"/>
      <c r="C13" s="203"/>
      <c r="D13" s="195"/>
      <c r="E13" s="251"/>
      <c r="F13" s="580">
        <f>SUM(E10:E12)</f>
        <v>0</v>
      </c>
      <c r="G13" s="245"/>
      <c r="H13" s="195"/>
    </row>
    <row r="14" spans="1:8" ht="15.75" customHeight="1">
      <c r="A14" s="206"/>
      <c r="B14" s="207"/>
      <c r="C14" s="203"/>
      <c r="D14" s="195"/>
      <c r="E14" s="252"/>
      <c r="F14" s="250"/>
      <c r="G14" s="245"/>
      <c r="H14" s="195"/>
    </row>
    <row r="15" spans="1:8" ht="15.75" customHeight="1">
      <c r="A15" s="206">
        <f>ROW()</f>
        <v>15</v>
      </c>
      <c r="B15" s="203" t="s">
        <v>484</v>
      </c>
      <c r="C15" s="203"/>
      <c r="D15" s="195" t="s">
        <v>420</v>
      </c>
      <c r="E15" s="567"/>
      <c r="F15" s="204"/>
      <c r="G15" s="245"/>
      <c r="H15" s="195"/>
    </row>
    <row r="16" spans="1:8" ht="15.75" customHeight="1">
      <c r="A16" s="206">
        <f>ROW()</f>
        <v>16</v>
      </c>
      <c r="B16" s="195"/>
      <c r="C16" s="203"/>
      <c r="D16" s="195" t="s">
        <v>56</v>
      </c>
      <c r="E16" s="581"/>
      <c r="F16" s="205"/>
      <c r="G16" s="245"/>
      <c r="H16" s="195"/>
    </row>
    <row r="17" spans="1:8" ht="15.75" customHeight="1">
      <c r="A17" s="206">
        <f>ROW()</f>
        <v>17</v>
      </c>
      <c r="B17" s="195"/>
      <c r="C17" s="203"/>
      <c r="D17" s="215" t="s">
        <v>174</v>
      </c>
      <c r="E17" s="581"/>
      <c r="F17" s="205"/>
      <c r="G17" s="245"/>
      <c r="H17" s="195"/>
    </row>
    <row r="18" spans="1:8" ht="15.75" customHeight="1">
      <c r="A18" s="206">
        <f>ROW()</f>
        <v>18</v>
      </c>
      <c r="B18" s="195"/>
      <c r="C18" s="203"/>
      <c r="D18" s="195" t="s">
        <v>422</v>
      </c>
      <c r="E18" s="582">
        <f>E54</f>
        <v>0</v>
      </c>
      <c r="F18" s="205"/>
      <c r="G18" s="245" t="s">
        <v>115</v>
      </c>
      <c r="H18" s="195"/>
    </row>
    <row r="19" spans="1:8" ht="15.75" customHeight="1">
      <c r="A19" s="206">
        <f>ROW()</f>
        <v>19</v>
      </c>
      <c r="B19" s="195"/>
      <c r="C19" s="203"/>
      <c r="D19" s="195" t="s">
        <v>166</v>
      </c>
      <c r="E19" s="581"/>
      <c r="F19" s="205"/>
      <c r="G19" s="245"/>
      <c r="H19" s="195"/>
    </row>
    <row r="20" spans="1:8" ht="15.75" customHeight="1">
      <c r="A20" s="206">
        <f>ROW()</f>
        <v>20</v>
      </c>
      <c r="B20" s="195"/>
      <c r="C20" s="203"/>
      <c r="D20" s="215" t="s">
        <v>167</v>
      </c>
      <c r="E20" s="583"/>
      <c r="F20" s="205"/>
      <c r="G20" s="245"/>
      <c r="H20" s="195"/>
    </row>
    <row r="21" spans="1:8" ht="15.75" customHeight="1">
      <c r="A21" s="206">
        <f>ROW()</f>
        <v>21</v>
      </c>
      <c r="B21" s="195"/>
      <c r="C21" s="203"/>
      <c r="D21" s="216"/>
      <c r="E21" s="251"/>
      <c r="F21" s="580">
        <f>SUM(E15:E20)</f>
        <v>0</v>
      </c>
      <c r="G21" s="246"/>
      <c r="H21" s="195"/>
    </row>
    <row r="22" spans="1:8" ht="15.75" customHeight="1">
      <c r="A22" s="206">
        <f>ROW()</f>
        <v>22</v>
      </c>
      <c r="B22" s="195"/>
      <c r="C22" s="203"/>
      <c r="D22" s="216"/>
      <c r="E22" s="204"/>
      <c r="F22" s="204"/>
      <c r="G22" s="246"/>
      <c r="H22" s="195"/>
    </row>
    <row r="23" spans="1:8" ht="17.25" customHeight="1">
      <c r="A23" s="206">
        <f>ROW()</f>
        <v>23</v>
      </c>
      <c r="B23" s="195"/>
      <c r="C23" s="203"/>
      <c r="D23" s="198" t="s">
        <v>463</v>
      </c>
      <c r="E23" s="205"/>
      <c r="F23" s="578">
        <f>F8+F13-F21</f>
        <v>0</v>
      </c>
      <c r="G23" s="236"/>
      <c r="H23" s="195"/>
    </row>
    <row r="24" spans="1:8" ht="17.25" customHeight="1">
      <c r="A24" s="206">
        <f>ROW()</f>
        <v>24</v>
      </c>
      <c r="B24" s="195"/>
      <c r="C24" s="208"/>
      <c r="D24" s="195"/>
      <c r="E24" s="204"/>
      <c r="F24" s="204"/>
      <c r="G24" s="246"/>
      <c r="H24" s="195"/>
    </row>
    <row r="25" spans="1:8" ht="15.75" customHeight="1">
      <c r="A25" s="206">
        <f>ROW()</f>
        <v>25</v>
      </c>
      <c r="B25" s="203" t="s">
        <v>484</v>
      </c>
      <c r="C25" s="203"/>
      <c r="D25" s="195" t="s">
        <v>421</v>
      </c>
      <c r="E25" s="579"/>
      <c r="F25" s="205"/>
      <c r="G25" s="246"/>
      <c r="H25" s="195"/>
    </row>
    <row r="26" spans="1:8" ht="15.75" customHeight="1">
      <c r="A26" s="206">
        <f>ROW()</f>
        <v>26</v>
      </c>
      <c r="B26" s="195"/>
      <c r="C26" s="203"/>
      <c r="D26" s="208" t="s">
        <v>464</v>
      </c>
      <c r="E26" s="204"/>
      <c r="F26" s="578">
        <f>F23-E25</f>
        <v>0</v>
      </c>
      <c r="G26" s="196"/>
      <c r="H26" s="195"/>
    </row>
    <row r="27" spans="1:8" ht="15.75" customHeight="1">
      <c r="A27" s="206">
        <f>ROW()</f>
        <v>27</v>
      </c>
      <c r="B27" s="195"/>
      <c r="C27" s="203"/>
      <c r="D27" s="216"/>
      <c r="E27" s="204"/>
      <c r="F27" s="253"/>
      <c r="G27" s="246"/>
      <c r="H27" s="195"/>
    </row>
    <row r="28" spans="1:8" ht="15.75" customHeight="1">
      <c r="A28" s="206">
        <f>ROW()</f>
        <v>28</v>
      </c>
      <c r="B28" s="195"/>
      <c r="C28" s="203"/>
      <c r="D28" s="215" t="s">
        <v>168</v>
      </c>
      <c r="E28" s="455"/>
      <c r="F28" s="252"/>
      <c r="G28" s="245"/>
      <c r="H28" s="195"/>
    </row>
    <row r="29" spans="1:8" ht="15.75" customHeight="1" thickBot="1">
      <c r="A29" s="206">
        <f>ROW()</f>
        <v>29</v>
      </c>
      <c r="B29" s="195"/>
      <c r="C29" s="203"/>
      <c r="D29" s="208" t="s">
        <v>423</v>
      </c>
      <c r="E29" s="204"/>
      <c r="F29" s="577">
        <f>F26*E28</f>
        <v>0</v>
      </c>
      <c r="G29" s="196" t="s">
        <v>527</v>
      </c>
      <c r="H29" s="195"/>
    </row>
    <row r="30" spans="1:8" ht="15.75" customHeight="1" thickTop="1">
      <c r="A30" s="206"/>
      <c r="B30" s="195"/>
      <c r="C30" s="203"/>
      <c r="D30" s="216"/>
      <c r="E30" s="204"/>
      <c r="F30" s="204"/>
      <c r="G30" s="246"/>
      <c r="H30" s="195"/>
    </row>
    <row r="31" spans="1:8" s="4" customFormat="1" ht="13.5" customHeight="1">
      <c r="A31" s="13"/>
      <c r="B31" s="19"/>
      <c r="C31" s="17"/>
      <c r="D31" s="19"/>
      <c r="E31" s="84"/>
      <c r="F31" s="84"/>
      <c r="G31" s="171"/>
      <c r="H31" s="171"/>
    </row>
    <row r="32" spans="1:11" s="4" customFormat="1" ht="13.5" customHeight="1">
      <c r="A32" s="202"/>
      <c r="B32" s="195"/>
      <c r="C32" s="195"/>
      <c r="D32" s="195"/>
      <c r="E32" s="254"/>
      <c r="F32" s="254"/>
      <c r="G32" s="254"/>
      <c r="H32" s="254"/>
      <c r="I32" s="27"/>
      <c r="J32" s="173"/>
      <c r="K32" s="6"/>
    </row>
    <row r="33" spans="1:11" s="4" customFormat="1" ht="13.5" customHeight="1">
      <c r="A33" s="208" t="s">
        <v>266</v>
      </c>
      <c r="B33" s="195"/>
      <c r="C33" s="195"/>
      <c r="D33" s="195"/>
      <c r="E33" s="254"/>
      <c r="F33" s="254"/>
      <c r="G33" s="254"/>
      <c r="H33" s="254"/>
      <c r="I33" s="27"/>
      <c r="J33" s="173"/>
      <c r="K33" s="6"/>
    </row>
    <row r="34" spans="1:11" s="4" customFormat="1" ht="13.5" customHeight="1">
      <c r="A34" s="208"/>
      <c r="B34" s="195"/>
      <c r="C34" s="195"/>
      <c r="D34" s="195"/>
      <c r="E34" s="254"/>
      <c r="F34" s="254"/>
      <c r="G34" s="254"/>
      <c r="H34" s="254"/>
      <c r="I34" s="27"/>
      <c r="J34" s="173"/>
      <c r="K34" s="6"/>
    </row>
    <row r="35" spans="1:11" s="4" customFormat="1" ht="13.5" customHeight="1">
      <c r="A35" s="13"/>
      <c r="B35" s="7"/>
      <c r="E35" s="27"/>
      <c r="F35" s="27"/>
      <c r="G35" s="27"/>
      <c r="H35" s="27"/>
      <c r="I35" s="27"/>
      <c r="J35" s="173"/>
      <c r="K35" s="6"/>
    </row>
    <row r="36" spans="1:11" ht="15.75">
      <c r="A36" s="206">
        <f>ROW()</f>
        <v>36</v>
      </c>
      <c r="B36" s="208" t="s">
        <v>465</v>
      </c>
      <c r="C36" s="195"/>
      <c r="D36" s="195"/>
      <c r="E36" s="205"/>
      <c r="F36" s="205"/>
      <c r="G36" s="245"/>
      <c r="H36" s="195"/>
      <c r="I36" s="4"/>
      <c r="J36" s="4"/>
      <c r="K36" s="4"/>
    </row>
    <row r="37" spans="1:8" ht="12.75">
      <c r="A37" s="206">
        <f>ROW()</f>
        <v>37</v>
      </c>
      <c r="B37" s="195"/>
      <c r="C37" s="203"/>
      <c r="D37" s="195"/>
      <c r="E37" s="205"/>
      <c r="F37" s="205"/>
      <c r="G37" s="245"/>
      <c r="H37" s="195"/>
    </row>
    <row r="38" spans="1:8" ht="12.75">
      <c r="A38" s="206">
        <f>ROW()</f>
        <v>38</v>
      </c>
      <c r="B38" s="195"/>
      <c r="C38" s="203"/>
      <c r="D38" s="750" t="s">
        <v>306</v>
      </c>
      <c r="E38" s="751"/>
      <c r="F38" s="751"/>
      <c r="G38" s="245"/>
      <c r="H38" s="195"/>
    </row>
    <row r="39" spans="1:8" ht="12.75">
      <c r="A39" s="206">
        <f>ROW()</f>
        <v>39</v>
      </c>
      <c r="B39" s="195"/>
      <c r="C39" s="203"/>
      <c r="D39" s="751"/>
      <c r="E39" s="751"/>
      <c r="F39" s="751"/>
      <c r="G39" s="245"/>
      <c r="H39" s="195"/>
    </row>
    <row r="40" spans="1:8" ht="12.75">
      <c r="A40" s="206">
        <f>ROW()</f>
        <v>40</v>
      </c>
      <c r="B40" s="195"/>
      <c r="C40" s="203"/>
      <c r="D40" s="203"/>
      <c r="E40" s="205"/>
      <c r="F40" s="205"/>
      <c r="G40" s="245"/>
      <c r="H40" s="195"/>
    </row>
    <row r="41" spans="1:8" ht="12.75">
      <c r="A41" s="206">
        <f>ROW()</f>
        <v>41</v>
      </c>
      <c r="B41" s="195"/>
      <c r="C41" s="203"/>
      <c r="D41" s="748"/>
      <c r="E41" s="749"/>
      <c r="F41" s="749"/>
      <c r="G41" s="245"/>
      <c r="H41" s="195"/>
    </row>
    <row r="42" spans="1:8" ht="12.75">
      <c r="A42" s="206">
        <f>ROW()</f>
        <v>42</v>
      </c>
      <c r="B42" s="195"/>
      <c r="C42" s="203"/>
      <c r="D42" s="749"/>
      <c r="E42" s="749"/>
      <c r="F42" s="749"/>
      <c r="G42" s="245"/>
      <c r="H42" s="195"/>
    </row>
    <row r="43" spans="1:8" ht="12.75">
      <c r="A43" s="206">
        <f>ROW()</f>
        <v>43</v>
      </c>
      <c r="B43" s="195"/>
      <c r="C43" s="203"/>
      <c r="D43" s="749"/>
      <c r="E43" s="749"/>
      <c r="F43" s="749"/>
      <c r="G43" s="245"/>
      <c r="H43" s="195"/>
    </row>
    <row r="44" spans="1:8" ht="12.75">
      <c r="A44" s="206">
        <f>ROW()</f>
        <v>44</v>
      </c>
      <c r="B44" s="195"/>
      <c r="C44" s="203"/>
      <c r="D44" s="749"/>
      <c r="E44" s="749"/>
      <c r="F44" s="749"/>
      <c r="G44" s="245"/>
      <c r="H44" s="195"/>
    </row>
    <row r="45" spans="1:8" ht="12.75">
      <c r="A45" s="206">
        <f>ROW()</f>
        <v>45</v>
      </c>
      <c r="B45" s="195"/>
      <c r="C45" s="203"/>
      <c r="D45" s="749"/>
      <c r="E45" s="749"/>
      <c r="F45" s="749"/>
      <c r="G45" s="245"/>
      <c r="H45" s="195"/>
    </row>
    <row r="46" spans="1:8" ht="12.75">
      <c r="A46" s="206"/>
      <c r="B46" s="195"/>
      <c r="C46" s="199"/>
      <c r="D46" s="195"/>
      <c r="E46" s="205"/>
      <c r="F46" s="205"/>
      <c r="G46" s="245"/>
      <c r="H46" s="195"/>
    </row>
    <row r="47" spans="1:8" s="4" customFormat="1" ht="12.75">
      <c r="A47" s="13"/>
      <c r="C47" s="8"/>
      <c r="E47" s="85"/>
      <c r="F47" s="85"/>
      <c r="G47" s="172"/>
      <c r="H47" s="22"/>
    </row>
    <row r="48" spans="1:8" ht="15.75">
      <c r="A48" s="206">
        <f>ROW()</f>
        <v>48</v>
      </c>
      <c r="B48" s="208" t="s">
        <v>178</v>
      </c>
      <c r="C48" s="195"/>
      <c r="D48" s="195"/>
      <c r="E48" s="256"/>
      <c r="F48" s="256"/>
      <c r="G48" s="245"/>
      <c r="H48" s="195"/>
    </row>
    <row r="49" spans="1:17" ht="12.75" customHeight="1">
      <c r="A49" s="206">
        <f>ROW()</f>
        <v>49</v>
      </c>
      <c r="B49" s="195"/>
      <c r="C49" s="203"/>
      <c r="D49" s="195"/>
      <c r="E49" s="256"/>
      <c r="F49" s="256"/>
      <c r="G49" s="245"/>
      <c r="H49" s="195"/>
      <c r="J49" s="83"/>
      <c r="K49" s="4"/>
      <c r="L49" s="4"/>
      <c r="M49" s="4"/>
      <c r="N49" s="4"/>
      <c r="O49" s="4"/>
      <c r="P49" s="4"/>
      <c r="Q49" s="4"/>
    </row>
    <row r="50" spans="1:17" ht="12.75" customHeight="1">
      <c r="A50" s="206">
        <f>ROW()</f>
        <v>50</v>
      </c>
      <c r="B50" s="195"/>
      <c r="C50" s="203"/>
      <c r="D50" s="215" t="s">
        <v>466</v>
      </c>
      <c r="E50" s="548">
        <v>0.4</v>
      </c>
      <c r="F50" s="257" t="s">
        <v>39</v>
      </c>
      <c r="G50" s="245"/>
      <c r="H50" s="195"/>
      <c r="J50" s="83"/>
      <c r="K50" s="4"/>
      <c r="L50" s="4"/>
      <c r="M50" s="4"/>
      <c r="N50" s="4"/>
      <c r="O50" s="4"/>
      <c r="P50" s="4"/>
      <c r="Q50" s="4"/>
    </row>
    <row r="51" spans="1:17" ht="12.75" customHeight="1">
      <c r="A51" s="206">
        <f>ROW()</f>
        <v>51</v>
      </c>
      <c r="B51" s="195"/>
      <c r="C51" s="203"/>
      <c r="D51" s="195"/>
      <c r="E51" s="256"/>
      <c r="F51" s="257"/>
      <c r="G51" s="245"/>
      <c r="H51" s="195"/>
      <c r="J51" s="4"/>
      <c r="K51" s="4"/>
      <c r="L51" s="4"/>
      <c r="M51" s="4"/>
      <c r="N51" s="4"/>
      <c r="O51" s="4"/>
      <c r="P51" s="4"/>
      <c r="Q51" s="4"/>
    </row>
    <row r="52" spans="1:8" ht="12.75" customHeight="1">
      <c r="A52" s="206">
        <f>ROW()</f>
        <v>52</v>
      </c>
      <c r="B52" s="195"/>
      <c r="C52" s="203"/>
      <c r="D52" s="215" t="s">
        <v>467</v>
      </c>
      <c r="E52" s="549"/>
      <c r="F52" s="257" t="s">
        <v>39</v>
      </c>
      <c r="G52" s="245"/>
      <c r="H52" s="195"/>
    </row>
    <row r="53" spans="1:8" ht="12.75" customHeight="1">
      <c r="A53" s="206">
        <f>ROW()</f>
        <v>53</v>
      </c>
      <c r="B53" s="195"/>
      <c r="C53" s="203"/>
      <c r="D53" s="215"/>
      <c r="E53" s="259"/>
      <c r="F53" s="257"/>
      <c r="G53" s="245"/>
      <c r="H53" s="195"/>
    </row>
    <row r="54" spans="1:8" ht="12.75" customHeight="1">
      <c r="A54" s="206">
        <f>ROW()</f>
        <v>54</v>
      </c>
      <c r="B54" s="195"/>
      <c r="C54" s="203"/>
      <c r="D54" s="215" t="s">
        <v>422</v>
      </c>
      <c r="E54" s="576">
        <f>E52*E50*'FS2 Asset and Financing Statemt'!F41</f>
        <v>0</v>
      </c>
      <c r="F54" s="258" t="s">
        <v>176</v>
      </c>
      <c r="G54" s="245" t="s">
        <v>559</v>
      </c>
      <c r="H54" s="195"/>
    </row>
    <row r="55" spans="1:8" ht="12.75" customHeight="1">
      <c r="A55" s="206">
        <f>ROW()</f>
        <v>55</v>
      </c>
      <c r="B55" s="195"/>
      <c r="C55" s="203"/>
      <c r="D55" s="215"/>
      <c r="E55" s="259"/>
      <c r="F55" s="257"/>
      <c r="G55" s="245"/>
      <c r="H55" s="195"/>
    </row>
    <row r="56" spans="1:8" ht="12.75" customHeight="1">
      <c r="A56" s="206">
        <f>ROW()</f>
        <v>56</v>
      </c>
      <c r="B56" s="195"/>
      <c r="C56" s="203"/>
      <c r="D56" s="215" t="s">
        <v>175</v>
      </c>
      <c r="E56" s="576">
        <f>E28*E54</f>
        <v>0</v>
      </c>
      <c r="F56" s="258" t="s">
        <v>176</v>
      </c>
      <c r="G56" s="245" t="s">
        <v>177</v>
      </c>
      <c r="H56" s="195"/>
    </row>
    <row r="57" spans="1:8" ht="12.75" customHeight="1">
      <c r="A57" s="255"/>
      <c r="B57" s="195"/>
      <c r="C57" s="199"/>
      <c r="D57" s="195"/>
      <c r="E57" s="256"/>
      <c r="F57" s="256"/>
      <c r="G57" s="245"/>
      <c r="H57" s="195"/>
    </row>
    <row r="58" ht="12.75" customHeight="1"/>
    <row r="59" ht="12.75" customHeight="1"/>
    <row r="60" ht="12.75" customHeight="1"/>
  </sheetData>
  <sheetProtection sheet="1"/>
  <mergeCells count="3">
    <mergeCell ref="E4:F4"/>
    <mergeCell ref="D41:F45"/>
    <mergeCell ref="D38:F39"/>
  </mergeCells>
  <printOptions/>
  <pageMargins left="0.75" right="0.75" top="1" bottom="1" header="0.5" footer="0.5"/>
  <pageSetup horizontalDpi="300" verticalDpi="300" orientation="portrait" paperSize="9" scale="65" r:id="rId2"/>
  <headerFooter alignWithMargins="0">
    <oddHeader>&amp;RElectricity Distribution (Information Disclosure) Requirements - Schedules 
</oddHeader>
    <oddFooter>&amp;L&amp;D&amp;C&amp;F</oddFooter>
  </headerFooter>
  <rowBreaks count="1" manualBreakCount="1">
    <brk id="80" max="10" man="1"/>
  </rowBreaks>
  <drawing r:id="rId1"/>
</worksheet>
</file>

<file path=xl/worksheets/sheet7.xml><?xml version="1.0" encoding="utf-8"?>
<worksheet xmlns="http://schemas.openxmlformats.org/spreadsheetml/2006/main" xmlns:r="http://schemas.openxmlformats.org/officeDocument/2006/relationships">
  <sheetPr>
    <tabColor indexed="43"/>
    <pageSetUpPr fitToPage="1"/>
  </sheetPr>
  <dimension ref="A1:AA282"/>
  <sheetViews>
    <sheetView showGridLines="0" zoomScaleSheetLayoutView="75" workbookViewId="0" topLeftCell="A1">
      <selection activeCell="D6" sqref="D6"/>
    </sheetView>
  </sheetViews>
  <sheetFormatPr defaultColWidth="9.140625" defaultRowHeight="12.75"/>
  <cols>
    <col min="1" max="1" width="5.7109375" style="34" customWidth="1"/>
    <col min="2" max="2" width="2.00390625" style="22" customWidth="1"/>
    <col min="3" max="3" width="4.140625" style="22" customWidth="1"/>
    <col min="4" max="4" width="63.8515625" style="22" customWidth="1"/>
    <col min="5" max="12" width="10.57421875" style="22" customWidth="1"/>
    <col min="13" max="13" width="9.8515625" style="174" bestFit="1" customWidth="1"/>
    <col min="14" max="14" width="2.00390625" style="22" customWidth="1"/>
    <col min="15" max="18" width="9.140625" style="22" customWidth="1"/>
    <col min="19" max="23" width="2.421875" style="22" customWidth="1"/>
    <col min="24" max="16384" width="9.140625" style="22" customWidth="1"/>
  </cols>
  <sheetData>
    <row r="1" spans="1:14" ht="12.75">
      <c r="A1" s="233"/>
      <c r="B1" s="195"/>
      <c r="C1" s="195"/>
      <c r="D1" s="195"/>
      <c r="E1" s="195"/>
      <c r="F1" s="195"/>
      <c r="G1" s="195"/>
      <c r="H1" s="195"/>
      <c r="I1" s="195"/>
      <c r="J1" s="195"/>
      <c r="K1" s="195"/>
      <c r="L1" s="195"/>
      <c r="M1" s="196"/>
      <c r="N1" s="195"/>
    </row>
    <row r="2" spans="1:14" ht="18">
      <c r="A2" s="221" t="s">
        <v>415</v>
      </c>
      <c r="B2" s="198"/>
      <c r="C2" s="198"/>
      <c r="D2" s="287"/>
      <c r="E2" s="198"/>
      <c r="F2" s="198"/>
      <c r="G2" s="198"/>
      <c r="H2" s="198"/>
      <c r="I2" s="198"/>
      <c r="J2" s="198"/>
      <c r="K2" s="198"/>
      <c r="L2" s="198"/>
      <c r="M2" s="201"/>
      <c r="N2" s="211"/>
    </row>
    <row r="3" spans="1:26" s="30" customFormat="1" ht="12.75" customHeight="1">
      <c r="A3" s="208"/>
      <c r="B3" s="197"/>
      <c r="C3" s="198"/>
      <c r="D3" s="195"/>
      <c r="E3" s="198"/>
      <c r="F3" s="198"/>
      <c r="G3" s="198"/>
      <c r="H3" s="198"/>
      <c r="I3" s="198"/>
      <c r="J3" s="198"/>
      <c r="K3" s="198"/>
      <c r="L3" s="198"/>
      <c r="M3" s="196"/>
      <c r="N3" s="214"/>
      <c r="P3" s="41"/>
      <c r="Q3" s="41"/>
      <c r="R3" s="41"/>
      <c r="Z3" s="67"/>
    </row>
    <row r="4" spans="1:26" s="30" customFormat="1" ht="18.75" customHeight="1">
      <c r="A4" s="248" t="s">
        <v>485</v>
      </c>
      <c r="B4" s="197"/>
      <c r="C4" s="198"/>
      <c r="D4" s="195"/>
      <c r="E4" s="198"/>
      <c r="F4" s="198"/>
      <c r="G4" s="198"/>
      <c r="H4" s="210" t="s">
        <v>182</v>
      </c>
      <c r="I4" s="754">
        <f>'FS1.Regulatory Profit Statement'!$E$4</f>
        <v>0</v>
      </c>
      <c r="J4" s="755"/>
      <c r="K4" s="755"/>
      <c r="L4" s="756"/>
      <c r="M4" s="196"/>
      <c r="N4" s="214"/>
      <c r="P4" s="41"/>
      <c r="Q4" s="41"/>
      <c r="R4" s="41"/>
      <c r="Z4" s="67"/>
    </row>
    <row r="5" spans="1:26" s="30" customFormat="1" ht="17.25" customHeight="1">
      <c r="A5" s="209">
        <f>ROW()</f>
        <v>5</v>
      </c>
      <c r="B5" s="197"/>
      <c r="C5" s="198"/>
      <c r="D5" s="195"/>
      <c r="E5" s="198"/>
      <c r="F5" s="198"/>
      <c r="G5" s="198"/>
      <c r="H5" s="198"/>
      <c r="I5" s="198"/>
      <c r="J5" s="210"/>
      <c r="K5" s="210" t="s">
        <v>443</v>
      </c>
      <c r="L5" s="103">
        <f>'FS1.Regulatory Profit Statement'!F5</f>
        <v>0</v>
      </c>
      <c r="M5" s="196"/>
      <c r="N5" s="214"/>
      <c r="P5" s="41"/>
      <c r="Q5" s="191"/>
      <c r="R5" s="41"/>
      <c r="Z5" s="67"/>
    </row>
    <row r="6" spans="1:26" s="30" customFormat="1" ht="17.25" customHeight="1">
      <c r="A6" s="206">
        <f>ROW()</f>
        <v>6</v>
      </c>
      <c r="B6" s="197"/>
      <c r="C6" s="198"/>
      <c r="D6" s="195"/>
      <c r="E6" s="198"/>
      <c r="F6" s="198"/>
      <c r="G6" s="198"/>
      <c r="H6" s="198"/>
      <c r="I6" s="198"/>
      <c r="J6" s="210"/>
      <c r="K6" s="210" t="s">
        <v>262</v>
      </c>
      <c r="L6" s="457"/>
      <c r="M6" s="196"/>
      <c r="N6" s="214"/>
      <c r="P6" s="41"/>
      <c r="Q6" s="41"/>
      <c r="R6" s="41"/>
      <c r="Z6" s="67"/>
    </row>
    <row r="7" spans="1:26" s="30" customFormat="1" ht="12.75" customHeight="1">
      <c r="A7" s="206">
        <f>ROW()</f>
        <v>7</v>
      </c>
      <c r="B7" s="197"/>
      <c r="C7" s="198"/>
      <c r="D7" s="198"/>
      <c r="E7" s="198"/>
      <c r="F7" s="198"/>
      <c r="G7" s="198"/>
      <c r="H7" s="198"/>
      <c r="I7" s="198"/>
      <c r="J7" s="198"/>
      <c r="K7" s="198"/>
      <c r="L7" s="198"/>
      <c r="M7" s="201"/>
      <c r="N7" s="214"/>
      <c r="P7" s="41"/>
      <c r="Q7" s="41"/>
      <c r="R7" s="41"/>
      <c r="Z7" s="67"/>
    </row>
    <row r="8" spans="1:27" s="30" customFormat="1" ht="12.75" customHeight="1">
      <c r="A8" s="206">
        <f>ROW()</f>
        <v>8</v>
      </c>
      <c r="B8" s="195"/>
      <c r="C8" s="195"/>
      <c r="D8" s="195"/>
      <c r="E8" s="195"/>
      <c r="F8" s="195"/>
      <c r="G8" s="195"/>
      <c r="H8" s="195"/>
      <c r="I8" s="195"/>
      <c r="J8" s="195"/>
      <c r="K8" s="219"/>
      <c r="L8" s="219" t="s">
        <v>92</v>
      </c>
      <c r="M8" s="196"/>
      <c r="N8" s="214"/>
      <c r="O8" s="5"/>
      <c r="P8" s="5"/>
      <c r="Q8" s="5"/>
      <c r="R8" s="5"/>
      <c r="S8" s="5"/>
      <c r="T8" s="5"/>
      <c r="U8" s="5"/>
      <c r="V8" s="5"/>
      <c r="W8" s="5"/>
      <c r="X8" s="5"/>
      <c r="Y8" s="5"/>
      <c r="Z8" s="7"/>
      <c r="AA8" s="5"/>
    </row>
    <row r="9" spans="1:27" s="30" customFormat="1" ht="26.25">
      <c r="A9" s="206">
        <f>ROW()</f>
        <v>9</v>
      </c>
      <c r="B9" s="195"/>
      <c r="C9" s="195"/>
      <c r="D9" s="195"/>
      <c r="E9" s="200" t="s">
        <v>257</v>
      </c>
      <c r="F9" s="200" t="s">
        <v>258</v>
      </c>
      <c r="G9" s="200" t="s">
        <v>259</v>
      </c>
      <c r="H9" s="200" t="s">
        <v>260</v>
      </c>
      <c r="I9" s="200" t="s">
        <v>261</v>
      </c>
      <c r="J9" s="200" t="s">
        <v>589</v>
      </c>
      <c r="K9" s="200" t="s">
        <v>591</v>
      </c>
      <c r="L9" s="200" t="s">
        <v>593</v>
      </c>
      <c r="M9" s="196"/>
      <c r="N9" s="214"/>
      <c r="O9" s="5"/>
      <c r="P9" s="5"/>
      <c r="Q9" s="5"/>
      <c r="R9" s="5"/>
      <c r="S9" s="5"/>
      <c r="T9" s="5"/>
      <c r="U9" s="5"/>
      <c r="V9" s="5"/>
      <c r="W9" s="5"/>
      <c r="X9" s="5"/>
      <c r="Y9" s="5"/>
      <c r="Z9" s="7"/>
      <c r="AA9" s="5"/>
    </row>
    <row r="10" spans="1:27" ht="10.5" customHeight="1">
      <c r="A10" s="206">
        <f>ROW()</f>
        <v>10</v>
      </c>
      <c r="B10" s="195"/>
      <c r="C10" s="195"/>
      <c r="D10" s="218" t="s">
        <v>514</v>
      </c>
      <c r="E10" s="260" t="str">
        <f>IF(L6=0,"Not defined",L6+1)</f>
        <v>Not defined</v>
      </c>
      <c r="F10" s="260" t="str">
        <f>IF(L6=0,"Not defined",E10+1)</f>
        <v>Not defined</v>
      </c>
      <c r="G10" s="260" t="str">
        <f>IF(L6=0,"Not defined",F10+1)</f>
        <v>Not defined</v>
      </c>
      <c r="H10" s="260" t="str">
        <f>IF(L6=0,"Not defined",G10+1)</f>
        <v>Not defined</v>
      </c>
      <c r="I10" s="260" t="str">
        <f>IF(L6=0,"Not defined",H10+1)</f>
        <v>Not defined</v>
      </c>
      <c r="J10" s="260" t="str">
        <f>IF(L6=0,"Not defined",I10+1)</f>
        <v>Not defined</v>
      </c>
      <c r="K10" s="260" t="str">
        <f>IF(L6=0,"Not defined",J10+1)</f>
        <v>Not defined</v>
      </c>
      <c r="L10" s="262" t="str">
        <f>IF(L6=0,"Not defined",K10+1)</f>
        <v>Not defined</v>
      </c>
      <c r="M10" s="263"/>
      <c r="N10" s="211"/>
      <c r="O10" s="4"/>
      <c r="P10" s="4"/>
      <c r="Q10" s="4"/>
      <c r="R10" s="4"/>
      <c r="S10" s="4"/>
      <c r="T10" s="4"/>
      <c r="U10" s="4"/>
      <c r="V10" s="4"/>
      <c r="W10" s="4"/>
      <c r="X10" s="4"/>
      <c r="Y10" s="4"/>
      <c r="Z10" s="4"/>
      <c r="AA10" s="4"/>
    </row>
    <row r="11" spans="1:27" ht="15.75">
      <c r="A11" s="206">
        <f>ROW()</f>
        <v>11</v>
      </c>
      <c r="B11" s="208" t="s">
        <v>482</v>
      </c>
      <c r="C11" s="195"/>
      <c r="D11" s="195"/>
      <c r="E11" s="211"/>
      <c r="F11" s="264"/>
      <c r="G11" s="264"/>
      <c r="H11" s="264"/>
      <c r="I11" s="264"/>
      <c r="J11" s="264"/>
      <c r="K11" s="264"/>
      <c r="L11" s="265"/>
      <c r="M11" s="263"/>
      <c r="N11" s="195"/>
      <c r="O11" s="83"/>
      <c r="P11" s="4"/>
      <c r="Q11" s="4"/>
      <c r="R11" s="4"/>
      <c r="S11" s="4"/>
      <c r="T11" s="4"/>
      <c r="U11" s="4"/>
      <c r="V11" s="4"/>
      <c r="W11" s="4"/>
      <c r="X11" s="4"/>
      <c r="Y11" s="4"/>
      <c r="Z11" s="4"/>
      <c r="AA11" s="4"/>
    </row>
    <row r="12" spans="1:27" ht="14.25" customHeight="1">
      <c r="A12" s="206">
        <f>ROW()</f>
        <v>12</v>
      </c>
      <c r="B12" s="195"/>
      <c r="C12" s="195"/>
      <c r="D12" s="198" t="s">
        <v>468</v>
      </c>
      <c r="E12" s="594"/>
      <c r="F12" s="586">
        <f aca="true" t="shared" si="0" ref="F12:L12">IF($L$5&lt;F$10,0,E33)</f>
        <v>0</v>
      </c>
      <c r="G12" s="586">
        <f t="shared" si="0"/>
        <v>0</v>
      </c>
      <c r="H12" s="586">
        <f t="shared" si="0"/>
        <v>0</v>
      </c>
      <c r="I12" s="586">
        <f t="shared" si="0"/>
        <v>0</v>
      </c>
      <c r="J12" s="586">
        <f t="shared" si="0"/>
        <v>0</v>
      </c>
      <c r="K12" s="586">
        <f t="shared" si="0"/>
        <v>0</v>
      </c>
      <c r="L12" s="586">
        <f t="shared" si="0"/>
        <v>0</v>
      </c>
      <c r="M12" s="267" t="s">
        <v>561</v>
      </c>
      <c r="N12" s="211"/>
      <c r="O12" s="4"/>
      <c r="P12" s="4"/>
      <c r="Q12" s="4"/>
      <c r="R12" s="4"/>
      <c r="S12" s="4"/>
      <c r="T12" s="4"/>
      <c r="U12" s="4"/>
      <c r="V12" s="4"/>
      <c r="W12" s="4"/>
      <c r="X12" s="4"/>
      <c r="Y12" s="4"/>
      <c r="Z12" s="4"/>
      <c r="AA12" s="4"/>
    </row>
    <row r="13" spans="1:27" ht="14.25" customHeight="1">
      <c r="A13" s="206">
        <f>ROW()</f>
        <v>13</v>
      </c>
      <c r="B13" s="195"/>
      <c r="C13" s="203" t="s">
        <v>483</v>
      </c>
      <c r="D13" s="198"/>
      <c r="E13" s="434"/>
      <c r="F13" s="433"/>
      <c r="G13" s="433"/>
      <c r="H13" s="433"/>
      <c r="I13" s="433"/>
      <c r="J13" s="433"/>
      <c r="K13" s="433"/>
      <c r="L13" s="433"/>
      <c r="M13" s="267"/>
      <c r="N13" s="211"/>
      <c r="O13" s="4"/>
      <c r="P13" s="4"/>
      <c r="Q13" s="4"/>
      <c r="R13" s="4"/>
      <c r="S13" s="4"/>
      <c r="T13" s="4"/>
      <c r="U13" s="4"/>
      <c r="V13" s="4"/>
      <c r="W13" s="4"/>
      <c r="X13" s="4"/>
      <c r="Y13" s="4"/>
      <c r="Z13" s="4"/>
      <c r="AA13" s="4"/>
    </row>
    <row r="14" spans="1:27" ht="14.25" customHeight="1">
      <c r="A14" s="206">
        <f>ROW()</f>
        <v>14</v>
      </c>
      <c r="B14" s="195"/>
      <c r="C14" s="195"/>
      <c r="D14" s="216" t="s">
        <v>447</v>
      </c>
      <c r="E14" s="600"/>
      <c r="F14" s="587"/>
      <c r="G14" s="587"/>
      <c r="H14" s="587"/>
      <c r="I14" s="587"/>
      <c r="J14" s="588"/>
      <c r="K14" s="588"/>
      <c r="L14" s="587"/>
      <c r="M14" s="267" t="s">
        <v>561</v>
      </c>
      <c r="N14" s="195"/>
      <c r="O14" s="108"/>
      <c r="P14" s="4"/>
      <c r="Q14" s="4"/>
      <c r="R14" s="4"/>
      <c r="S14" s="4"/>
      <c r="T14" s="4"/>
      <c r="U14" s="4"/>
      <c r="V14" s="4"/>
      <c r="W14" s="4"/>
      <c r="X14" s="4"/>
      <c r="Y14" s="4"/>
      <c r="Z14" s="4"/>
      <c r="AA14" s="4"/>
    </row>
    <row r="15" spans="1:27" ht="14.25" customHeight="1">
      <c r="A15" s="206">
        <f>ROW()</f>
        <v>15</v>
      </c>
      <c r="B15" s="195"/>
      <c r="C15" s="195"/>
      <c r="D15" s="215" t="s">
        <v>448</v>
      </c>
      <c r="E15" s="594"/>
      <c r="F15" s="588"/>
      <c r="G15" s="588"/>
      <c r="H15" s="588"/>
      <c r="I15" s="588"/>
      <c r="J15" s="588"/>
      <c r="K15" s="588"/>
      <c r="L15" s="587"/>
      <c r="M15" s="267" t="s">
        <v>527</v>
      </c>
      <c r="N15" s="211"/>
      <c r="O15" s="4"/>
      <c r="P15" s="4"/>
      <c r="Q15" s="4"/>
      <c r="R15" s="4"/>
      <c r="S15" s="4"/>
      <c r="T15" s="4"/>
      <c r="U15" s="4"/>
      <c r="V15" s="4"/>
      <c r="W15" s="4"/>
      <c r="X15" s="4"/>
      <c r="Y15" s="4"/>
      <c r="Z15" s="4"/>
      <c r="AA15" s="4"/>
    </row>
    <row r="16" spans="1:27" ht="14.25" customHeight="1">
      <c r="A16" s="206">
        <f>ROW()</f>
        <v>16</v>
      </c>
      <c r="B16" s="195"/>
      <c r="C16" s="195"/>
      <c r="D16" s="215" t="s">
        <v>449</v>
      </c>
      <c r="E16" s="589"/>
      <c r="F16" s="590"/>
      <c r="G16" s="590"/>
      <c r="H16" s="590"/>
      <c r="I16" s="590"/>
      <c r="J16" s="590"/>
      <c r="K16" s="590"/>
      <c r="L16" s="591"/>
      <c r="M16" s="267" t="s">
        <v>561</v>
      </c>
      <c r="N16" s="211"/>
      <c r="O16" s="4"/>
      <c r="P16" s="4"/>
      <c r="Q16" s="4"/>
      <c r="R16" s="4"/>
      <c r="S16" s="4"/>
      <c r="T16" s="4"/>
      <c r="U16" s="4"/>
      <c r="V16" s="4"/>
      <c r="W16" s="4"/>
      <c r="X16" s="4"/>
      <c r="Y16" s="4"/>
      <c r="Z16" s="4"/>
      <c r="AA16" s="4"/>
    </row>
    <row r="17" spans="1:27" ht="14.25" customHeight="1">
      <c r="A17" s="206">
        <f>ROW()</f>
        <v>17</v>
      </c>
      <c r="B17" s="195"/>
      <c r="C17" s="195"/>
      <c r="D17" s="198" t="s">
        <v>149</v>
      </c>
      <c r="E17" s="592">
        <f aca="true" t="shared" si="1" ref="E17:J17">IF($L$5&lt;E$10,0,SUM(E14:E16))</f>
        <v>0</v>
      </c>
      <c r="F17" s="586">
        <f t="shared" si="1"/>
        <v>0</v>
      </c>
      <c r="G17" s="586">
        <f t="shared" si="1"/>
        <v>0</v>
      </c>
      <c r="H17" s="586">
        <f t="shared" si="1"/>
        <v>0</v>
      </c>
      <c r="I17" s="593">
        <f t="shared" si="1"/>
        <v>0</v>
      </c>
      <c r="J17" s="593">
        <f t="shared" si="1"/>
        <v>0</v>
      </c>
      <c r="K17" s="593">
        <f>IF($L$5&lt;K$10,0,SUM(K14:K16))</f>
        <v>0</v>
      </c>
      <c r="L17" s="593">
        <f>IF($L$5&lt;L$10,0,SUM(L14:L16))</f>
        <v>0</v>
      </c>
      <c r="M17" s="267"/>
      <c r="N17" s="211"/>
      <c r="O17" s="4"/>
      <c r="P17" s="4"/>
      <c r="Q17" s="4"/>
      <c r="R17" s="4"/>
      <c r="S17" s="4"/>
      <c r="T17" s="4"/>
      <c r="U17" s="4"/>
      <c r="V17" s="4"/>
      <c r="W17" s="4"/>
      <c r="X17" s="4"/>
      <c r="Y17" s="4"/>
      <c r="Z17" s="4"/>
      <c r="AA17" s="4"/>
    </row>
    <row r="18" spans="1:27" ht="12.75">
      <c r="A18" s="206">
        <f>ROW()</f>
        <v>18</v>
      </c>
      <c r="B18" s="195"/>
      <c r="C18" s="203" t="s">
        <v>483</v>
      </c>
      <c r="D18" s="195"/>
      <c r="E18" s="241"/>
      <c r="F18" s="268"/>
      <c r="G18" s="268"/>
      <c r="H18" s="268"/>
      <c r="I18" s="268"/>
      <c r="J18" s="268"/>
      <c r="K18" s="268"/>
      <c r="L18" s="268"/>
      <c r="M18" s="267"/>
      <c r="N18" s="211"/>
      <c r="O18" s="4"/>
      <c r="P18" s="4"/>
      <c r="Q18" s="4"/>
      <c r="R18" s="4"/>
      <c r="S18" s="4"/>
      <c r="T18" s="4"/>
      <c r="U18" s="4"/>
      <c r="V18" s="4"/>
      <c r="W18" s="4"/>
      <c r="X18" s="4"/>
      <c r="Y18" s="4"/>
      <c r="Z18" s="4"/>
      <c r="AA18" s="4"/>
    </row>
    <row r="19" spans="1:27" ht="12.75">
      <c r="A19" s="206">
        <f>ROW()</f>
        <v>19</v>
      </c>
      <c r="B19" s="195"/>
      <c r="C19" s="195"/>
      <c r="D19" s="198" t="s">
        <v>469</v>
      </c>
      <c r="E19" s="592">
        <f aca="true" t="shared" si="2" ref="E19:J19">IF($L$5&lt;E$10,0,E65)</f>
        <v>0</v>
      </c>
      <c r="F19" s="593">
        <f t="shared" si="2"/>
        <v>0</v>
      </c>
      <c r="G19" s="593">
        <f t="shared" si="2"/>
        <v>0</v>
      </c>
      <c r="H19" s="593">
        <f t="shared" si="2"/>
        <v>0</v>
      </c>
      <c r="I19" s="593">
        <f t="shared" si="2"/>
        <v>0</v>
      </c>
      <c r="J19" s="593">
        <f t="shared" si="2"/>
        <v>0</v>
      </c>
      <c r="K19" s="593">
        <f>IF($L$5&lt;K$10,0,K65)</f>
        <v>0</v>
      </c>
      <c r="L19" s="593">
        <f>IF($L$5&lt;L$10,0,L65)</f>
        <v>0</v>
      </c>
      <c r="M19" s="267" t="s">
        <v>527</v>
      </c>
      <c r="N19" s="211"/>
      <c r="O19" s="4"/>
      <c r="P19" s="4"/>
      <c r="Q19" s="4"/>
      <c r="R19" s="4"/>
      <c r="S19" s="4"/>
      <c r="T19" s="4"/>
      <c r="U19" s="4"/>
      <c r="V19" s="4"/>
      <c r="W19" s="4"/>
      <c r="X19" s="4"/>
      <c r="Y19" s="4"/>
      <c r="Z19" s="4"/>
      <c r="AA19" s="4"/>
    </row>
    <row r="20" spans="1:27" ht="12.75">
      <c r="A20" s="206">
        <f>ROW()</f>
        <v>20</v>
      </c>
      <c r="B20" s="195"/>
      <c r="C20" s="203" t="s">
        <v>484</v>
      </c>
      <c r="D20" s="195"/>
      <c r="E20" s="269"/>
      <c r="F20" s="435"/>
      <c r="G20" s="435"/>
      <c r="H20" s="435"/>
      <c r="I20" s="435"/>
      <c r="J20" s="435"/>
      <c r="K20" s="435"/>
      <c r="L20" s="435"/>
      <c r="M20" s="270"/>
      <c r="N20" s="211"/>
      <c r="O20" s="4"/>
      <c r="P20" s="4"/>
      <c r="Q20" s="4"/>
      <c r="R20" s="4"/>
      <c r="S20" s="4"/>
      <c r="T20" s="4"/>
      <c r="U20" s="4"/>
      <c r="V20" s="4"/>
      <c r="W20" s="4"/>
      <c r="X20" s="4"/>
      <c r="Y20" s="4"/>
      <c r="Z20" s="4"/>
      <c r="AA20" s="4"/>
    </row>
    <row r="21" spans="1:27" ht="12.75">
      <c r="A21" s="206">
        <f>ROW()</f>
        <v>21</v>
      </c>
      <c r="B21" s="195"/>
      <c r="C21" s="195"/>
      <c r="D21" s="216" t="s">
        <v>470</v>
      </c>
      <c r="E21" s="594"/>
      <c r="F21" s="588"/>
      <c r="G21" s="588"/>
      <c r="H21" s="588"/>
      <c r="I21" s="588"/>
      <c r="J21" s="588"/>
      <c r="K21" s="588"/>
      <c r="L21" s="587"/>
      <c r="M21" s="267"/>
      <c r="N21" s="211"/>
      <c r="O21" s="4"/>
      <c r="P21" s="146"/>
      <c r="Q21" s="4"/>
      <c r="R21" s="4"/>
      <c r="S21" s="4"/>
      <c r="T21" s="4"/>
      <c r="U21" s="4"/>
      <c r="V21" s="4"/>
      <c r="W21" s="4"/>
      <c r="X21" s="4"/>
      <c r="Y21" s="4"/>
      <c r="Z21" s="4"/>
      <c r="AA21" s="4"/>
    </row>
    <row r="22" spans="1:27" ht="12.75">
      <c r="A22" s="206">
        <f>ROW()</f>
        <v>22</v>
      </c>
      <c r="B22" s="195"/>
      <c r="C22" s="195"/>
      <c r="D22" s="215" t="s">
        <v>471</v>
      </c>
      <c r="E22" s="589"/>
      <c r="F22" s="588"/>
      <c r="G22" s="588"/>
      <c r="H22" s="588"/>
      <c r="I22" s="588"/>
      <c r="J22" s="588"/>
      <c r="K22" s="588"/>
      <c r="L22" s="587"/>
      <c r="M22" s="267"/>
      <c r="N22" s="211"/>
      <c r="O22" s="4"/>
      <c r="P22" s="4"/>
      <c r="Q22" s="4"/>
      <c r="R22" s="4"/>
      <c r="S22" s="4"/>
      <c r="T22" s="4"/>
      <c r="U22" s="4"/>
      <c r="V22" s="4"/>
      <c r="W22" s="4"/>
      <c r="X22" s="4"/>
      <c r="Y22" s="4"/>
      <c r="Z22" s="4"/>
      <c r="AA22" s="4"/>
    </row>
    <row r="23" spans="1:27" ht="12.75">
      <c r="A23" s="206">
        <f>ROW()</f>
        <v>23</v>
      </c>
      <c r="B23" s="195"/>
      <c r="C23" s="203"/>
      <c r="D23" s="198" t="s">
        <v>472</v>
      </c>
      <c r="E23" s="592">
        <f aca="true" t="shared" si="3" ref="E23:J23">IF($L$5&lt;E$10,0,SUM(E21:E22))</f>
        <v>0</v>
      </c>
      <c r="F23" s="595">
        <f t="shared" si="3"/>
        <v>0</v>
      </c>
      <c r="G23" s="595">
        <f t="shared" si="3"/>
        <v>0</v>
      </c>
      <c r="H23" s="595">
        <f t="shared" si="3"/>
        <v>0</v>
      </c>
      <c r="I23" s="595">
        <f t="shared" si="3"/>
        <v>0</v>
      </c>
      <c r="J23" s="595">
        <f t="shared" si="3"/>
        <v>0</v>
      </c>
      <c r="K23" s="595">
        <f>IF($L$5&lt;K$10,0,SUM(K21:K22))</f>
        <v>0</v>
      </c>
      <c r="L23" s="596">
        <f>IF($L$5&lt;L$10,0,SUM(L21:L22))</f>
        <v>0</v>
      </c>
      <c r="M23" s="267" t="s">
        <v>527</v>
      </c>
      <c r="N23" s="211"/>
      <c r="O23" s="4"/>
      <c r="P23" s="4"/>
      <c r="Q23" s="4"/>
      <c r="R23" s="4"/>
      <c r="S23" s="4"/>
      <c r="T23" s="4"/>
      <c r="U23" s="4"/>
      <c r="V23" s="4"/>
      <c r="W23" s="4"/>
      <c r="X23" s="4"/>
      <c r="Y23" s="4"/>
      <c r="Z23" s="4"/>
      <c r="AA23" s="4"/>
    </row>
    <row r="24" spans="1:27" ht="12.75">
      <c r="A24" s="206">
        <f>ROW()</f>
        <v>24</v>
      </c>
      <c r="B24" s="195"/>
      <c r="C24" s="203"/>
      <c r="D24" s="198"/>
      <c r="E24" s="241"/>
      <c r="F24" s="268"/>
      <c r="G24" s="268"/>
      <c r="H24" s="268"/>
      <c r="I24" s="268"/>
      <c r="J24" s="268"/>
      <c r="K24" s="268"/>
      <c r="L24" s="268"/>
      <c r="M24" s="267"/>
      <c r="N24" s="211"/>
      <c r="O24" s="4"/>
      <c r="P24" s="4"/>
      <c r="Q24" s="4"/>
      <c r="R24" s="4"/>
      <c r="S24" s="4"/>
      <c r="T24" s="4"/>
      <c r="U24" s="4"/>
      <c r="V24" s="4"/>
      <c r="W24" s="4"/>
      <c r="X24" s="4"/>
      <c r="Y24" s="4"/>
      <c r="Z24" s="4"/>
      <c r="AA24" s="4"/>
    </row>
    <row r="25" spans="1:27" ht="12.75">
      <c r="A25" s="206">
        <f>ROW()</f>
        <v>25</v>
      </c>
      <c r="B25" s="195"/>
      <c r="C25" s="203" t="s">
        <v>444</v>
      </c>
      <c r="D25" s="195"/>
      <c r="E25" s="241"/>
      <c r="F25" s="268"/>
      <c r="G25" s="268"/>
      <c r="H25" s="268"/>
      <c r="I25" s="268"/>
      <c r="J25" s="268"/>
      <c r="K25" s="268"/>
      <c r="L25" s="268"/>
      <c r="M25" s="267"/>
      <c r="N25" s="211"/>
      <c r="O25" s="83"/>
      <c r="P25" s="4"/>
      <c r="Q25" s="4"/>
      <c r="R25" s="4"/>
      <c r="S25" s="4"/>
      <c r="T25" s="4"/>
      <c r="U25" s="4"/>
      <c r="V25" s="4"/>
      <c r="W25" s="4"/>
      <c r="X25" s="4"/>
      <c r="Y25" s="4"/>
      <c r="Z25" s="4"/>
      <c r="AA25" s="4"/>
    </row>
    <row r="26" spans="1:27" ht="12.75">
      <c r="A26" s="206">
        <f>ROW()</f>
        <v>26</v>
      </c>
      <c r="B26" s="195"/>
      <c r="C26" s="195"/>
      <c r="D26" s="215" t="s">
        <v>381</v>
      </c>
      <c r="E26" s="597">
        <f>IF((E$10=$L$5),'AV4 M&amp;A RAB report'!$L$38+'AV4 M&amp;A RAB report (2)'!$L$38+'AV4 M&amp;A RAB report (3)'!$L$38,E70)</f>
        <v>0</v>
      </c>
      <c r="F26" s="586">
        <f>IF((F$10=$L$5),'AV4 M&amp;A RAB report'!$L$38+'AV4 M&amp;A RAB report (2)'!$L$38+'AV4 M&amp;A RAB report (3)'!$L$38,F70)</f>
        <v>0</v>
      </c>
      <c r="G26" s="586">
        <f>IF((G$10=$L$5),'AV4 M&amp;A RAB report'!$L$38+'AV4 M&amp;A RAB report (2)'!$L$38+'AV4 M&amp;A RAB report (3)'!$L$38,G70)</f>
        <v>0</v>
      </c>
      <c r="H26" s="586">
        <f>IF((H$10=$L$5),'AV4 M&amp;A RAB report'!$L$38+'AV4 M&amp;A RAB report (2)'!$L$38+'AV4 M&amp;A RAB report (3)'!$L$38,H70)</f>
        <v>0</v>
      </c>
      <c r="I26" s="586">
        <f>IF((I$10=$L$5),'AV4 M&amp;A RAB report'!$L$38+'AV4 M&amp;A RAB report (2)'!$L$38+'AV4 M&amp;A RAB report (3)'!$L$38,I70)</f>
        <v>0</v>
      </c>
      <c r="J26" s="586">
        <f>IF((J$10=$L$5),'AV4 M&amp;A RAB report'!$L$38+'AV4 M&amp;A RAB report (2)'!$L$38+'AV4 M&amp;A RAB report (3)'!$L$38,J70)</f>
        <v>0</v>
      </c>
      <c r="K26" s="586">
        <f>IF((K$10=$L$5),'AV4 M&amp;A RAB report'!$L$38+'AV4 M&amp;A RAB report (2)'!$L$38+'AV4 M&amp;A RAB report (3)'!$L$38,K70)</f>
        <v>0</v>
      </c>
      <c r="L26" s="586">
        <f>IF((L$10=$L$5),'AV4 M&amp;A RAB report'!$L$38+'AV4 M&amp;A RAB report (2)'!$L$38+'AV4 M&amp;A RAB report (3)'!$L$38,L70)</f>
        <v>0</v>
      </c>
      <c r="M26" s="267" t="s">
        <v>234</v>
      </c>
      <c r="N26" s="211"/>
      <c r="O26" s="4"/>
      <c r="P26" s="4"/>
      <c r="Q26" s="4"/>
      <c r="R26" s="4"/>
      <c r="S26" s="4"/>
      <c r="T26" s="4"/>
      <c r="U26" s="4"/>
      <c r="V26" s="4"/>
      <c r="W26" s="4"/>
      <c r="X26" s="4"/>
      <c r="Y26" s="4"/>
      <c r="Z26" s="4"/>
      <c r="AA26" s="4"/>
    </row>
    <row r="27" spans="1:27" ht="12.75">
      <c r="A27" s="206">
        <f>ROW()</f>
        <v>27</v>
      </c>
      <c r="B27" s="195"/>
      <c r="C27" s="203" t="s">
        <v>526</v>
      </c>
      <c r="D27" s="215" t="s">
        <v>382</v>
      </c>
      <c r="E27" s="598">
        <f>IF((E$10=$L$5),'AV4 M&amp;A RAB report'!$L$39+'AV4 M&amp;A RAB report (2)'!$L$39+'AV4 M&amp;A RAB report (3)'!$L$39,E71)</f>
        <v>0</v>
      </c>
      <c r="F27" s="599">
        <f>IF((F$10=$L$5),'AV4 M&amp;A RAB report'!$L$39+'AV4 M&amp;A RAB report (2)'!$L$39+'AV4 M&amp;A RAB report (3)'!$L$39,F71)</f>
        <v>0</v>
      </c>
      <c r="G27" s="599">
        <f>IF((G$10=$L$5),'AV4 M&amp;A RAB report'!$L$39+'AV4 M&amp;A RAB report (2)'!$L$39+'AV4 M&amp;A RAB report (3)'!$L$39,G71)</f>
        <v>0</v>
      </c>
      <c r="H27" s="599">
        <f>IF((H$10=$L$5),'AV4 M&amp;A RAB report'!$L$39+'AV4 M&amp;A RAB report (2)'!$L$39+'AV4 M&amp;A RAB report (3)'!$L$39,H71)</f>
        <v>0</v>
      </c>
      <c r="I27" s="599">
        <f>IF((I$10=$L$5),'AV4 M&amp;A RAB report'!$L$39+'AV4 M&amp;A RAB report (2)'!$L$39+'AV4 M&amp;A RAB report (3)'!$L$39,I71)</f>
        <v>0</v>
      </c>
      <c r="J27" s="599">
        <f>IF((J$10=$L$5),'AV4 M&amp;A RAB report'!$L$39+'AV4 M&amp;A RAB report (2)'!$L$39+'AV4 M&amp;A RAB report (3)'!$L$39,J71)</f>
        <v>0</v>
      </c>
      <c r="K27" s="599">
        <f>IF((K$10=$L$5),'AV4 M&amp;A RAB report'!$L$39+'AV4 M&amp;A RAB report (2)'!$L$39+'AV4 M&amp;A RAB report (3)'!$L$39,K71)</f>
        <v>0</v>
      </c>
      <c r="L27" s="599">
        <f>IF((L$10=$L$5),'AV4 M&amp;A RAB report'!$L$39+'AV4 M&amp;A RAB report (2)'!$L$39+'AV4 M&amp;A RAB report (3)'!$L$39,L71)</f>
        <v>0</v>
      </c>
      <c r="M27" s="267" t="s">
        <v>234</v>
      </c>
      <c r="N27" s="211"/>
      <c r="O27" s="4"/>
      <c r="P27" s="4"/>
      <c r="Q27" s="4"/>
      <c r="R27" s="4"/>
      <c r="S27" s="4"/>
      <c r="T27" s="4"/>
      <c r="U27" s="4"/>
      <c r="V27" s="4"/>
      <c r="W27" s="4"/>
      <c r="X27" s="4"/>
      <c r="Y27" s="4"/>
      <c r="Z27" s="4"/>
      <c r="AA27" s="4"/>
    </row>
    <row r="28" spans="1:27" ht="12.75">
      <c r="A28" s="206">
        <f>ROW()</f>
        <v>28</v>
      </c>
      <c r="B28" s="195"/>
      <c r="C28" s="195"/>
      <c r="D28" s="198" t="s">
        <v>383</v>
      </c>
      <c r="E28" s="592">
        <f aca="true" t="shared" si="4" ref="E28:J28">IF($L$5&lt;E$10,0,E26-E27)</f>
        <v>0</v>
      </c>
      <c r="F28" s="593">
        <f t="shared" si="4"/>
        <v>0</v>
      </c>
      <c r="G28" s="593">
        <f t="shared" si="4"/>
        <v>0</v>
      </c>
      <c r="H28" s="593">
        <f t="shared" si="4"/>
        <v>0</v>
      </c>
      <c r="I28" s="593">
        <f t="shared" si="4"/>
        <v>0</v>
      </c>
      <c r="J28" s="593">
        <f t="shared" si="4"/>
        <v>0</v>
      </c>
      <c r="K28" s="593">
        <f>IF($L$5&lt;K$10,0,K26-K27)</f>
        <v>0</v>
      </c>
      <c r="L28" s="593">
        <f>IF($L$5&lt;L$10,0,L26-L27)</f>
        <v>0</v>
      </c>
      <c r="M28" s="267"/>
      <c r="N28" s="211"/>
      <c r="O28" s="4"/>
      <c r="P28" s="4"/>
      <c r="Q28" s="4"/>
      <c r="R28" s="4"/>
      <c r="S28" s="4"/>
      <c r="T28" s="4"/>
      <c r="U28" s="4"/>
      <c r="V28" s="4"/>
      <c r="W28" s="4"/>
      <c r="X28" s="4"/>
      <c r="Y28" s="4"/>
      <c r="Z28" s="4"/>
      <c r="AA28" s="4"/>
    </row>
    <row r="29" spans="1:27" ht="12.75">
      <c r="A29" s="206">
        <f>ROW()</f>
        <v>29</v>
      </c>
      <c r="B29" s="195"/>
      <c r="C29" s="195"/>
      <c r="D29" s="198"/>
      <c r="E29" s="241"/>
      <c r="F29" s="268"/>
      <c r="G29" s="268"/>
      <c r="H29" s="268"/>
      <c r="I29" s="268"/>
      <c r="J29" s="268"/>
      <c r="K29" s="268"/>
      <c r="L29" s="268"/>
      <c r="M29" s="267"/>
      <c r="N29" s="211"/>
      <c r="O29" s="4"/>
      <c r="P29" s="4"/>
      <c r="Q29" s="4"/>
      <c r="R29" s="4"/>
      <c r="S29" s="4"/>
      <c r="T29" s="4"/>
      <c r="U29" s="4"/>
      <c r="V29" s="4"/>
      <c r="W29" s="4"/>
      <c r="X29" s="4"/>
      <c r="Y29" s="4"/>
      <c r="Z29" s="4"/>
      <c r="AA29" s="4"/>
    </row>
    <row r="30" spans="1:27" ht="12.75">
      <c r="A30" s="206">
        <f>ROW()</f>
        <v>30</v>
      </c>
      <c r="B30" s="195"/>
      <c r="C30" s="203" t="s">
        <v>444</v>
      </c>
      <c r="D30" s="195"/>
      <c r="E30" s="241"/>
      <c r="F30" s="268"/>
      <c r="G30" s="268"/>
      <c r="H30" s="268"/>
      <c r="I30" s="268"/>
      <c r="J30" s="268"/>
      <c r="K30" s="268"/>
      <c r="L30" s="268"/>
      <c r="M30" s="267"/>
      <c r="N30" s="211"/>
      <c r="O30" s="4"/>
      <c r="P30" s="4"/>
      <c r="Q30" s="4"/>
      <c r="R30" s="4"/>
      <c r="S30" s="4"/>
      <c r="T30" s="4"/>
      <c r="U30" s="4"/>
      <c r="V30" s="4"/>
      <c r="W30" s="4"/>
      <c r="X30" s="4"/>
      <c r="Y30" s="4"/>
      <c r="Z30" s="4"/>
      <c r="AA30" s="4"/>
    </row>
    <row r="31" spans="1:27" ht="12.75">
      <c r="A31" s="206">
        <f>ROW()</f>
        <v>31</v>
      </c>
      <c r="B31" s="195"/>
      <c r="C31" s="195"/>
      <c r="D31" s="198" t="s">
        <v>473</v>
      </c>
      <c r="E31" s="600"/>
      <c r="F31" s="587"/>
      <c r="G31" s="587"/>
      <c r="H31" s="587"/>
      <c r="I31" s="587"/>
      <c r="J31" s="587"/>
      <c r="K31" s="587"/>
      <c r="L31" s="587"/>
      <c r="M31" s="267"/>
      <c r="N31" s="211"/>
      <c r="O31" s="4"/>
      <c r="P31" s="4"/>
      <c r="Q31" s="4"/>
      <c r="R31" s="4"/>
      <c r="S31" s="4"/>
      <c r="T31" s="4"/>
      <c r="U31" s="4"/>
      <c r="V31" s="4"/>
      <c r="W31" s="4"/>
      <c r="X31" s="4"/>
      <c r="Y31" s="4"/>
      <c r="Z31" s="4"/>
      <c r="AA31" s="4"/>
    </row>
    <row r="32" spans="1:27" ht="13.5" thickBot="1">
      <c r="A32" s="206">
        <f>ROW()</f>
        <v>32</v>
      </c>
      <c r="B32" s="195"/>
      <c r="C32" s="195"/>
      <c r="D32" s="195"/>
      <c r="E32" s="271"/>
      <c r="F32" s="272"/>
      <c r="G32" s="272"/>
      <c r="H32" s="272"/>
      <c r="I32" s="273"/>
      <c r="J32" s="273"/>
      <c r="K32" s="273"/>
      <c r="L32" s="273"/>
      <c r="M32" s="267"/>
      <c r="N32" s="211"/>
      <c r="O32" s="4"/>
      <c r="P32" s="83"/>
      <c r="Q32" s="4"/>
      <c r="R32" s="4"/>
      <c r="S32" s="4"/>
      <c r="T32" s="4"/>
      <c r="U32" s="4"/>
      <c r="V32" s="4"/>
      <c r="W32" s="4"/>
      <c r="X32" s="4"/>
      <c r="Y32" s="4"/>
      <c r="Z32" s="4"/>
      <c r="AA32" s="4"/>
    </row>
    <row r="33" spans="1:27" ht="16.5" thickBot="1">
      <c r="A33" s="206">
        <f>ROW()</f>
        <v>33</v>
      </c>
      <c r="B33" s="195"/>
      <c r="C33" s="208" t="s">
        <v>474</v>
      </c>
      <c r="D33" s="195"/>
      <c r="E33" s="601">
        <f aca="true" t="shared" si="5" ref="E33:J33">IF($L$5&lt;E$10,0,(E12+E17+E19-E23+E28+E31))</f>
        <v>0</v>
      </c>
      <c r="F33" s="602">
        <f t="shared" si="5"/>
        <v>0</v>
      </c>
      <c r="G33" s="602">
        <f t="shared" si="5"/>
        <v>0</v>
      </c>
      <c r="H33" s="602">
        <f t="shared" si="5"/>
        <v>0</v>
      </c>
      <c r="I33" s="602">
        <f t="shared" si="5"/>
        <v>0</v>
      </c>
      <c r="J33" s="602">
        <f t="shared" si="5"/>
        <v>0</v>
      </c>
      <c r="K33" s="602">
        <f>IF($L$5&lt;K$10,0,(K12+K17+K19-K23+K28+K31))</f>
        <v>0</v>
      </c>
      <c r="L33" s="602">
        <f>IF($L$5&lt;L$10,0,(L12+L17+L19-L23+L28+L31))</f>
        <v>0</v>
      </c>
      <c r="M33" s="267"/>
      <c r="N33" s="211"/>
      <c r="O33" s="4"/>
      <c r="P33" s="83"/>
      <c r="Q33" s="4"/>
      <c r="R33" s="4"/>
      <c r="S33" s="4"/>
      <c r="T33" s="4"/>
      <c r="U33" s="4"/>
      <c r="V33" s="4"/>
      <c r="W33" s="4"/>
      <c r="X33" s="4"/>
      <c r="Y33" s="4"/>
      <c r="Z33" s="4"/>
      <c r="AA33" s="4"/>
    </row>
    <row r="34" spans="1:27" ht="15.75">
      <c r="A34" s="206">
        <f>ROW()</f>
        <v>34</v>
      </c>
      <c r="B34" s="195"/>
      <c r="C34" s="195"/>
      <c r="D34" s="208"/>
      <c r="E34" s="239"/>
      <c r="F34" s="239"/>
      <c r="G34" s="239"/>
      <c r="H34" s="239"/>
      <c r="I34" s="239"/>
      <c r="J34" s="239"/>
      <c r="K34" s="239"/>
      <c r="L34" s="239"/>
      <c r="M34" s="275"/>
      <c r="N34" s="211"/>
      <c r="O34" s="4"/>
      <c r="P34" s="4"/>
      <c r="Q34" s="4"/>
      <c r="R34" s="4"/>
      <c r="S34" s="4"/>
      <c r="T34" s="4"/>
      <c r="U34" s="4"/>
      <c r="V34" s="4"/>
      <c r="W34" s="4"/>
      <c r="X34" s="4"/>
      <c r="Y34" s="4"/>
      <c r="Z34" s="4"/>
      <c r="AA34" s="4"/>
    </row>
    <row r="35" spans="1:27" ht="15.75">
      <c r="A35" s="206">
        <f>ROW()</f>
        <v>35</v>
      </c>
      <c r="B35" s="208" t="s">
        <v>529</v>
      </c>
      <c r="C35" s="195"/>
      <c r="D35" s="195"/>
      <c r="E35" s="204"/>
      <c r="F35" s="276"/>
      <c r="G35" s="276"/>
      <c r="H35" s="276"/>
      <c r="I35" s="276"/>
      <c r="J35" s="277"/>
      <c r="K35" s="277"/>
      <c r="L35" s="278"/>
      <c r="M35" s="275"/>
      <c r="N35" s="211"/>
      <c r="O35" s="4"/>
      <c r="P35" s="4"/>
      <c r="Q35" s="4"/>
      <c r="R35" s="4"/>
      <c r="S35" s="4"/>
      <c r="T35" s="4"/>
      <c r="U35" s="4"/>
      <c r="V35" s="4"/>
      <c r="W35" s="4"/>
      <c r="X35" s="4"/>
      <c r="Y35" s="4"/>
      <c r="Z35" s="4"/>
      <c r="AA35" s="4"/>
    </row>
    <row r="36" spans="1:27" ht="12.75">
      <c r="A36" s="206">
        <f>ROW()</f>
        <v>36</v>
      </c>
      <c r="B36" s="195"/>
      <c r="C36" s="195"/>
      <c r="D36" s="198" t="s">
        <v>218</v>
      </c>
      <c r="E36" s="603"/>
      <c r="F36" s="604">
        <f aca="true" t="shared" si="6" ref="F36:L36">IF($L$5&lt;F$10,0,E42)</f>
        <v>0</v>
      </c>
      <c r="G36" s="604">
        <f t="shared" si="6"/>
        <v>0</v>
      </c>
      <c r="H36" s="604">
        <f t="shared" si="6"/>
        <v>0</v>
      </c>
      <c r="I36" s="604">
        <f t="shared" si="6"/>
        <v>0</v>
      </c>
      <c r="J36" s="604">
        <f t="shared" si="6"/>
        <v>0</v>
      </c>
      <c r="K36" s="604">
        <f t="shared" si="6"/>
        <v>0</v>
      </c>
      <c r="L36" s="599">
        <f t="shared" si="6"/>
        <v>0</v>
      </c>
      <c r="M36" s="275"/>
      <c r="N36" s="211"/>
      <c r="O36" s="4"/>
      <c r="P36" s="83"/>
      <c r="Q36" s="4"/>
      <c r="R36" s="4"/>
      <c r="S36" s="4"/>
      <c r="T36" s="4"/>
      <c r="U36" s="4"/>
      <c r="V36" s="4"/>
      <c r="W36" s="4"/>
      <c r="X36" s="4"/>
      <c r="Y36" s="4"/>
      <c r="Z36" s="4"/>
      <c r="AA36" s="4"/>
    </row>
    <row r="37" spans="1:27" ht="12.75">
      <c r="A37" s="206">
        <f>ROW()</f>
        <v>37</v>
      </c>
      <c r="B37" s="195"/>
      <c r="C37" s="195"/>
      <c r="D37" s="195"/>
      <c r="E37" s="436"/>
      <c r="F37" s="437"/>
      <c r="G37" s="437"/>
      <c r="H37" s="437"/>
      <c r="I37" s="437"/>
      <c r="J37" s="437"/>
      <c r="K37" s="437"/>
      <c r="L37" s="438"/>
      <c r="M37" s="275"/>
      <c r="N37" s="211"/>
      <c r="O37" s="4"/>
      <c r="P37" s="83"/>
      <c r="Q37" s="4"/>
      <c r="R37" s="4"/>
      <c r="S37" s="4"/>
      <c r="T37" s="4"/>
      <c r="U37" s="4"/>
      <c r="V37" s="4"/>
      <c r="W37" s="4"/>
      <c r="X37" s="4"/>
      <c r="Y37" s="4"/>
      <c r="Z37" s="4"/>
      <c r="AA37" s="4"/>
    </row>
    <row r="38" spans="1:27" ht="12.75">
      <c r="A38" s="206">
        <f>ROW()</f>
        <v>38</v>
      </c>
      <c r="B38" s="195"/>
      <c r="C38" s="203" t="s">
        <v>483</v>
      </c>
      <c r="D38" s="195" t="s">
        <v>149</v>
      </c>
      <c r="E38" s="594"/>
      <c r="F38" s="588"/>
      <c r="G38" s="588"/>
      <c r="H38" s="588"/>
      <c r="I38" s="588"/>
      <c r="J38" s="588"/>
      <c r="K38" s="588"/>
      <c r="L38" s="587"/>
      <c r="M38" s="267" t="s">
        <v>561</v>
      </c>
      <c r="N38" s="211"/>
      <c r="O38" s="83"/>
      <c r="P38" s="83"/>
      <c r="Q38" s="4"/>
      <c r="R38" s="4"/>
      <c r="S38" s="4"/>
      <c r="T38" s="4"/>
      <c r="U38" s="4"/>
      <c r="V38" s="4"/>
      <c r="W38" s="4"/>
      <c r="X38" s="4"/>
      <c r="Y38" s="4"/>
      <c r="Z38" s="4"/>
      <c r="AA38" s="4"/>
    </row>
    <row r="39" spans="1:27" ht="12.75">
      <c r="A39" s="206">
        <f>ROW()</f>
        <v>39</v>
      </c>
      <c r="B39" s="195"/>
      <c r="C39" s="203" t="s">
        <v>483</v>
      </c>
      <c r="D39" s="215" t="s">
        <v>90</v>
      </c>
      <c r="E39" s="594"/>
      <c r="F39" s="588"/>
      <c r="G39" s="588"/>
      <c r="H39" s="588"/>
      <c r="I39" s="588"/>
      <c r="J39" s="588"/>
      <c r="K39" s="600"/>
      <c r="L39" s="587"/>
      <c r="M39" s="267" t="s">
        <v>527</v>
      </c>
      <c r="N39" s="211"/>
      <c r="O39" s="83"/>
      <c r="P39" s="4"/>
      <c r="Q39" s="4"/>
      <c r="R39" s="4"/>
      <c r="S39" s="4"/>
      <c r="T39" s="4"/>
      <c r="U39" s="4"/>
      <c r="V39" s="4"/>
      <c r="W39" s="4"/>
      <c r="X39" s="4"/>
      <c r="Y39" s="4"/>
      <c r="Z39" s="4"/>
      <c r="AA39" s="4"/>
    </row>
    <row r="40" spans="1:27" ht="12" customHeight="1">
      <c r="A40" s="206">
        <f>ROW()</f>
        <v>40</v>
      </c>
      <c r="B40" s="195"/>
      <c r="C40" s="203" t="s">
        <v>484</v>
      </c>
      <c r="D40" s="215" t="s">
        <v>319</v>
      </c>
      <c r="E40" s="594"/>
      <c r="F40" s="588"/>
      <c r="G40" s="588"/>
      <c r="H40" s="588"/>
      <c r="I40" s="588"/>
      <c r="J40" s="588"/>
      <c r="K40" s="588"/>
      <c r="L40" s="587"/>
      <c r="M40" s="267" t="s">
        <v>527</v>
      </c>
      <c r="N40" s="211"/>
      <c r="O40" s="83"/>
      <c r="P40" s="4"/>
      <c r="Q40" s="4"/>
      <c r="R40" s="4"/>
      <c r="S40" s="4"/>
      <c r="T40" s="4"/>
      <c r="U40" s="4"/>
      <c r="V40" s="4"/>
      <c r="W40" s="4"/>
      <c r="X40" s="4"/>
      <c r="Y40" s="4"/>
      <c r="Z40" s="4"/>
      <c r="AA40" s="4"/>
    </row>
    <row r="41" spans="1:27" ht="12" customHeight="1" thickBot="1">
      <c r="A41" s="206">
        <f>ROW()</f>
        <v>41</v>
      </c>
      <c r="B41" s="195"/>
      <c r="C41" s="203" t="s">
        <v>483</v>
      </c>
      <c r="D41" s="215" t="s">
        <v>384</v>
      </c>
      <c r="E41" s="605">
        <f>IF((E$10=$L$5),'AV4 M&amp;A RAB report'!$M$38+'AV4 M&amp;A RAB report (2)'!$M$38+'AV4 M&amp;A RAB report (3)'!$M$38-'AV4 M&amp;A RAB report'!$M39-'AV4 M&amp;A RAB report (2)'!$M39-'AV4 M&amp;A RAB report (3)'!$M39,E72)</f>
        <v>0</v>
      </c>
      <c r="F41" s="606">
        <f>IF((F$10=$L$5),'AV4 M&amp;A RAB report'!$M$38+'AV4 M&amp;A RAB report (2)'!$M$38+'AV4 M&amp;A RAB report (3)'!$M$38-'AV4 M&amp;A RAB report'!$M39-'AV4 M&amp;A RAB report (2)'!$M39-'AV4 M&amp;A RAB report (3)'!$M39,F72)</f>
        <v>0</v>
      </c>
      <c r="G41" s="606">
        <f>IF((G$10=$L$5),'AV4 M&amp;A RAB report'!$M$38+'AV4 M&amp;A RAB report (2)'!$M$38+'AV4 M&amp;A RAB report (3)'!$M$38-'AV4 M&amp;A RAB report'!$M39-'AV4 M&amp;A RAB report (2)'!$M39-'AV4 M&amp;A RAB report (3)'!$M39,G72)</f>
        <v>0</v>
      </c>
      <c r="H41" s="606">
        <f>IF((H$10=$L$5),'AV4 M&amp;A RAB report'!$M$38+'AV4 M&amp;A RAB report (2)'!$M$38+'AV4 M&amp;A RAB report (3)'!$M$38-'AV4 M&amp;A RAB report'!$M39-'AV4 M&amp;A RAB report (2)'!$M39-'AV4 M&amp;A RAB report (3)'!$M39,H72)</f>
        <v>0</v>
      </c>
      <c r="I41" s="606">
        <f>IF((I$10=$L$5),'AV4 M&amp;A RAB report'!$M$38+'AV4 M&amp;A RAB report (2)'!$M$38+'AV4 M&amp;A RAB report (3)'!$M$38-'AV4 M&amp;A RAB report'!$M39-'AV4 M&amp;A RAB report (2)'!$M39-'AV4 M&amp;A RAB report (3)'!$M39,I72)</f>
        <v>0</v>
      </c>
      <c r="J41" s="606">
        <f>IF((J$10=$L$5),'AV4 M&amp;A RAB report'!$M$38+'AV4 M&amp;A RAB report (2)'!$M$38+'AV4 M&amp;A RAB report (3)'!$M$38-'AV4 M&amp;A RAB report'!$M39-'AV4 M&amp;A RAB report (2)'!$M39-'AV4 M&amp;A RAB report (3)'!$M39,J72)</f>
        <v>0</v>
      </c>
      <c r="K41" s="606">
        <f>IF((K$10=$L$5),'AV4 M&amp;A RAB report'!$M$38+'AV4 M&amp;A RAB report (2)'!$M$38+'AV4 M&amp;A RAB report (3)'!$M$38-'AV4 M&amp;A RAB report'!$M39-'AV4 M&amp;A RAB report (2)'!$M39-'AV4 M&amp;A RAB report (3)'!$M39,K72)</f>
        <v>0</v>
      </c>
      <c r="L41" s="607">
        <f>IF((L$10=$L$5),'AV4 M&amp;A RAB report'!$M$38+'AV4 M&amp;A RAB report (2)'!$M$38+'AV4 M&amp;A RAB report (3)'!$M$38-'AV4 M&amp;A RAB report'!$M39-'AV4 M&amp;A RAB report (2)'!$M39-'AV4 M&amp;A RAB report (3)'!$M39,L72)</f>
        <v>0</v>
      </c>
      <c r="M41" s="267" t="s">
        <v>234</v>
      </c>
      <c r="N41" s="195"/>
      <c r="O41" s="83"/>
      <c r="P41" s="4"/>
      <c r="Q41" s="4"/>
      <c r="R41" s="4"/>
      <c r="S41" s="4"/>
      <c r="T41" s="4"/>
      <c r="U41" s="4"/>
      <c r="V41" s="4"/>
      <c r="W41" s="4"/>
      <c r="X41" s="4"/>
      <c r="Y41" s="4"/>
      <c r="Z41" s="4"/>
      <c r="AA41" s="4"/>
    </row>
    <row r="42" spans="1:27" ht="15" customHeight="1" thickBot="1">
      <c r="A42" s="206">
        <f>ROW()</f>
        <v>42</v>
      </c>
      <c r="B42" s="195"/>
      <c r="C42" s="207" t="s">
        <v>475</v>
      </c>
      <c r="D42" s="195"/>
      <c r="E42" s="608">
        <f aca="true" t="shared" si="7" ref="E42:J42">IF($L$5&lt;E$10,0,(E36+E41-E40+E38+E39))</f>
        <v>0</v>
      </c>
      <c r="F42" s="609">
        <f t="shared" si="7"/>
        <v>0</v>
      </c>
      <c r="G42" s="609">
        <f t="shared" si="7"/>
        <v>0</v>
      </c>
      <c r="H42" s="609">
        <f t="shared" si="7"/>
        <v>0</v>
      </c>
      <c r="I42" s="609">
        <f t="shared" si="7"/>
        <v>0</v>
      </c>
      <c r="J42" s="609">
        <f t="shared" si="7"/>
        <v>0</v>
      </c>
      <c r="K42" s="601">
        <f>IF($L$5&lt;K$10,0,(K36+K41-K40+K38+K39))</f>
        <v>0</v>
      </c>
      <c r="L42" s="602">
        <f>IF($L$5&lt;L$10,0,L36+L41-L40+L38+L39)</f>
        <v>0</v>
      </c>
      <c r="M42" s="267"/>
      <c r="N42" s="211"/>
      <c r="O42" s="4"/>
      <c r="P42" s="4"/>
      <c r="Q42" s="4"/>
      <c r="R42" s="4"/>
      <c r="S42" s="4"/>
      <c r="T42" s="4"/>
      <c r="U42" s="4"/>
      <c r="V42" s="4"/>
      <c r="W42" s="4"/>
      <c r="X42" s="4"/>
      <c r="Y42" s="4"/>
      <c r="Z42" s="4"/>
      <c r="AA42" s="4"/>
    </row>
    <row r="43" spans="1:27" ht="11.25" customHeight="1">
      <c r="A43" s="206">
        <f>ROW()</f>
        <v>43</v>
      </c>
      <c r="B43" s="195"/>
      <c r="C43" s="203"/>
      <c r="D43" s="195"/>
      <c r="E43" s="282"/>
      <c r="F43" s="282"/>
      <c r="G43" s="282"/>
      <c r="H43" s="282"/>
      <c r="I43" s="282"/>
      <c r="J43" s="282"/>
      <c r="K43" s="282"/>
      <c r="L43" s="241"/>
      <c r="M43" s="275"/>
      <c r="N43" s="211"/>
      <c r="O43" s="4"/>
      <c r="P43" s="4"/>
      <c r="Q43" s="4"/>
      <c r="R43" s="4"/>
      <c r="S43" s="4"/>
      <c r="T43" s="4"/>
      <c r="U43" s="4"/>
      <c r="V43" s="4"/>
      <c r="W43" s="4"/>
      <c r="X43" s="4"/>
      <c r="Y43" s="4"/>
      <c r="Z43" s="4"/>
      <c r="AA43" s="4"/>
    </row>
    <row r="44" spans="1:27" ht="15" customHeight="1" thickBot="1">
      <c r="A44" s="206">
        <f>ROW()</f>
        <v>44</v>
      </c>
      <c r="B44" s="195"/>
      <c r="C44" s="203"/>
      <c r="D44" s="195"/>
      <c r="E44" s="241"/>
      <c r="F44" s="241"/>
      <c r="G44" s="241"/>
      <c r="H44" s="241"/>
      <c r="I44" s="241"/>
      <c r="J44" s="241"/>
      <c r="K44" s="241"/>
      <c r="L44" s="241"/>
      <c r="M44" s="275"/>
      <c r="N44" s="211"/>
      <c r="O44" s="4"/>
      <c r="P44" s="4"/>
      <c r="Q44" s="4"/>
      <c r="R44" s="4"/>
      <c r="S44" s="4"/>
      <c r="T44" s="4"/>
      <c r="U44" s="4"/>
      <c r="V44" s="4"/>
      <c r="W44" s="4"/>
      <c r="X44" s="4"/>
      <c r="Y44" s="4"/>
      <c r="Z44" s="4"/>
      <c r="AA44" s="4"/>
    </row>
    <row r="45" spans="1:27" ht="17.25" customHeight="1" thickBot="1">
      <c r="A45" s="206">
        <f>ROW()</f>
        <v>45</v>
      </c>
      <c r="B45" s="208" t="s">
        <v>515</v>
      </c>
      <c r="C45" s="203"/>
      <c r="D45" s="211"/>
      <c r="E45" s="280">
        <f aca="true" t="shared" si="8" ref="E45:J45">IF($L$5&lt;E$10,0,(E33+E42))</f>
        <v>0</v>
      </c>
      <c r="F45" s="280">
        <f t="shared" si="8"/>
        <v>0</v>
      </c>
      <c r="G45" s="281">
        <f t="shared" si="8"/>
        <v>0</v>
      </c>
      <c r="H45" s="281">
        <f t="shared" si="8"/>
        <v>0</v>
      </c>
      <c r="I45" s="281">
        <f t="shared" si="8"/>
        <v>0</v>
      </c>
      <c r="J45" s="281">
        <f t="shared" si="8"/>
        <v>0</v>
      </c>
      <c r="K45" s="281">
        <f>IF($L$5&lt;K$10,0,(K33+K42))</f>
        <v>0</v>
      </c>
      <c r="L45" s="274">
        <f>IF($L$5&lt;L$10,0,(L33+L42))</f>
        <v>0</v>
      </c>
      <c r="M45" s="275"/>
      <c r="N45" s="211"/>
      <c r="O45" s="4"/>
      <c r="P45" s="4"/>
      <c r="Q45" s="4"/>
      <c r="R45" s="4"/>
      <c r="S45" s="4"/>
      <c r="T45" s="4"/>
      <c r="U45" s="4"/>
      <c r="V45" s="4"/>
      <c r="W45" s="4"/>
      <c r="X45" s="4"/>
      <c r="Y45" s="4"/>
      <c r="Z45" s="4"/>
      <c r="AA45" s="4"/>
    </row>
    <row r="46" spans="1:27" ht="17.25" customHeight="1">
      <c r="A46" s="206">
        <f>ROW()</f>
        <v>46</v>
      </c>
      <c r="B46" s="208"/>
      <c r="C46" s="203"/>
      <c r="D46" s="211"/>
      <c r="E46" s="239"/>
      <c r="F46" s="239"/>
      <c r="G46" s="239"/>
      <c r="H46" s="239"/>
      <c r="I46" s="239"/>
      <c r="J46" s="239"/>
      <c r="K46" s="239"/>
      <c r="L46" s="239"/>
      <c r="M46" s="275"/>
      <c r="N46" s="211"/>
      <c r="O46" s="4"/>
      <c r="P46" s="4"/>
      <c r="Q46" s="4"/>
      <c r="R46" s="4"/>
      <c r="S46" s="4"/>
      <c r="T46" s="4"/>
      <c r="U46" s="4"/>
      <c r="V46" s="4"/>
      <c r="W46" s="4"/>
      <c r="X46" s="4"/>
      <c r="Y46" s="4"/>
      <c r="Z46" s="4"/>
      <c r="AA46" s="4"/>
    </row>
    <row r="47" spans="1:14" ht="12" customHeight="1">
      <c r="A47" s="206">
        <f>ROW()</f>
        <v>47</v>
      </c>
      <c r="B47" s="195"/>
      <c r="C47" s="195"/>
      <c r="D47" s="195"/>
      <c r="E47" s="283"/>
      <c r="F47" s="283"/>
      <c r="G47" s="283"/>
      <c r="H47" s="283"/>
      <c r="I47" s="283"/>
      <c r="J47" s="283"/>
      <c r="K47" s="283"/>
      <c r="L47" s="283"/>
      <c r="M47" s="284"/>
      <c r="N47" s="211"/>
    </row>
    <row r="48" spans="1:14" ht="12" customHeight="1">
      <c r="A48" s="206">
        <f>ROW()</f>
        <v>48</v>
      </c>
      <c r="B48" s="195"/>
      <c r="C48" s="203" t="s">
        <v>562</v>
      </c>
      <c r="D48" s="199"/>
      <c r="E48" s="285"/>
      <c r="F48" s="285"/>
      <c r="G48" s="283"/>
      <c r="H48" s="283"/>
      <c r="I48" s="283"/>
      <c r="J48" s="283"/>
      <c r="K48" s="283"/>
      <c r="L48" s="283"/>
      <c r="M48" s="284"/>
      <c r="N48" s="211"/>
    </row>
    <row r="49" spans="1:14" ht="12" customHeight="1">
      <c r="A49" s="206">
        <f>ROW()</f>
        <v>49</v>
      </c>
      <c r="B49" s="195"/>
      <c r="C49" s="203" t="s">
        <v>95</v>
      </c>
      <c r="D49" s="199"/>
      <c r="E49" s="285"/>
      <c r="F49" s="285"/>
      <c r="G49" s="283"/>
      <c r="H49" s="283"/>
      <c r="I49" s="283"/>
      <c r="J49" s="283"/>
      <c r="K49" s="283"/>
      <c r="L49" s="283"/>
      <c r="M49" s="284"/>
      <c r="N49" s="211"/>
    </row>
    <row r="50" spans="1:14" ht="12" customHeight="1">
      <c r="A50" s="206"/>
      <c r="B50" s="195"/>
      <c r="C50" s="195"/>
      <c r="D50" s="195"/>
      <c r="E50" s="254"/>
      <c r="F50" s="254"/>
      <c r="G50" s="254"/>
      <c r="H50" s="254"/>
      <c r="I50" s="254"/>
      <c r="J50" s="254"/>
      <c r="K50" s="254"/>
      <c r="L50" s="254"/>
      <c r="M50" s="286"/>
      <c r="N50" s="211"/>
    </row>
    <row r="51" spans="1:14" ht="12" customHeight="1">
      <c r="A51" s="13"/>
      <c r="B51" s="4"/>
      <c r="C51" s="4"/>
      <c r="D51" s="4"/>
      <c r="E51" s="27"/>
      <c r="F51" s="27"/>
      <c r="G51" s="27"/>
      <c r="H51" s="27"/>
      <c r="I51" s="27"/>
      <c r="J51" s="27"/>
      <c r="K51" s="27"/>
      <c r="L51" s="27"/>
      <c r="M51" s="173"/>
      <c r="N51" s="6"/>
    </row>
    <row r="52" spans="1:14" ht="12" customHeight="1">
      <c r="A52" s="13"/>
      <c r="B52" s="4"/>
      <c r="C52" s="4"/>
      <c r="D52" s="4"/>
      <c r="E52" s="27"/>
      <c r="F52" s="27"/>
      <c r="G52" s="27"/>
      <c r="H52" s="27"/>
      <c r="I52" s="27"/>
      <c r="J52" s="27"/>
      <c r="K52" s="27"/>
      <c r="L52" s="27"/>
      <c r="M52" s="173"/>
      <c r="N52" s="6"/>
    </row>
    <row r="53" spans="1:14" ht="12" customHeight="1">
      <c r="A53" s="202"/>
      <c r="B53" s="195"/>
      <c r="C53" s="195"/>
      <c r="D53" s="195"/>
      <c r="E53" s="254"/>
      <c r="F53" s="254"/>
      <c r="G53" s="254"/>
      <c r="H53" s="254"/>
      <c r="I53" s="254"/>
      <c r="J53" s="254"/>
      <c r="K53" s="254"/>
      <c r="L53" s="254"/>
      <c r="M53" s="286"/>
      <c r="N53" s="211"/>
    </row>
    <row r="54" spans="1:14" ht="14.25" customHeight="1">
      <c r="A54" s="208" t="s">
        <v>66</v>
      </c>
      <c r="B54" s="195"/>
      <c r="C54" s="195"/>
      <c r="D54" s="195"/>
      <c r="E54" s="254"/>
      <c r="F54" s="254"/>
      <c r="G54" s="254"/>
      <c r="H54" s="254"/>
      <c r="I54" s="254"/>
      <c r="J54" s="254"/>
      <c r="K54" s="254"/>
      <c r="L54" s="254"/>
      <c r="M54" s="286"/>
      <c r="N54" s="211"/>
    </row>
    <row r="55" spans="1:14" ht="14.25" customHeight="1">
      <c r="A55" s="202"/>
      <c r="B55" s="208"/>
      <c r="C55" s="195"/>
      <c r="D55" s="195"/>
      <c r="E55" s="254"/>
      <c r="F55" s="254"/>
      <c r="G55" s="254"/>
      <c r="H55" s="254"/>
      <c r="I55" s="254"/>
      <c r="J55" s="254"/>
      <c r="K55" s="254"/>
      <c r="L55" s="254"/>
      <c r="M55" s="286"/>
      <c r="N55" s="211"/>
    </row>
    <row r="56" spans="1:14" ht="12" customHeight="1">
      <c r="A56" s="13"/>
      <c r="B56" s="4"/>
      <c r="C56" s="4"/>
      <c r="D56" s="4"/>
      <c r="E56" s="27"/>
      <c r="F56" s="27"/>
      <c r="G56" s="27"/>
      <c r="H56" s="27"/>
      <c r="I56" s="27"/>
      <c r="J56" s="27"/>
      <c r="K56" s="27"/>
      <c r="L56" s="27"/>
      <c r="M56" s="173"/>
      <c r="N56" s="25"/>
    </row>
    <row r="57" spans="1:16" ht="15.75">
      <c r="A57" s="206">
        <f>ROW()</f>
        <v>57</v>
      </c>
      <c r="B57" s="208" t="s">
        <v>267</v>
      </c>
      <c r="C57" s="195"/>
      <c r="D57" s="195"/>
      <c r="E57" s="195"/>
      <c r="F57" s="195"/>
      <c r="G57" s="195"/>
      <c r="H57" s="195"/>
      <c r="I57" s="195"/>
      <c r="J57" s="195"/>
      <c r="K57" s="195"/>
      <c r="L57" s="195"/>
      <c r="M57" s="196"/>
      <c r="N57" s="211"/>
      <c r="O57" s="4"/>
      <c r="P57" s="4"/>
    </row>
    <row r="58" spans="1:16" ht="15.75">
      <c r="A58" s="206">
        <f>ROW()</f>
        <v>58</v>
      </c>
      <c r="B58" s="208"/>
      <c r="C58" s="195"/>
      <c r="D58" s="291" t="s">
        <v>428</v>
      </c>
      <c r="E58" s="458"/>
      <c r="F58" s="195"/>
      <c r="G58" s="195"/>
      <c r="H58" s="195"/>
      <c r="I58" s="195"/>
      <c r="J58" s="195"/>
      <c r="K58" s="195"/>
      <c r="L58" s="195"/>
      <c r="M58" s="196"/>
      <c r="N58" s="211"/>
      <c r="O58" s="4"/>
      <c r="P58" s="4"/>
    </row>
    <row r="59" spans="1:16" ht="15.75">
      <c r="A59" s="206">
        <f>ROW()</f>
        <v>59</v>
      </c>
      <c r="B59" s="208"/>
      <c r="C59" s="195"/>
      <c r="D59" s="195"/>
      <c r="E59" s="195"/>
      <c r="F59" s="195"/>
      <c r="G59" s="195"/>
      <c r="H59" s="195"/>
      <c r="I59" s="195"/>
      <c r="J59" s="195"/>
      <c r="K59" s="195"/>
      <c r="L59" s="195"/>
      <c r="M59" s="196"/>
      <c r="N59" s="211"/>
      <c r="O59" s="4"/>
      <c r="P59" s="4"/>
    </row>
    <row r="60" spans="1:16" ht="12.75">
      <c r="A60" s="206">
        <f>ROW()</f>
        <v>60</v>
      </c>
      <c r="B60" s="195"/>
      <c r="C60" s="203"/>
      <c r="D60" s="288" t="s">
        <v>64</v>
      </c>
      <c r="E60" s="260" t="str">
        <f aca="true" t="shared" si="9" ref="E60:L60">E10</f>
        <v>Not defined</v>
      </c>
      <c r="F60" s="260" t="str">
        <f t="shared" si="9"/>
        <v>Not defined</v>
      </c>
      <c r="G60" s="261" t="str">
        <f t="shared" si="9"/>
        <v>Not defined</v>
      </c>
      <c r="H60" s="261" t="str">
        <f t="shared" si="9"/>
        <v>Not defined</v>
      </c>
      <c r="I60" s="261" t="str">
        <f t="shared" si="9"/>
        <v>Not defined</v>
      </c>
      <c r="J60" s="261" t="str">
        <f t="shared" si="9"/>
        <v>Not defined</v>
      </c>
      <c r="K60" s="261" t="str">
        <f t="shared" si="9"/>
        <v>Not defined</v>
      </c>
      <c r="L60" s="262" t="str">
        <f t="shared" si="9"/>
        <v>Not defined</v>
      </c>
      <c r="M60" s="196"/>
      <c r="N60" s="211"/>
      <c r="O60" s="4"/>
      <c r="P60" s="4"/>
    </row>
    <row r="61" spans="1:16" ht="12.75">
      <c r="A61" s="206">
        <f>ROW()</f>
        <v>61</v>
      </c>
      <c r="B61" s="195"/>
      <c r="C61" s="195"/>
      <c r="D61" s="288" t="s">
        <v>516</v>
      </c>
      <c r="E61" s="459"/>
      <c r="F61" s="459"/>
      <c r="G61" s="460"/>
      <c r="H61" s="460"/>
      <c r="I61" s="460"/>
      <c r="J61" s="460"/>
      <c r="K61" s="460"/>
      <c r="L61" s="732"/>
      <c r="M61" s="196"/>
      <c r="N61" s="211"/>
      <c r="O61" s="83"/>
      <c r="P61" s="4"/>
    </row>
    <row r="62" spans="1:16" ht="12.75">
      <c r="A62" s="206">
        <f>ROW()</f>
        <v>62</v>
      </c>
      <c r="B62" s="195"/>
      <c r="C62" s="203"/>
      <c r="D62" s="289" t="s">
        <v>505</v>
      </c>
      <c r="E62" s="439">
        <f>IF($L$5&lt;E$10,0,(IF(E61=0,"Not defined",(E61-E58)/E58)))</f>
        <v>0</v>
      </c>
      <c r="F62" s="440">
        <f aca="true" t="shared" si="10" ref="F62:L62">IF($L$5&lt;F$10,0,(IF(F61=0,"Not defined",(F61-E61)/E61)))</f>
        <v>0</v>
      </c>
      <c r="G62" s="440">
        <f t="shared" si="10"/>
        <v>0</v>
      </c>
      <c r="H62" s="440">
        <f t="shared" si="10"/>
        <v>0</v>
      </c>
      <c r="I62" s="440">
        <f t="shared" si="10"/>
        <v>0</v>
      </c>
      <c r="J62" s="440">
        <f t="shared" si="10"/>
        <v>0</v>
      </c>
      <c r="K62" s="440">
        <f t="shared" si="10"/>
        <v>0</v>
      </c>
      <c r="L62" s="441">
        <f t="shared" si="10"/>
        <v>0</v>
      </c>
      <c r="M62" s="196"/>
      <c r="N62" s="211"/>
      <c r="O62" s="83"/>
      <c r="P62" s="4"/>
    </row>
    <row r="63" spans="1:16" ht="12.75">
      <c r="A63" s="206">
        <f>ROW()</f>
        <v>63</v>
      </c>
      <c r="B63" s="195"/>
      <c r="C63" s="203"/>
      <c r="D63" s="238"/>
      <c r="E63" s="211"/>
      <c r="F63" s="211"/>
      <c r="G63" s="211"/>
      <c r="H63" s="211"/>
      <c r="I63" s="211"/>
      <c r="J63" s="195"/>
      <c r="K63" s="195"/>
      <c r="L63" s="195"/>
      <c r="M63" s="196"/>
      <c r="N63" s="211"/>
      <c r="O63" s="4"/>
      <c r="P63" s="4"/>
    </row>
    <row r="64" spans="1:15" ht="12.75" customHeight="1">
      <c r="A64" s="206">
        <f>ROW()</f>
        <v>64</v>
      </c>
      <c r="B64" s="195"/>
      <c r="C64" s="203"/>
      <c r="D64" s="290" t="s">
        <v>476</v>
      </c>
      <c r="E64" s="610">
        <f aca="true" t="shared" si="11" ref="E64:L64">E12</f>
        <v>0</v>
      </c>
      <c r="F64" s="610">
        <f t="shared" si="11"/>
        <v>0</v>
      </c>
      <c r="G64" s="611">
        <f t="shared" si="11"/>
        <v>0</v>
      </c>
      <c r="H64" s="611">
        <f t="shared" si="11"/>
        <v>0</v>
      </c>
      <c r="I64" s="611">
        <f t="shared" si="11"/>
        <v>0</v>
      </c>
      <c r="J64" s="611">
        <f t="shared" si="11"/>
        <v>0</v>
      </c>
      <c r="K64" s="611">
        <f t="shared" si="11"/>
        <v>0</v>
      </c>
      <c r="L64" s="612">
        <f t="shared" si="11"/>
        <v>0</v>
      </c>
      <c r="M64" s="236"/>
      <c r="N64" s="211"/>
      <c r="O64" s="4"/>
    </row>
    <row r="65" spans="1:15" ht="12.75">
      <c r="A65" s="206">
        <f>ROW()</f>
        <v>65</v>
      </c>
      <c r="B65" s="195"/>
      <c r="C65" s="203"/>
      <c r="D65" s="289" t="s">
        <v>371</v>
      </c>
      <c r="E65" s="613">
        <f aca="true" t="shared" si="12" ref="E65:J65">IF($L$5&lt;E$10,0,(E64*E62))</f>
        <v>0</v>
      </c>
      <c r="F65" s="613">
        <f t="shared" si="12"/>
        <v>0</v>
      </c>
      <c r="G65" s="614">
        <f t="shared" si="12"/>
        <v>0</v>
      </c>
      <c r="H65" s="614">
        <f t="shared" si="12"/>
        <v>0</v>
      </c>
      <c r="I65" s="614">
        <f t="shared" si="12"/>
        <v>0</v>
      </c>
      <c r="J65" s="614">
        <f t="shared" si="12"/>
        <v>0</v>
      </c>
      <c r="K65" s="614">
        <f>IF($L$5&lt;K$10,0,(K64*K62))</f>
        <v>0</v>
      </c>
      <c r="L65" s="615">
        <f>IF($L$5&lt;L$10,0,(L64*L62))</f>
        <v>0</v>
      </c>
      <c r="M65" s="267" t="s">
        <v>268</v>
      </c>
      <c r="N65" s="211"/>
      <c r="O65" s="83"/>
    </row>
    <row r="66" spans="1:14" ht="12.75">
      <c r="A66" s="206"/>
      <c r="B66" s="195"/>
      <c r="C66" s="203"/>
      <c r="D66" s="238"/>
      <c r="E66" s="211"/>
      <c r="F66" s="211"/>
      <c r="G66" s="211"/>
      <c r="H66" s="211"/>
      <c r="I66" s="211"/>
      <c r="J66" s="211"/>
      <c r="K66" s="211"/>
      <c r="L66" s="211"/>
      <c r="M66" s="196"/>
      <c r="N66" s="211"/>
    </row>
    <row r="67" spans="1:14" ht="12.75">
      <c r="A67" s="13"/>
      <c r="B67" s="4"/>
      <c r="C67" s="8"/>
      <c r="D67" s="168"/>
      <c r="E67" s="6"/>
      <c r="F67" s="6"/>
      <c r="G67" s="6"/>
      <c r="H67" s="6"/>
      <c r="I67" s="6"/>
      <c r="J67" s="6"/>
      <c r="K67" s="6"/>
      <c r="L67" s="6"/>
      <c r="M67" s="169"/>
      <c r="N67" s="25"/>
    </row>
    <row r="68" spans="1:14" ht="15.75">
      <c r="A68" s="292">
        <f>ROW()</f>
        <v>68</v>
      </c>
      <c r="B68" s="208" t="s">
        <v>477</v>
      </c>
      <c r="C68" s="215"/>
      <c r="D68" s="238"/>
      <c r="E68" s="211"/>
      <c r="F68" s="211"/>
      <c r="G68" s="211"/>
      <c r="H68" s="211"/>
      <c r="I68" s="211"/>
      <c r="J68" s="211"/>
      <c r="K68" s="211"/>
      <c r="L68" s="219" t="s">
        <v>92</v>
      </c>
      <c r="M68" s="196"/>
      <c r="N68" s="211"/>
    </row>
    <row r="69" spans="1:14" ht="12.75">
      <c r="A69" s="292">
        <f>ROW()</f>
        <v>69</v>
      </c>
      <c r="B69" s="215"/>
      <c r="C69" s="215"/>
      <c r="D69" s="290" t="s">
        <v>64</v>
      </c>
      <c r="E69" s="260" t="str">
        <f aca="true" t="shared" si="13" ref="E69:J69">E10</f>
        <v>Not defined</v>
      </c>
      <c r="F69" s="260" t="str">
        <f t="shared" si="13"/>
        <v>Not defined</v>
      </c>
      <c r="G69" s="260" t="str">
        <f t="shared" si="13"/>
        <v>Not defined</v>
      </c>
      <c r="H69" s="260" t="str">
        <f t="shared" si="13"/>
        <v>Not defined</v>
      </c>
      <c r="I69" s="260" t="str">
        <f t="shared" si="13"/>
        <v>Not defined</v>
      </c>
      <c r="J69" s="260" t="str">
        <f t="shared" si="13"/>
        <v>Not defined</v>
      </c>
      <c r="K69" s="260" t="str">
        <f>K10</f>
        <v>Not defined</v>
      </c>
      <c r="L69" s="293" t="str">
        <f>L10</f>
        <v>Not defined</v>
      </c>
      <c r="M69" s="236"/>
      <c r="N69" s="211"/>
    </row>
    <row r="70" spans="1:14" ht="12.75">
      <c r="A70" s="292">
        <f>ROW()</f>
        <v>70</v>
      </c>
      <c r="B70" s="215"/>
      <c r="C70" s="215"/>
      <c r="D70" s="210" t="s">
        <v>381</v>
      </c>
      <c r="E70" s="616"/>
      <c r="F70" s="616"/>
      <c r="G70" s="616"/>
      <c r="H70" s="616"/>
      <c r="I70" s="616"/>
      <c r="J70" s="616"/>
      <c r="K70" s="616"/>
      <c r="L70" s="617"/>
      <c r="M70" s="236"/>
      <c r="N70" s="211"/>
    </row>
    <row r="71" spans="1:14" ht="12.75">
      <c r="A71" s="292">
        <f>ROW()</f>
        <v>71</v>
      </c>
      <c r="B71" s="215"/>
      <c r="C71" s="215"/>
      <c r="D71" s="210" t="s">
        <v>382</v>
      </c>
      <c r="E71" s="618"/>
      <c r="F71" s="618"/>
      <c r="G71" s="619"/>
      <c r="H71" s="619"/>
      <c r="I71" s="619"/>
      <c r="J71" s="619"/>
      <c r="K71" s="619"/>
      <c r="L71" s="620"/>
      <c r="M71" s="236"/>
      <c r="N71" s="211"/>
    </row>
    <row r="72" spans="1:14" ht="12.75">
      <c r="A72" s="292">
        <f>ROW()</f>
        <v>72</v>
      </c>
      <c r="B72" s="215"/>
      <c r="C72" s="215"/>
      <c r="D72" s="210" t="s">
        <v>384</v>
      </c>
      <c r="E72" s="618"/>
      <c r="F72" s="618"/>
      <c r="G72" s="619"/>
      <c r="H72" s="619"/>
      <c r="I72" s="619"/>
      <c r="J72" s="619"/>
      <c r="K72" s="619"/>
      <c r="L72" s="620"/>
      <c r="M72" s="236"/>
      <c r="N72" s="211"/>
    </row>
    <row r="73" spans="1:14" ht="12.75">
      <c r="A73" s="453"/>
      <c r="B73" s="213"/>
      <c r="C73" s="215"/>
      <c r="D73" s="238"/>
      <c r="E73" s="211"/>
      <c r="F73" s="211"/>
      <c r="G73" s="211"/>
      <c r="H73" s="211"/>
      <c r="I73" s="211"/>
      <c r="J73" s="211"/>
      <c r="K73" s="211"/>
      <c r="L73" s="211"/>
      <c r="M73" s="196"/>
      <c r="N73" s="211"/>
    </row>
    <row r="74" spans="1:14" ht="12.75">
      <c r="A74" s="33"/>
      <c r="B74"/>
      <c r="C74" s="9"/>
      <c r="D74"/>
      <c r="E74"/>
      <c r="F74"/>
      <c r="G74"/>
      <c r="H74"/>
      <c r="I74"/>
      <c r="J74"/>
      <c r="K74"/>
      <c r="L74"/>
      <c r="M74" s="170"/>
      <c r="N74" s="25"/>
    </row>
    <row r="75" spans="1:14" s="4" customFormat="1" ht="12" customHeight="1">
      <c r="A75" s="3"/>
      <c r="C75" s="8"/>
      <c r="M75" s="169"/>
      <c r="N75" s="6"/>
    </row>
    <row r="76" spans="1:14" s="4" customFormat="1" ht="14.25" customHeight="1">
      <c r="A76" s="3"/>
      <c r="C76" s="8"/>
      <c r="M76" s="169"/>
      <c r="N76" s="6"/>
    </row>
    <row r="77" spans="3:14" ht="14.25" customHeight="1">
      <c r="C77" s="23"/>
      <c r="N77" s="25"/>
    </row>
    <row r="78" spans="3:14" ht="14.25" customHeight="1">
      <c r="C78" s="23"/>
      <c r="N78" s="25"/>
    </row>
    <row r="79" spans="3:14" ht="18" customHeight="1">
      <c r="C79" s="23"/>
      <c r="N79" s="25"/>
    </row>
    <row r="80" spans="3:14" ht="12.75">
      <c r="C80" s="23"/>
      <c r="N80" s="25"/>
    </row>
    <row r="81" spans="1:14" ht="12.75">
      <c r="A81" s="21"/>
      <c r="B81" s="41"/>
      <c r="C81" s="43"/>
      <c r="D81" s="44"/>
      <c r="E81" s="45"/>
      <c r="F81" s="45"/>
      <c r="G81" s="45"/>
      <c r="H81" s="45"/>
      <c r="I81" s="45"/>
      <c r="J81" s="45"/>
      <c r="K81" s="45"/>
      <c r="L81" s="45"/>
      <c r="M81" s="175"/>
      <c r="N81" s="25"/>
    </row>
    <row r="82" spans="1:14" ht="15.75" customHeight="1">
      <c r="A82" s="21"/>
      <c r="B82" s="41"/>
      <c r="C82" s="43"/>
      <c r="D82" s="752"/>
      <c r="E82" s="752"/>
      <c r="F82" s="753"/>
      <c r="G82" s="733"/>
      <c r="H82" s="45"/>
      <c r="I82" s="45"/>
      <c r="J82" s="45"/>
      <c r="K82" s="45"/>
      <c r="L82" s="45"/>
      <c r="M82" s="175"/>
      <c r="N82" s="25"/>
    </row>
    <row r="83" spans="1:14" ht="12.75">
      <c r="A83" s="46"/>
      <c r="B83" s="32"/>
      <c r="C83" s="43"/>
      <c r="D83" s="25"/>
      <c r="E83" s="25"/>
      <c r="F83" s="25"/>
      <c r="G83" s="25"/>
      <c r="H83" s="25"/>
      <c r="I83" s="25"/>
      <c r="J83" s="25"/>
      <c r="K83" s="25"/>
      <c r="L83" s="25"/>
      <c r="M83" s="176"/>
      <c r="N83" s="25"/>
    </row>
    <row r="84" spans="1:14" ht="12.75">
      <c r="A84" s="46"/>
      <c r="B84" s="47"/>
      <c r="C84" s="43"/>
      <c r="D84" s="25"/>
      <c r="E84" s="25"/>
      <c r="F84" s="25"/>
      <c r="G84" s="25"/>
      <c r="H84" s="25"/>
      <c r="I84" s="25"/>
      <c r="J84" s="25"/>
      <c r="K84" s="25"/>
      <c r="L84" s="25"/>
      <c r="M84" s="176"/>
      <c r="N84" s="25"/>
    </row>
    <row r="85" spans="1:14" ht="12.75">
      <c r="A85" s="46"/>
      <c r="B85" s="32"/>
      <c r="C85" s="43"/>
      <c r="D85" s="25"/>
      <c r="E85" s="25"/>
      <c r="F85" s="25"/>
      <c r="G85" s="25"/>
      <c r="H85" s="25"/>
      <c r="I85" s="25"/>
      <c r="J85" s="25"/>
      <c r="K85" s="25"/>
      <c r="L85" s="25"/>
      <c r="M85" s="176"/>
      <c r="N85" s="25"/>
    </row>
    <row r="86" spans="1:15" ht="12.75">
      <c r="A86" s="46"/>
      <c r="B86" s="47"/>
      <c r="C86" s="43"/>
      <c r="D86" s="43"/>
      <c r="E86" s="25"/>
      <c r="F86" s="25"/>
      <c r="G86" s="25"/>
      <c r="H86" s="25"/>
      <c r="I86" s="25"/>
      <c r="J86" s="25"/>
      <c r="K86" s="25"/>
      <c r="L86" s="25"/>
      <c r="M86" s="176"/>
      <c r="N86" s="25"/>
      <c r="O86" s="25"/>
    </row>
    <row r="87" spans="1:14" ht="12.75">
      <c r="A87" s="46"/>
      <c r="B87" s="32"/>
      <c r="C87" s="43"/>
      <c r="D87" s="25"/>
      <c r="E87" s="25"/>
      <c r="F87" s="25"/>
      <c r="G87" s="25"/>
      <c r="H87" s="25"/>
      <c r="I87" s="25"/>
      <c r="J87" s="25"/>
      <c r="K87" s="25"/>
      <c r="L87" s="25"/>
      <c r="M87" s="176"/>
      <c r="N87" s="25"/>
    </row>
    <row r="88" spans="1:14" ht="12.75">
      <c r="A88" s="46"/>
      <c r="B88" s="47"/>
      <c r="C88" s="43"/>
      <c r="D88" s="25"/>
      <c r="E88" s="25"/>
      <c r="F88" s="25"/>
      <c r="G88" s="25"/>
      <c r="H88" s="25"/>
      <c r="I88" s="25"/>
      <c r="J88" s="25"/>
      <c r="K88" s="25"/>
      <c r="L88" s="25"/>
      <c r="M88" s="176"/>
      <c r="N88" s="25"/>
    </row>
    <row r="89" spans="1:14" ht="12.75">
      <c r="A89" s="46"/>
      <c r="B89" s="32"/>
      <c r="C89" s="43"/>
      <c r="D89" s="25"/>
      <c r="E89" s="25"/>
      <c r="F89" s="25"/>
      <c r="G89" s="25"/>
      <c r="H89" s="25"/>
      <c r="I89" s="25"/>
      <c r="J89" s="25"/>
      <c r="K89" s="25"/>
      <c r="L89" s="25"/>
      <c r="M89" s="176"/>
      <c r="N89" s="25"/>
    </row>
    <row r="90" spans="1:14" ht="12.75">
      <c r="A90" s="46"/>
      <c r="B90" s="48"/>
      <c r="C90" s="43"/>
      <c r="D90" s="25"/>
      <c r="E90" s="25"/>
      <c r="F90" s="25"/>
      <c r="G90" s="25"/>
      <c r="H90" s="25"/>
      <c r="I90" s="25"/>
      <c r="J90" s="25"/>
      <c r="K90" s="25"/>
      <c r="L90" s="25"/>
      <c r="M90" s="176"/>
      <c r="N90" s="25"/>
    </row>
    <row r="91" spans="1:14" ht="12.75">
      <c r="A91" s="46"/>
      <c r="B91" s="25"/>
      <c r="C91" s="43"/>
      <c r="D91" s="25"/>
      <c r="E91" s="25"/>
      <c r="F91" s="25"/>
      <c r="G91" s="25"/>
      <c r="H91" s="25"/>
      <c r="I91" s="25"/>
      <c r="J91" s="25"/>
      <c r="K91" s="25"/>
      <c r="L91" s="25"/>
      <c r="M91" s="176"/>
      <c r="N91" s="25"/>
    </row>
    <row r="92" spans="1:14" ht="12.75">
      <c r="A92" s="46"/>
      <c r="B92" s="32"/>
      <c r="C92" s="43"/>
      <c r="D92" s="25"/>
      <c r="E92" s="25"/>
      <c r="F92" s="25"/>
      <c r="G92" s="25"/>
      <c r="H92" s="25"/>
      <c r="I92" s="25"/>
      <c r="J92" s="25"/>
      <c r="K92" s="25"/>
      <c r="L92" s="25"/>
      <c r="M92" s="176"/>
      <c r="N92" s="25"/>
    </row>
    <row r="93" spans="1:14" ht="12.75">
      <c r="A93" s="46"/>
      <c r="B93" s="25"/>
      <c r="C93" s="43"/>
      <c r="D93" s="25"/>
      <c r="E93" s="25"/>
      <c r="F93" s="25"/>
      <c r="G93" s="25"/>
      <c r="H93" s="25"/>
      <c r="I93" s="25"/>
      <c r="J93" s="25"/>
      <c r="K93" s="25"/>
      <c r="L93" s="25"/>
      <c r="M93" s="176"/>
      <c r="N93" s="25"/>
    </row>
    <row r="94" spans="1:14" ht="12.75">
      <c r="A94" s="21"/>
      <c r="B94" s="32"/>
      <c r="C94" s="43"/>
      <c r="D94" s="25"/>
      <c r="E94" s="25"/>
      <c r="F94" s="25"/>
      <c r="G94" s="25"/>
      <c r="H94" s="25"/>
      <c r="I94" s="25"/>
      <c r="J94" s="25"/>
      <c r="K94" s="25"/>
      <c r="L94" s="25"/>
      <c r="M94" s="176"/>
      <c r="N94" s="25"/>
    </row>
    <row r="95" spans="1:14" ht="12.75">
      <c r="A95" s="21"/>
      <c r="B95" s="32"/>
      <c r="C95" s="43"/>
      <c r="D95" s="25"/>
      <c r="E95" s="25"/>
      <c r="F95" s="25"/>
      <c r="G95" s="25"/>
      <c r="H95" s="25"/>
      <c r="I95" s="25"/>
      <c r="J95" s="25"/>
      <c r="K95" s="25"/>
      <c r="L95" s="25"/>
      <c r="M95" s="176"/>
      <c r="N95" s="25"/>
    </row>
    <row r="96" spans="1:14" ht="12.75">
      <c r="A96" s="21"/>
      <c r="B96" s="32"/>
      <c r="C96" s="43"/>
      <c r="D96" s="25"/>
      <c r="E96" s="25"/>
      <c r="F96" s="25"/>
      <c r="G96" s="25"/>
      <c r="H96" s="25"/>
      <c r="I96" s="25"/>
      <c r="J96" s="25"/>
      <c r="K96" s="25"/>
      <c r="L96" s="25"/>
      <c r="M96" s="176"/>
      <c r="N96" s="25"/>
    </row>
    <row r="97" spans="1:14" ht="12.75">
      <c r="A97" s="21"/>
      <c r="B97" s="47"/>
      <c r="C97" s="43"/>
      <c r="D97" s="25"/>
      <c r="E97" s="25"/>
      <c r="F97" s="25"/>
      <c r="G97" s="25"/>
      <c r="H97" s="25"/>
      <c r="I97" s="25"/>
      <c r="J97" s="25"/>
      <c r="K97" s="25"/>
      <c r="L97" s="25"/>
      <c r="M97" s="176"/>
      <c r="N97" s="25"/>
    </row>
    <row r="98" spans="1:14" ht="12.75">
      <c r="A98" s="21"/>
      <c r="B98" s="32"/>
      <c r="C98" s="43"/>
      <c r="D98" s="25"/>
      <c r="E98" s="25"/>
      <c r="F98" s="25"/>
      <c r="G98" s="25"/>
      <c r="H98" s="25"/>
      <c r="I98" s="25"/>
      <c r="J98" s="25"/>
      <c r="K98" s="25"/>
      <c r="L98" s="25"/>
      <c r="M98" s="176"/>
      <c r="N98" s="25"/>
    </row>
    <row r="99" spans="1:14" ht="12.75">
      <c r="A99" s="21"/>
      <c r="B99" s="47"/>
      <c r="C99" s="43"/>
      <c r="D99" s="25"/>
      <c r="E99" s="25"/>
      <c r="F99" s="25"/>
      <c r="G99" s="25"/>
      <c r="H99" s="25"/>
      <c r="I99" s="25"/>
      <c r="J99" s="25"/>
      <c r="K99" s="25"/>
      <c r="L99" s="25"/>
      <c r="M99" s="176"/>
      <c r="N99" s="25"/>
    </row>
    <row r="100" spans="1:14" ht="12.75">
      <c r="A100" s="21"/>
      <c r="B100" s="47"/>
      <c r="C100" s="43"/>
      <c r="D100" s="25"/>
      <c r="E100" s="25"/>
      <c r="F100" s="25"/>
      <c r="G100" s="25"/>
      <c r="H100" s="25"/>
      <c r="I100" s="25"/>
      <c r="J100" s="25"/>
      <c r="K100" s="25"/>
      <c r="L100" s="25"/>
      <c r="M100" s="176"/>
      <c r="N100" s="25"/>
    </row>
    <row r="101" spans="1:14" ht="12.75">
      <c r="A101" s="21"/>
      <c r="B101" s="32"/>
      <c r="C101" s="43"/>
      <c r="D101" s="25"/>
      <c r="E101" s="25"/>
      <c r="F101" s="25"/>
      <c r="G101" s="25"/>
      <c r="H101" s="25"/>
      <c r="I101" s="25"/>
      <c r="J101" s="25"/>
      <c r="K101" s="25"/>
      <c r="L101" s="25"/>
      <c r="M101" s="176"/>
      <c r="N101" s="25"/>
    </row>
    <row r="102" spans="1:14" ht="12.75">
      <c r="A102" s="21"/>
      <c r="B102" s="49"/>
      <c r="C102" s="43"/>
      <c r="D102" s="25"/>
      <c r="E102" s="25"/>
      <c r="F102" s="25"/>
      <c r="G102" s="25"/>
      <c r="H102" s="25"/>
      <c r="I102" s="25"/>
      <c r="J102" s="25"/>
      <c r="K102" s="25"/>
      <c r="L102" s="25"/>
      <c r="M102" s="176"/>
      <c r="N102" s="25"/>
    </row>
    <row r="103" spans="1:14" ht="12.75">
      <c r="A103" s="21"/>
      <c r="B103" s="47"/>
      <c r="C103" s="43"/>
      <c r="D103" s="25"/>
      <c r="E103" s="25"/>
      <c r="F103" s="25"/>
      <c r="G103" s="25"/>
      <c r="H103" s="25"/>
      <c r="I103" s="25"/>
      <c r="J103" s="25"/>
      <c r="K103" s="25"/>
      <c r="L103" s="25"/>
      <c r="M103" s="176"/>
      <c r="N103" s="25"/>
    </row>
    <row r="104" spans="1:14" ht="12.75">
      <c r="A104" s="21"/>
      <c r="B104" s="32"/>
      <c r="C104" s="43"/>
      <c r="D104" s="25"/>
      <c r="E104" s="25"/>
      <c r="F104" s="25"/>
      <c r="G104" s="25"/>
      <c r="H104" s="25"/>
      <c r="I104" s="25"/>
      <c r="J104" s="25"/>
      <c r="K104" s="25"/>
      <c r="L104" s="25"/>
      <c r="M104" s="176"/>
      <c r="N104" s="25"/>
    </row>
    <row r="105" spans="1:14" ht="12.75">
      <c r="A105" s="21"/>
      <c r="B105" s="32"/>
      <c r="C105" s="43"/>
      <c r="D105" s="25"/>
      <c r="E105" s="25"/>
      <c r="F105" s="25"/>
      <c r="G105" s="25"/>
      <c r="H105" s="25"/>
      <c r="I105" s="25"/>
      <c r="J105" s="25"/>
      <c r="K105" s="25"/>
      <c r="L105" s="25"/>
      <c r="M105" s="176"/>
      <c r="N105" s="25"/>
    </row>
    <row r="106" spans="1:14" ht="12.75">
      <c r="A106" s="21"/>
      <c r="B106" s="32"/>
      <c r="C106" s="43"/>
      <c r="D106" s="25"/>
      <c r="E106" s="25"/>
      <c r="F106" s="25"/>
      <c r="G106" s="25"/>
      <c r="H106" s="25"/>
      <c r="I106" s="25"/>
      <c r="J106" s="25"/>
      <c r="K106" s="25"/>
      <c r="L106" s="25"/>
      <c r="M106" s="176"/>
      <c r="N106" s="41"/>
    </row>
    <row r="107" spans="1:14" ht="12.75">
      <c r="A107" s="21"/>
      <c r="B107" s="47"/>
      <c r="C107" s="43"/>
      <c r="D107" s="25"/>
      <c r="E107" s="25"/>
      <c r="F107" s="25"/>
      <c r="G107" s="25"/>
      <c r="H107" s="25"/>
      <c r="I107" s="25"/>
      <c r="J107" s="25"/>
      <c r="K107" s="25"/>
      <c r="L107" s="25"/>
      <c r="M107" s="176"/>
      <c r="N107" s="25"/>
    </row>
    <row r="108" spans="1:14" ht="12.75">
      <c r="A108" s="21"/>
      <c r="B108" s="41"/>
      <c r="C108" s="43"/>
      <c r="D108" s="25"/>
      <c r="E108" s="25"/>
      <c r="F108" s="25"/>
      <c r="G108" s="25"/>
      <c r="H108" s="25"/>
      <c r="I108" s="25"/>
      <c r="J108" s="25"/>
      <c r="K108" s="25"/>
      <c r="L108" s="25"/>
      <c r="M108" s="176"/>
      <c r="N108" s="25"/>
    </row>
    <row r="109" spans="1:14" ht="12.75">
      <c r="A109" s="21"/>
      <c r="B109" s="32"/>
      <c r="C109" s="43"/>
      <c r="D109" s="25"/>
      <c r="E109" s="25"/>
      <c r="F109" s="25"/>
      <c r="G109" s="25"/>
      <c r="H109" s="25"/>
      <c r="I109" s="25"/>
      <c r="J109" s="25"/>
      <c r="K109" s="25"/>
      <c r="L109" s="25"/>
      <c r="M109" s="176"/>
      <c r="N109" s="25"/>
    </row>
    <row r="110" spans="1:14" ht="12.75">
      <c r="A110" s="21"/>
      <c r="B110" s="47"/>
      <c r="C110" s="43"/>
      <c r="D110" s="25"/>
      <c r="E110" s="25"/>
      <c r="F110" s="25"/>
      <c r="G110" s="25"/>
      <c r="H110" s="25"/>
      <c r="I110" s="25"/>
      <c r="J110" s="25"/>
      <c r="K110" s="25"/>
      <c r="L110" s="25"/>
      <c r="M110" s="176"/>
      <c r="N110" s="25"/>
    </row>
    <row r="111" spans="1:14" ht="12.75">
      <c r="A111" s="21"/>
      <c r="B111" s="32"/>
      <c r="C111" s="43"/>
      <c r="D111" s="25"/>
      <c r="E111" s="25"/>
      <c r="F111" s="25"/>
      <c r="G111" s="25"/>
      <c r="H111" s="25"/>
      <c r="I111" s="25"/>
      <c r="J111" s="25"/>
      <c r="K111" s="25"/>
      <c r="L111" s="25"/>
      <c r="M111" s="176"/>
      <c r="N111" s="25"/>
    </row>
    <row r="112" spans="1:14" ht="12.75">
      <c r="A112" s="21"/>
      <c r="B112" s="47"/>
      <c r="C112" s="43"/>
      <c r="D112" s="25"/>
      <c r="E112" s="25"/>
      <c r="F112" s="25"/>
      <c r="G112" s="25"/>
      <c r="H112" s="25"/>
      <c r="I112" s="25"/>
      <c r="J112" s="25"/>
      <c r="K112" s="25"/>
      <c r="L112" s="25"/>
      <c r="M112" s="176"/>
      <c r="N112" s="25"/>
    </row>
    <row r="113" spans="1:14" ht="12.75">
      <c r="A113" s="21"/>
      <c r="B113" s="32"/>
      <c r="C113" s="43"/>
      <c r="D113" s="25"/>
      <c r="E113" s="25"/>
      <c r="F113" s="25"/>
      <c r="G113" s="25"/>
      <c r="H113" s="25"/>
      <c r="I113" s="25"/>
      <c r="J113" s="25"/>
      <c r="K113" s="25"/>
      <c r="L113" s="25"/>
      <c r="M113" s="176"/>
      <c r="N113" s="25"/>
    </row>
    <row r="114" spans="1:14" ht="12.75">
      <c r="A114" s="21"/>
      <c r="B114" s="49"/>
      <c r="C114" s="43"/>
      <c r="D114" s="25"/>
      <c r="E114" s="25"/>
      <c r="F114" s="25"/>
      <c r="G114" s="25"/>
      <c r="H114" s="25"/>
      <c r="I114" s="25"/>
      <c r="J114" s="25"/>
      <c r="K114" s="25"/>
      <c r="L114" s="25"/>
      <c r="M114" s="176"/>
      <c r="N114" s="25"/>
    </row>
    <row r="115" spans="1:14" ht="12.75">
      <c r="A115" s="21"/>
      <c r="B115" s="47"/>
      <c r="C115" s="43"/>
      <c r="D115" s="25"/>
      <c r="E115" s="25"/>
      <c r="F115" s="25"/>
      <c r="G115" s="25"/>
      <c r="H115" s="25"/>
      <c r="I115" s="25"/>
      <c r="J115" s="25"/>
      <c r="K115" s="25"/>
      <c r="L115" s="25"/>
      <c r="M115" s="176"/>
      <c r="N115" s="25"/>
    </row>
    <row r="116" spans="1:14" ht="12.75">
      <c r="A116" s="21"/>
      <c r="B116" s="47"/>
      <c r="C116" s="43"/>
      <c r="D116" s="25"/>
      <c r="E116" s="25"/>
      <c r="F116" s="25"/>
      <c r="G116" s="25"/>
      <c r="H116" s="25"/>
      <c r="I116" s="25"/>
      <c r="J116" s="25"/>
      <c r="K116" s="25"/>
      <c r="L116" s="25"/>
      <c r="M116" s="176"/>
      <c r="N116" s="25"/>
    </row>
    <row r="117" spans="1:14" ht="12.75">
      <c r="A117" s="21"/>
      <c r="B117" s="32"/>
      <c r="C117" s="43"/>
      <c r="D117" s="25"/>
      <c r="E117" s="25"/>
      <c r="F117" s="25"/>
      <c r="G117" s="25"/>
      <c r="H117" s="25"/>
      <c r="I117" s="25"/>
      <c r="J117" s="25"/>
      <c r="K117" s="25"/>
      <c r="L117" s="25"/>
      <c r="M117" s="176"/>
      <c r="N117" s="25"/>
    </row>
    <row r="118" spans="1:14" ht="12.75">
      <c r="A118" s="21"/>
      <c r="B118" s="32"/>
      <c r="C118" s="43"/>
      <c r="D118" s="25"/>
      <c r="E118" s="25"/>
      <c r="F118" s="25"/>
      <c r="G118" s="25"/>
      <c r="H118" s="25"/>
      <c r="I118" s="25"/>
      <c r="J118" s="25"/>
      <c r="K118" s="25"/>
      <c r="L118" s="25"/>
      <c r="M118" s="176"/>
      <c r="N118" s="25"/>
    </row>
    <row r="119" spans="1:14" ht="12.75">
      <c r="A119" s="21"/>
      <c r="B119" s="47"/>
      <c r="C119" s="43"/>
      <c r="D119" s="25"/>
      <c r="E119" s="25"/>
      <c r="F119" s="25"/>
      <c r="G119" s="25"/>
      <c r="H119" s="25"/>
      <c r="I119" s="25"/>
      <c r="J119" s="25"/>
      <c r="K119" s="25"/>
      <c r="L119" s="25"/>
      <c r="M119" s="176"/>
      <c r="N119" s="25"/>
    </row>
    <row r="120" spans="1:14" ht="12.75">
      <c r="A120" s="21"/>
      <c r="B120" s="32"/>
      <c r="C120" s="43"/>
      <c r="D120" s="25"/>
      <c r="E120" s="25"/>
      <c r="F120" s="25"/>
      <c r="G120" s="25"/>
      <c r="H120" s="25"/>
      <c r="I120" s="25"/>
      <c r="J120" s="25"/>
      <c r="K120" s="25"/>
      <c r="L120" s="25"/>
      <c r="M120" s="176"/>
      <c r="N120" s="25"/>
    </row>
    <row r="121" spans="1:14" ht="12.75">
      <c r="A121" s="21"/>
      <c r="B121" s="25"/>
      <c r="C121" s="43"/>
      <c r="D121" s="25"/>
      <c r="E121" s="25"/>
      <c r="F121" s="25"/>
      <c r="G121" s="25"/>
      <c r="H121" s="25"/>
      <c r="I121" s="25"/>
      <c r="J121" s="25"/>
      <c r="K121" s="25"/>
      <c r="L121" s="25"/>
      <c r="M121" s="176"/>
      <c r="N121" s="25"/>
    </row>
    <row r="122" spans="1:14" ht="12.75">
      <c r="A122" s="21"/>
      <c r="B122" s="32"/>
      <c r="C122" s="25"/>
      <c r="D122" s="25"/>
      <c r="E122" s="25"/>
      <c r="F122" s="25"/>
      <c r="G122" s="25"/>
      <c r="H122" s="25"/>
      <c r="I122" s="25"/>
      <c r="J122" s="25"/>
      <c r="K122" s="25"/>
      <c r="L122" s="25"/>
      <c r="M122" s="176"/>
      <c r="N122" s="25"/>
    </row>
    <row r="123" spans="1:14" ht="12.75">
      <c r="A123" s="21"/>
      <c r="B123" s="32"/>
      <c r="C123" s="25"/>
      <c r="D123" s="25"/>
      <c r="E123" s="25"/>
      <c r="F123" s="25"/>
      <c r="G123" s="25"/>
      <c r="H123" s="25"/>
      <c r="I123" s="25"/>
      <c r="J123" s="25"/>
      <c r="K123" s="25"/>
      <c r="L123" s="25"/>
      <c r="M123" s="176"/>
      <c r="N123" s="25"/>
    </row>
    <row r="124" spans="1:14" ht="12.75">
      <c r="A124" s="21"/>
      <c r="B124" s="32"/>
      <c r="C124" s="25"/>
      <c r="D124" s="25"/>
      <c r="E124" s="25"/>
      <c r="F124" s="25"/>
      <c r="G124" s="25"/>
      <c r="H124" s="25"/>
      <c r="I124" s="25"/>
      <c r="J124" s="25"/>
      <c r="K124" s="25"/>
      <c r="L124" s="25"/>
      <c r="M124" s="176"/>
      <c r="N124" s="25"/>
    </row>
    <row r="125" spans="1:14" ht="12.75">
      <c r="A125" s="21"/>
      <c r="B125" s="32"/>
      <c r="C125" s="25"/>
      <c r="D125" s="25"/>
      <c r="E125" s="25"/>
      <c r="F125" s="25"/>
      <c r="G125" s="25"/>
      <c r="H125" s="25"/>
      <c r="I125" s="25"/>
      <c r="J125" s="25"/>
      <c r="K125" s="25"/>
      <c r="L125" s="25"/>
      <c r="M125" s="176"/>
      <c r="N125" s="25"/>
    </row>
    <row r="126" spans="1:14" ht="12.75">
      <c r="A126" s="21"/>
      <c r="B126" s="25"/>
      <c r="C126" s="25"/>
      <c r="D126" s="25"/>
      <c r="E126" s="25"/>
      <c r="F126" s="25"/>
      <c r="G126" s="25"/>
      <c r="H126" s="25"/>
      <c r="I126" s="25"/>
      <c r="J126" s="25"/>
      <c r="K126" s="25"/>
      <c r="L126" s="25"/>
      <c r="M126" s="176"/>
      <c r="N126" s="25"/>
    </row>
    <row r="127" spans="1:14" ht="12.75">
      <c r="A127" s="21"/>
      <c r="B127" s="25"/>
      <c r="C127" s="25"/>
      <c r="D127" s="25"/>
      <c r="E127" s="25"/>
      <c r="F127" s="25"/>
      <c r="G127" s="25"/>
      <c r="H127" s="25"/>
      <c r="I127" s="25"/>
      <c r="J127" s="25"/>
      <c r="K127" s="25"/>
      <c r="L127" s="25"/>
      <c r="M127" s="176"/>
      <c r="N127" s="25"/>
    </row>
    <row r="128" spans="1:14" ht="12.75">
      <c r="A128" s="21"/>
      <c r="B128" s="32"/>
      <c r="C128" s="25"/>
      <c r="D128" s="25"/>
      <c r="E128" s="25"/>
      <c r="F128" s="25"/>
      <c r="G128" s="25"/>
      <c r="H128" s="25"/>
      <c r="I128" s="25"/>
      <c r="J128" s="25"/>
      <c r="K128" s="25"/>
      <c r="L128" s="25"/>
      <c r="M128" s="176"/>
      <c r="N128" s="25"/>
    </row>
    <row r="129" spans="1:14" ht="12.75">
      <c r="A129" s="21"/>
      <c r="B129" s="25"/>
      <c r="C129" s="25"/>
      <c r="D129" s="25"/>
      <c r="E129" s="25"/>
      <c r="F129" s="25"/>
      <c r="G129" s="25"/>
      <c r="H129" s="25"/>
      <c r="I129" s="25"/>
      <c r="J129" s="25"/>
      <c r="K129" s="25"/>
      <c r="L129" s="25"/>
      <c r="M129" s="176"/>
      <c r="N129" s="25"/>
    </row>
    <row r="130" spans="1:14" ht="12.75">
      <c r="A130" s="21"/>
      <c r="B130" s="32"/>
      <c r="C130" s="25"/>
      <c r="D130" s="25"/>
      <c r="E130" s="25"/>
      <c r="F130" s="25"/>
      <c r="G130" s="25"/>
      <c r="H130" s="25"/>
      <c r="I130" s="25"/>
      <c r="J130" s="25"/>
      <c r="K130" s="25"/>
      <c r="L130" s="25"/>
      <c r="M130" s="176"/>
      <c r="N130" s="25"/>
    </row>
    <row r="131" spans="1:14" ht="12.75">
      <c r="A131" s="21"/>
      <c r="B131" s="25"/>
      <c r="C131" s="25"/>
      <c r="D131" s="25"/>
      <c r="E131" s="25"/>
      <c r="F131" s="25"/>
      <c r="G131" s="25"/>
      <c r="H131" s="25"/>
      <c r="I131" s="25"/>
      <c r="J131" s="25"/>
      <c r="K131" s="25"/>
      <c r="L131" s="25"/>
      <c r="M131" s="176"/>
      <c r="N131" s="25"/>
    </row>
    <row r="132" spans="1:14" ht="12.75">
      <c r="A132" s="21"/>
      <c r="B132" s="32"/>
      <c r="C132" s="25"/>
      <c r="D132" s="25"/>
      <c r="E132" s="25"/>
      <c r="F132" s="25"/>
      <c r="G132" s="25"/>
      <c r="H132" s="25"/>
      <c r="I132" s="25"/>
      <c r="J132" s="25"/>
      <c r="K132" s="25"/>
      <c r="L132" s="25"/>
      <c r="M132" s="176"/>
      <c r="N132" s="25"/>
    </row>
    <row r="133" spans="1:14" ht="12.75">
      <c r="A133" s="21"/>
      <c r="B133" s="25"/>
      <c r="C133" s="25"/>
      <c r="D133" s="25"/>
      <c r="E133" s="25"/>
      <c r="F133" s="25"/>
      <c r="G133" s="25"/>
      <c r="H133" s="25"/>
      <c r="I133" s="25"/>
      <c r="J133" s="25"/>
      <c r="K133" s="25"/>
      <c r="L133" s="25"/>
      <c r="M133" s="176"/>
      <c r="N133" s="25"/>
    </row>
    <row r="134" spans="1:14" ht="12.75">
      <c r="A134" s="21"/>
      <c r="B134" s="25"/>
      <c r="C134" s="25"/>
      <c r="D134" s="25"/>
      <c r="E134" s="25"/>
      <c r="F134" s="25"/>
      <c r="G134" s="25"/>
      <c r="H134" s="25"/>
      <c r="I134" s="25"/>
      <c r="J134" s="25"/>
      <c r="K134" s="25"/>
      <c r="L134" s="25"/>
      <c r="M134" s="176"/>
      <c r="N134" s="25"/>
    </row>
    <row r="135" spans="1:14" ht="12.75">
      <c r="A135" s="21"/>
      <c r="B135" s="32"/>
      <c r="C135" s="25"/>
      <c r="D135" s="25"/>
      <c r="E135" s="25"/>
      <c r="F135" s="25"/>
      <c r="G135" s="25"/>
      <c r="H135" s="25"/>
      <c r="I135" s="25"/>
      <c r="J135" s="25"/>
      <c r="K135" s="25"/>
      <c r="L135" s="25"/>
      <c r="M135" s="176"/>
      <c r="N135" s="25"/>
    </row>
    <row r="136" spans="1:14" ht="12.75">
      <c r="A136" s="21"/>
      <c r="B136" s="25"/>
      <c r="C136" s="25"/>
      <c r="D136" s="25"/>
      <c r="E136" s="25"/>
      <c r="F136" s="25"/>
      <c r="G136" s="25"/>
      <c r="H136" s="25"/>
      <c r="I136" s="25"/>
      <c r="J136" s="25"/>
      <c r="K136" s="25"/>
      <c r="L136" s="25"/>
      <c r="M136" s="176"/>
      <c r="N136" s="25"/>
    </row>
    <row r="137" spans="1:14" ht="12.75">
      <c r="A137" s="21"/>
      <c r="B137" s="32"/>
      <c r="C137" s="25"/>
      <c r="D137" s="25"/>
      <c r="E137" s="25"/>
      <c r="F137" s="25"/>
      <c r="G137" s="25"/>
      <c r="H137" s="25"/>
      <c r="I137" s="25"/>
      <c r="J137" s="25"/>
      <c r="K137" s="25"/>
      <c r="L137" s="25"/>
      <c r="M137" s="176"/>
      <c r="N137" s="25"/>
    </row>
    <row r="138" spans="1:14" ht="12.75">
      <c r="A138" s="21"/>
      <c r="B138" s="47"/>
      <c r="C138" s="25"/>
      <c r="D138" s="25"/>
      <c r="E138" s="25"/>
      <c r="F138" s="25"/>
      <c r="G138" s="25"/>
      <c r="H138" s="25"/>
      <c r="I138" s="25"/>
      <c r="J138" s="25"/>
      <c r="K138" s="25"/>
      <c r="L138" s="25"/>
      <c r="M138" s="176"/>
      <c r="N138" s="25"/>
    </row>
    <row r="139" spans="1:14" ht="12.75">
      <c r="A139" s="21"/>
      <c r="B139" s="32"/>
      <c r="C139" s="25"/>
      <c r="D139" s="25"/>
      <c r="E139" s="25"/>
      <c r="F139" s="25"/>
      <c r="G139" s="25"/>
      <c r="H139" s="25"/>
      <c r="I139" s="25"/>
      <c r="J139" s="25"/>
      <c r="K139" s="25"/>
      <c r="L139" s="25"/>
      <c r="M139" s="176"/>
      <c r="N139" s="25"/>
    </row>
    <row r="140" spans="1:14" ht="12.75">
      <c r="A140" s="21"/>
      <c r="B140" s="47"/>
      <c r="C140" s="25"/>
      <c r="D140" s="25"/>
      <c r="E140" s="25"/>
      <c r="F140" s="25"/>
      <c r="G140" s="25"/>
      <c r="H140" s="25"/>
      <c r="I140" s="25"/>
      <c r="J140" s="25"/>
      <c r="K140" s="25"/>
      <c r="L140" s="25"/>
      <c r="M140" s="176"/>
      <c r="N140" s="25"/>
    </row>
    <row r="141" spans="1:14" ht="12.75">
      <c r="A141" s="21"/>
      <c r="B141" s="32"/>
      <c r="C141" s="25"/>
      <c r="D141" s="25"/>
      <c r="E141" s="25"/>
      <c r="F141" s="25"/>
      <c r="G141" s="25"/>
      <c r="H141" s="25"/>
      <c r="I141" s="25"/>
      <c r="J141" s="25"/>
      <c r="K141" s="25"/>
      <c r="L141" s="25"/>
      <c r="M141" s="176"/>
      <c r="N141" s="25"/>
    </row>
    <row r="142" spans="1:14" ht="12.75">
      <c r="A142" s="21"/>
      <c r="B142" s="25"/>
      <c r="C142" s="25"/>
      <c r="D142" s="25"/>
      <c r="E142" s="25"/>
      <c r="F142" s="25"/>
      <c r="G142" s="25"/>
      <c r="H142" s="25"/>
      <c r="I142" s="25"/>
      <c r="J142" s="25"/>
      <c r="K142" s="25"/>
      <c r="L142" s="25"/>
      <c r="M142" s="176"/>
      <c r="N142" s="25"/>
    </row>
    <row r="143" spans="1:14" ht="12.75">
      <c r="A143" s="21"/>
      <c r="B143" s="32"/>
      <c r="C143" s="25"/>
      <c r="D143" s="25"/>
      <c r="E143" s="25"/>
      <c r="F143" s="25"/>
      <c r="G143" s="25"/>
      <c r="H143" s="25"/>
      <c r="I143" s="25"/>
      <c r="J143" s="25"/>
      <c r="K143" s="25"/>
      <c r="L143" s="25"/>
      <c r="M143" s="176"/>
      <c r="N143" s="25"/>
    </row>
    <row r="144" spans="1:14" ht="12.75">
      <c r="A144" s="21"/>
      <c r="B144" s="41"/>
      <c r="C144" s="25"/>
      <c r="D144" s="25"/>
      <c r="E144" s="25"/>
      <c r="F144" s="25"/>
      <c r="G144" s="25"/>
      <c r="H144" s="25"/>
      <c r="I144" s="25"/>
      <c r="J144" s="25"/>
      <c r="K144" s="25"/>
      <c r="L144" s="25"/>
      <c r="M144" s="176"/>
      <c r="N144" s="25"/>
    </row>
    <row r="145" spans="1:14" ht="12.75">
      <c r="A145" s="21"/>
      <c r="B145" s="32"/>
      <c r="C145" s="25"/>
      <c r="D145" s="25"/>
      <c r="E145" s="25"/>
      <c r="F145" s="25"/>
      <c r="G145" s="25"/>
      <c r="H145" s="25"/>
      <c r="I145" s="25"/>
      <c r="J145" s="25"/>
      <c r="K145" s="25"/>
      <c r="L145" s="25"/>
      <c r="M145" s="176"/>
      <c r="N145" s="25"/>
    </row>
    <row r="146" spans="1:14" ht="12.75">
      <c r="A146" s="21"/>
      <c r="B146" s="32"/>
      <c r="C146" s="25"/>
      <c r="D146" s="25"/>
      <c r="E146" s="25"/>
      <c r="F146" s="25"/>
      <c r="G146" s="25"/>
      <c r="H146" s="25"/>
      <c r="I146" s="25"/>
      <c r="J146" s="25"/>
      <c r="K146" s="25"/>
      <c r="L146" s="25"/>
      <c r="M146" s="176"/>
      <c r="N146" s="25"/>
    </row>
    <row r="147" spans="1:14" ht="12.75">
      <c r="A147" s="21"/>
      <c r="B147" s="47"/>
      <c r="C147" s="25"/>
      <c r="D147" s="25"/>
      <c r="E147" s="25"/>
      <c r="F147" s="25"/>
      <c r="G147" s="25"/>
      <c r="H147" s="25"/>
      <c r="I147" s="25"/>
      <c r="J147" s="25"/>
      <c r="K147" s="25"/>
      <c r="L147" s="25"/>
      <c r="M147" s="176"/>
      <c r="N147" s="25"/>
    </row>
    <row r="148" spans="1:14" ht="12.75">
      <c r="A148" s="21"/>
      <c r="B148" s="32"/>
      <c r="C148" s="25"/>
      <c r="D148" s="25"/>
      <c r="E148" s="25"/>
      <c r="F148" s="25"/>
      <c r="G148" s="25"/>
      <c r="H148" s="25"/>
      <c r="I148" s="25"/>
      <c r="J148" s="25"/>
      <c r="K148" s="25"/>
      <c r="L148" s="25"/>
      <c r="M148" s="176"/>
      <c r="N148" s="25"/>
    </row>
    <row r="149" spans="1:14" ht="12.75">
      <c r="A149" s="21"/>
      <c r="B149" s="32"/>
      <c r="C149" s="25"/>
      <c r="D149" s="25"/>
      <c r="E149" s="25"/>
      <c r="F149" s="25"/>
      <c r="G149" s="25"/>
      <c r="H149" s="25"/>
      <c r="I149" s="25"/>
      <c r="J149" s="25"/>
      <c r="K149" s="25"/>
      <c r="L149" s="25"/>
      <c r="M149" s="176"/>
      <c r="N149" s="25"/>
    </row>
    <row r="150" spans="1:13" ht="12.75">
      <c r="A150" s="21"/>
      <c r="B150" s="32"/>
      <c r="C150" s="25"/>
      <c r="D150" s="25"/>
      <c r="E150" s="25"/>
      <c r="F150" s="25"/>
      <c r="G150" s="25"/>
      <c r="H150" s="25"/>
      <c r="I150" s="25"/>
      <c r="J150" s="25"/>
      <c r="K150" s="25"/>
      <c r="L150" s="25"/>
      <c r="M150" s="176"/>
    </row>
    <row r="151" spans="1:13" ht="12.75">
      <c r="A151" s="21"/>
      <c r="B151" s="32"/>
      <c r="C151" s="25"/>
      <c r="D151" s="25"/>
      <c r="E151" s="25"/>
      <c r="F151" s="25"/>
      <c r="G151" s="25"/>
      <c r="H151" s="25"/>
      <c r="I151" s="25"/>
      <c r="J151" s="25"/>
      <c r="K151" s="25"/>
      <c r="L151" s="25"/>
      <c r="M151" s="176"/>
    </row>
    <row r="152" ht="12.75">
      <c r="A152" s="21"/>
    </row>
    <row r="153" spans="1:14" ht="12.75">
      <c r="A153" s="21"/>
      <c r="B153" s="25"/>
      <c r="C153" s="25"/>
      <c r="D153" s="25"/>
      <c r="E153" s="25"/>
      <c r="F153" s="25"/>
      <c r="G153" s="25"/>
      <c r="H153" s="25"/>
      <c r="I153" s="25"/>
      <c r="J153" s="25"/>
      <c r="K153" s="25"/>
      <c r="L153" s="25"/>
      <c r="M153" s="176"/>
      <c r="N153" s="25"/>
    </row>
    <row r="154" spans="1:14" ht="12.75">
      <c r="A154" s="21"/>
      <c r="B154" s="25"/>
      <c r="C154" s="25"/>
      <c r="D154" s="25"/>
      <c r="E154" s="25"/>
      <c r="F154" s="25"/>
      <c r="G154" s="25"/>
      <c r="H154" s="25"/>
      <c r="I154" s="25"/>
      <c r="J154" s="25"/>
      <c r="K154" s="25"/>
      <c r="L154" s="25"/>
      <c r="M154" s="176"/>
      <c r="N154" s="25"/>
    </row>
    <row r="155" spans="1:14" ht="12.75">
      <c r="A155" s="21"/>
      <c r="B155" s="25"/>
      <c r="C155" s="25"/>
      <c r="D155" s="25"/>
      <c r="E155" s="25"/>
      <c r="F155" s="25"/>
      <c r="G155" s="25"/>
      <c r="H155" s="25"/>
      <c r="I155" s="25"/>
      <c r="J155" s="25"/>
      <c r="K155" s="25"/>
      <c r="L155" s="25"/>
      <c r="M155" s="176"/>
      <c r="N155" s="25"/>
    </row>
    <row r="156" spans="1:14" ht="15.75">
      <c r="A156" s="21"/>
      <c r="B156" s="50"/>
      <c r="C156" s="25"/>
      <c r="D156" s="25"/>
      <c r="E156" s="25"/>
      <c r="F156" s="25"/>
      <c r="G156" s="25"/>
      <c r="H156" s="25"/>
      <c r="I156" s="25"/>
      <c r="J156" s="25"/>
      <c r="K156" s="25"/>
      <c r="L156" s="25"/>
      <c r="M156" s="176"/>
      <c r="N156" s="25"/>
    </row>
    <row r="157" spans="1:14" ht="15.75">
      <c r="A157" s="21"/>
      <c r="B157" s="50"/>
      <c r="C157" s="25"/>
      <c r="D157" s="25"/>
      <c r="E157" s="25"/>
      <c r="F157" s="25"/>
      <c r="G157" s="25"/>
      <c r="H157" s="25"/>
      <c r="I157" s="25"/>
      <c r="J157" s="25"/>
      <c r="K157" s="25"/>
      <c r="L157" s="25"/>
      <c r="M157" s="176"/>
      <c r="N157" s="25"/>
    </row>
    <row r="158" spans="1:14" ht="15.75">
      <c r="A158" s="21"/>
      <c r="B158" s="50"/>
      <c r="C158" s="25"/>
      <c r="D158" s="25"/>
      <c r="E158" s="25"/>
      <c r="F158" s="25"/>
      <c r="G158" s="25"/>
      <c r="H158" s="25"/>
      <c r="I158" s="25"/>
      <c r="J158" s="25"/>
      <c r="K158" s="25"/>
      <c r="L158" s="25"/>
      <c r="M158" s="176"/>
      <c r="N158" s="25"/>
    </row>
    <row r="159" spans="1:14" ht="15.75">
      <c r="A159" s="21"/>
      <c r="B159" s="50"/>
      <c r="C159" s="25"/>
      <c r="D159" s="41"/>
      <c r="E159" s="25"/>
      <c r="F159" s="25"/>
      <c r="G159" s="25"/>
      <c r="H159" s="25"/>
      <c r="I159" s="25"/>
      <c r="J159" s="25"/>
      <c r="K159" s="25"/>
      <c r="L159" s="25"/>
      <c r="M159" s="176"/>
      <c r="N159" s="25"/>
    </row>
    <row r="160" spans="1:14" ht="15.75">
      <c r="A160" s="21"/>
      <c r="B160" s="50"/>
      <c r="C160" s="25"/>
      <c r="D160" s="25"/>
      <c r="E160" s="25"/>
      <c r="F160" s="25"/>
      <c r="G160" s="25"/>
      <c r="H160" s="25"/>
      <c r="I160" s="51"/>
      <c r="J160" s="52"/>
      <c r="K160" s="52"/>
      <c r="L160" s="25"/>
      <c r="M160" s="176"/>
      <c r="N160" s="25"/>
    </row>
    <row r="161" spans="1:14" ht="15.75">
      <c r="A161" s="21"/>
      <c r="B161" s="50"/>
      <c r="C161" s="25"/>
      <c r="D161" s="25"/>
      <c r="E161" s="25"/>
      <c r="F161" s="25"/>
      <c r="G161" s="25"/>
      <c r="H161" s="25"/>
      <c r="I161" s="51"/>
      <c r="J161" s="52"/>
      <c r="K161" s="52"/>
      <c r="L161" s="25"/>
      <c r="M161" s="176"/>
      <c r="N161" s="25"/>
    </row>
    <row r="162" spans="1:14" ht="15.75">
      <c r="A162" s="21"/>
      <c r="B162" s="50"/>
      <c r="C162" s="25"/>
      <c r="D162" s="25"/>
      <c r="E162" s="25"/>
      <c r="F162" s="25"/>
      <c r="G162" s="25"/>
      <c r="H162" s="25"/>
      <c r="I162" s="51"/>
      <c r="J162" s="25"/>
      <c r="K162" s="25"/>
      <c r="L162" s="25"/>
      <c r="M162" s="176"/>
      <c r="N162" s="25"/>
    </row>
    <row r="163" spans="1:14" ht="15.75">
      <c r="A163" s="21"/>
      <c r="B163" s="50"/>
      <c r="C163" s="25"/>
      <c r="D163" s="25"/>
      <c r="E163" s="25"/>
      <c r="F163" s="25"/>
      <c r="G163" s="25"/>
      <c r="H163" s="25"/>
      <c r="I163" s="53"/>
      <c r="J163" s="25"/>
      <c r="K163" s="25"/>
      <c r="L163" s="25"/>
      <c r="M163" s="176"/>
      <c r="N163" s="25"/>
    </row>
    <row r="164" spans="1:14" ht="15.75">
      <c r="A164" s="21"/>
      <c r="B164" s="50"/>
      <c r="C164" s="25"/>
      <c r="D164" s="41"/>
      <c r="E164" s="25"/>
      <c r="F164" s="25"/>
      <c r="G164" s="25"/>
      <c r="H164" s="25"/>
      <c r="I164" s="54"/>
      <c r="J164" s="25"/>
      <c r="K164" s="25"/>
      <c r="L164" s="25"/>
      <c r="M164" s="176"/>
      <c r="N164" s="25"/>
    </row>
    <row r="165" spans="1:14" ht="15.75">
      <c r="A165" s="21"/>
      <c r="B165" s="50"/>
      <c r="C165" s="25"/>
      <c r="D165" s="25"/>
      <c r="E165" s="25"/>
      <c r="F165" s="25"/>
      <c r="G165" s="25"/>
      <c r="H165" s="25"/>
      <c r="I165" s="25"/>
      <c r="J165" s="25"/>
      <c r="K165" s="25"/>
      <c r="L165" s="25"/>
      <c r="M165" s="176"/>
      <c r="N165" s="25"/>
    </row>
    <row r="166" spans="1:14" ht="12.75">
      <c r="A166" s="21"/>
      <c r="B166" s="25"/>
      <c r="C166" s="25"/>
      <c r="D166" s="25"/>
      <c r="E166" s="25"/>
      <c r="F166" s="25"/>
      <c r="G166" s="25"/>
      <c r="H166" s="25"/>
      <c r="I166" s="25"/>
      <c r="J166" s="25"/>
      <c r="K166" s="25"/>
      <c r="L166" s="25"/>
      <c r="M166" s="176"/>
      <c r="N166" s="25"/>
    </row>
    <row r="167" spans="1:14" ht="12.75">
      <c r="A167" s="21"/>
      <c r="B167" s="25"/>
      <c r="C167" s="25"/>
      <c r="D167" s="41"/>
      <c r="E167" s="25"/>
      <c r="F167" s="25"/>
      <c r="G167" s="25"/>
      <c r="H167" s="25"/>
      <c r="I167" s="25"/>
      <c r="J167" s="25"/>
      <c r="K167" s="25"/>
      <c r="L167" s="25"/>
      <c r="M167" s="176"/>
      <c r="N167" s="25"/>
    </row>
    <row r="168" spans="1:14" ht="12.75">
      <c r="A168" s="21"/>
      <c r="B168" s="25"/>
      <c r="C168" s="25"/>
      <c r="D168" s="25"/>
      <c r="E168" s="25"/>
      <c r="F168" s="25"/>
      <c r="G168" s="25"/>
      <c r="H168" s="53"/>
      <c r="I168" s="53"/>
      <c r="J168" s="53"/>
      <c r="K168" s="53"/>
      <c r="L168" s="53"/>
      <c r="M168" s="177"/>
      <c r="N168" s="25"/>
    </row>
    <row r="169" spans="1:14" ht="12.75">
      <c r="A169" s="21"/>
      <c r="B169" s="25"/>
      <c r="C169" s="25"/>
      <c r="D169" s="25"/>
      <c r="E169" s="25"/>
      <c r="F169" s="25"/>
      <c r="G169" s="25"/>
      <c r="H169" s="53"/>
      <c r="I169" s="53"/>
      <c r="J169" s="53"/>
      <c r="K169" s="53"/>
      <c r="L169" s="53"/>
      <c r="M169" s="177"/>
      <c r="N169" s="25"/>
    </row>
    <row r="170" spans="1:14" ht="12.75">
      <c r="A170" s="21"/>
      <c r="B170" s="25"/>
      <c r="C170" s="25"/>
      <c r="D170" s="25"/>
      <c r="E170" s="25"/>
      <c r="F170" s="25"/>
      <c r="G170" s="25"/>
      <c r="H170" s="53"/>
      <c r="I170" s="53"/>
      <c r="J170" s="53"/>
      <c r="K170" s="53"/>
      <c r="L170" s="53"/>
      <c r="M170" s="177"/>
      <c r="N170" s="25"/>
    </row>
    <row r="171" spans="1:14" ht="12.75">
      <c r="A171" s="21"/>
      <c r="B171" s="25"/>
      <c r="C171" s="25"/>
      <c r="D171" s="25"/>
      <c r="E171" s="25"/>
      <c r="F171" s="25"/>
      <c r="G171" s="25"/>
      <c r="H171" s="53"/>
      <c r="I171" s="53"/>
      <c r="J171" s="53"/>
      <c r="K171" s="53"/>
      <c r="L171" s="53"/>
      <c r="M171" s="177"/>
      <c r="N171" s="25"/>
    </row>
    <row r="172" spans="1:14" ht="12.75">
      <c r="A172" s="21"/>
      <c r="B172" s="25"/>
      <c r="C172" s="25"/>
      <c r="D172" s="41"/>
      <c r="E172" s="41"/>
      <c r="F172" s="41"/>
      <c r="G172" s="41"/>
      <c r="H172" s="55"/>
      <c r="I172" s="55"/>
      <c r="J172" s="55"/>
      <c r="K172" s="55"/>
      <c r="L172" s="55"/>
      <c r="M172" s="178"/>
      <c r="N172" s="25"/>
    </row>
    <row r="173" spans="1:14" ht="12.75">
      <c r="A173" s="21"/>
      <c r="B173" s="25"/>
      <c r="C173" s="25"/>
      <c r="D173" s="25"/>
      <c r="E173" s="25"/>
      <c r="F173" s="25"/>
      <c r="G173" s="25"/>
      <c r="H173" s="53"/>
      <c r="I173" s="53"/>
      <c r="J173" s="53"/>
      <c r="K173" s="53"/>
      <c r="L173" s="53"/>
      <c r="M173" s="177"/>
      <c r="N173" s="25"/>
    </row>
    <row r="174" spans="1:14" ht="12.75">
      <c r="A174" s="21"/>
      <c r="B174" s="25"/>
      <c r="C174" s="25"/>
      <c r="D174" s="41"/>
      <c r="E174" s="25"/>
      <c r="F174" s="25"/>
      <c r="G174" s="25"/>
      <c r="H174" s="25"/>
      <c r="I174" s="25"/>
      <c r="J174" s="25"/>
      <c r="K174" s="25"/>
      <c r="L174" s="25"/>
      <c r="M174" s="176"/>
      <c r="N174" s="25"/>
    </row>
    <row r="175" spans="1:14" ht="12.75">
      <c r="A175" s="21"/>
      <c r="B175" s="25"/>
      <c r="C175" s="25"/>
      <c r="D175" s="25"/>
      <c r="E175" s="51"/>
      <c r="F175" s="51"/>
      <c r="G175" s="51"/>
      <c r="H175" s="25"/>
      <c r="I175" s="25"/>
      <c r="J175" s="25"/>
      <c r="K175" s="25"/>
      <c r="L175" s="25"/>
      <c r="M175" s="176"/>
      <c r="N175" s="25"/>
    </row>
    <row r="176" spans="1:14" ht="12.75">
      <c r="A176" s="21"/>
      <c r="B176" s="25"/>
      <c r="C176" s="25"/>
      <c r="D176" s="25"/>
      <c r="E176" s="25"/>
      <c r="F176" s="25"/>
      <c r="G176" s="25"/>
      <c r="H176" s="53"/>
      <c r="I176" s="53"/>
      <c r="J176" s="53"/>
      <c r="K176" s="53"/>
      <c r="L176" s="53"/>
      <c r="M176" s="177"/>
      <c r="N176" s="25"/>
    </row>
    <row r="177" spans="1:14" ht="12.75">
      <c r="A177" s="21"/>
      <c r="B177" s="25"/>
      <c r="C177" s="25"/>
      <c r="D177" s="25"/>
      <c r="E177" s="25"/>
      <c r="F177" s="25"/>
      <c r="G177" s="25"/>
      <c r="H177" s="56"/>
      <c r="I177" s="56"/>
      <c r="J177" s="56"/>
      <c r="K177" s="56"/>
      <c r="L177" s="56"/>
      <c r="M177" s="179"/>
      <c r="N177" s="25"/>
    </row>
    <row r="178" spans="1:14" ht="12.75">
      <c r="A178" s="21"/>
      <c r="B178" s="25"/>
      <c r="C178" s="25"/>
      <c r="D178" s="41"/>
      <c r="E178" s="41"/>
      <c r="F178" s="41"/>
      <c r="G178" s="41"/>
      <c r="H178" s="57"/>
      <c r="I178" s="57"/>
      <c r="J178" s="57"/>
      <c r="K178" s="57"/>
      <c r="L178" s="57"/>
      <c r="M178" s="180"/>
      <c r="N178" s="25"/>
    </row>
    <row r="179" spans="1:14" ht="12.75">
      <c r="A179" s="21"/>
      <c r="B179" s="25"/>
      <c r="C179" s="25"/>
      <c r="D179" s="25"/>
      <c r="E179" s="25"/>
      <c r="F179" s="25"/>
      <c r="G179" s="25"/>
      <c r="H179" s="25"/>
      <c r="I179" s="25"/>
      <c r="J179" s="25"/>
      <c r="K179" s="25"/>
      <c r="L179" s="25"/>
      <c r="M179" s="176"/>
      <c r="N179" s="25"/>
    </row>
    <row r="180" spans="1:14" ht="12.75">
      <c r="A180" s="21"/>
      <c r="B180" s="25"/>
      <c r="C180" s="25"/>
      <c r="D180" s="41"/>
      <c r="E180" s="25"/>
      <c r="F180" s="25"/>
      <c r="G180" s="25"/>
      <c r="H180" s="55"/>
      <c r="I180" s="55"/>
      <c r="J180" s="55"/>
      <c r="K180" s="55"/>
      <c r="L180" s="55"/>
      <c r="M180" s="178"/>
      <c r="N180" s="25"/>
    </row>
    <row r="181" spans="1:14" ht="12.75">
      <c r="A181" s="21"/>
      <c r="B181" s="25"/>
      <c r="C181" s="25"/>
      <c r="D181" s="41"/>
      <c r="E181" s="25"/>
      <c r="F181" s="25"/>
      <c r="G181" s="25"/>
      <c r="H181" s="25"/>
      <c r="I181" s="25"/>
      <c r="J181" s="25"/>
      <c r="K181" s="25"/>
      <c r="L181" s="25"/>
      <c r="M181" s="176"/>
      <c r="N181" s="25"/>
    </row>
    <row r="182" spans="1:14" ht="12.75">
      <c r="A182" s="21"/>
      <c r="B182" s="25"/>
      <c r="C182" s="25"/>
      <c r="D182" s="25"/>
      <c r="E182" s="25"/>
      <c r="F182" s="25"/>
      <c r="G182" s="25"/>
      <c r="H182" s="25"/>
      <c r="I182" s="51"/>
      <c r="J182" s="52"/>
      <c r="K182" s="52"/>
      <c r="L182" s="25"/>
      <c r="M182" s="176"/>
      <c r="N182" s="25"/>
    </row>
    <row r="183" spans="1:14" ht="12.75">
      <c r="A183" s="21"/>
      <c r="B183" s="25"/>
      <c r="C183" s="25"/>
      <c r="D183" s="25"/>
      <c r="E183" s="25"/>
      <c r="F183" s="25"/>
      <c r="G183" s="25"/>
      <c r="H183" s="25"/>
      <c r="I183" s="51"/>
      <c r="J183" s="52"/>
      <c r="K183" s="52"/>
      <c r="L183" s="25"/>
      <c r="M183" s="176"/>
      <c r="N183" s="25"/>
    </row>
    <row r="184" spans="1:14" ht="12.75">
      <c r="A184" s="21"/>
      <c r="B184" s="25"/>
      <c r="C184" s="25"/>
      <c r="D184" s="25"/>
      <c r="E184" s="25"/>
      <c r="F184" s="25"/>
      <c r="G184" s="25"/>
      <c r="H184" s="25"/>
      <c r="I184" s="51"/>
      <c r="J184" s="25"/>
      <c r="K184" s="25"/>
      <c r="L184" s="25"/>
      <c r="M184" s="176"/>
      <c r="N184" s="25"/>
    </row>
    <row r="185" spans="1:14" ht="12.75">
      <c r="A185" s="21"/>
      <c r="B185" s="25"/>
      <c r="C185" s="25"/>
      <c r="D185" s="25"/>
      <c r="E185" s="25"/>
      <c r="F185" s="25"/>
      <c r="G185" s="25"/>
      <c r="H185" s="25"/>
      <c r="I185" s="58"/>
      <c r="J185" s="25"/>
      <c r="K185" s="25"/>
      <c r="L185" s="25"/>
      <c r="M185" s="176"/>
      <c r="N185" s="25"/>
    </row>
    <row r="186" spans="1:14" ht="12.75">
      <c r="A186" s="21"/>
      <c r="B186" s="25"/>
      <c r="C186" s="25"/>
      <c r="D186" s="41"/>
      <c r="E186" s="25"/>
      <c r="F186" s="25"/>
      <c r="G186" s="25"/>
      <c r="H186" s="25"/>
      <c r="I186" s="54"/>
      <c r="J186" s="59"/>
      <c r="K186" s="59"/>
      <c r="L186" s="25"/>
      <c r="M186" s="176"/>
      <c r="N186" s="25"/>
    </row>
    <row r="187" spans="1:14" ht="12.75">
      <c r="A187" s="21"/>
      <c r="B187" s="25"/>
      <c r="C187" s="25"/>
      <c r="D187" s="41"/>
      <c r="E187" s="25"/>
      <c r="F187" s="25"/>
      <c r="G187" s="25"/>
      <c r="H187" s="25"/>
      <c r="I187" s="54"/>
      <c r="J187" s="59"/>
      <c r="K187" s="59"/>
      <c r="L187" s="25"/>
      <c r="M187" s="176"/>
      <c r="N187" s="25"/>
    </row>
    <row r="188" spans="1:14" ht="12.75">
      <c r="A188" s="21"/>
      <c r="B188" s="25"/>
      <c r="C188" s="25"/>
      <c r="D188" s="41"/>
      <c r="E188" s="25"/>
      <c r="F188" s="25"/>
      <c r="G188" s="25"/>
      <c r="H188" s="25"/>
      <c r="I188" s="54"/>
      <c r="J188" s="59"/>
      <c r="K188" s="59"/>
      <c r="L188" s="25"/>
      <c r="M188" s="176"/>
      <c r="N188" s="25"/>
    </row>
    <row r="189" spans="1:14" ht="12.75">
      <c r="A189" s="21"/>
      <c r="B189" s="25"/>
      <c r="C189" s="25"/>
      <c r="D189" s="41"/>
      <c r="E189" s="25"/>
      <c r="F189" s="25"/>
      <c r="G189" s="25"/>
      <c r="H189" s="25"/>
      <c r="I189" s="25"/>
      <c r="J189" s="25"/>
      <c r="K189" s="25"/>
      <c r="L189" s="25"/>
      <c r="M189" s="176"/>
      <c r="N189" s="25"/>
    </row>
    <row r="190" spans="1:14" ht="12.75">
      <c r="A190" s="21"/>
      <c r="B190" s="25"/>
      <c r="C190" s="25"/>
      <c r="D190" s="25"/>
      <c r="E190" s="25"/>
      <c r="F190" s="25"/>
      <c r="G190" s="25"/>
      <c r="H190" s="25"/>
      <c r="I190" s="51"/>
      <c r="J190" s="52"/>
      <c r="K190" s="52"/>
      <c r="L190" s="25"/>
      <c r="M190" s="176"/>
      <c r="N190" s="25"/>
    </row>
    <row r="191" spans="1:14" ht="12.75">
      <c r="A191" s="21"/>
      <c r="B191" s="25"/>
      <c r="C191" s="25"/>
      <c r="D191" s="25"/>
      <c r="E191" s="25"/>
      <c r="F191" s="25"/>
      <c r="G191" s="25"/>
      <c r="H191" s="25"/>
      <c r="I191" s="51"/>
      <c r="J191" s="52"/>
      <c r="K191" s="52"/>
      <c r="L191" s="25"/>
      <c r="M191" s="176"/>
      <c r="N191" s="25"/>
    </row>
    <row r="192" spans="1:14" ht="12.75">
      <c r="A192" s="21"/>
      <c r="B192" s="25"/>
      <c r="C192" s="25"/>
      <c r="D192" s="25"/>
      <c r="E192" s="25"/>
      <c r="F192" s="25"/>
      <c r="G192" s="25"/>
      <c r="H192" s="25"/>
      <c r="I192" s="51"/>
      <c r="J192" s="25"/>
      <c r="K192" s="25"/>
      <c r="L192" s="25"/>
      <c r="M192" s="176"/>
      <c r="N192" s="25"/>
    </row>
    <row r="193" spans="1:14" ht="12.75">
      <c r="A193" s="21"/>
      <c r="B193" s="25"/>
      <c r="C193" s="25"/>
      <c r="D193" s="25"/>
      <c r="E193" s="25"/>
      <c r="F193" s="25"/>
      <c r="G193" s="25"/>
      <c r="H193" s="25"/>
      <c r="I193" s="58"/>
      <c r="J193" s="25"/>
      <c r="K193" s="25"/>
      <c r="L193" s="25"/>
      <c r="M193" s="176"/>
      <c r="N193" s="25"/>
    </row>
    <row r="194" spans="1:14" ht="12.75">
      <c r="A194" s="21"/>
      <c r="B194" s="25"/>
      <c r="C194" s="25"/>
      <c r="D194" s="41"/>
      <c r="E194" s="25"/>
      <c r="F194" s="25"/>
      <c r="G194" s="25"/>
      <c r="H194" s="25"/>
      <c r="I194" s="54"/>
      <c r="J194" s="59"/>
      <c r="K194" s="59"/>
      <c r="L194" s="25"/>
      <c r="M194" s="176"/>
      <c r="N194" s="25"/>
    </row>
    <row r="195" spans="1:14" ht="12.75">
      <c r="A195" s="21"/>
      <c r="B195" s="25"/>
      <c r="C195" s="25"/>
      <c r="D195" s="41"/>
      <c r="E195" s="25"/>
      <c r="F195" s="25"/>
      <c r="G195" s="25"/>
      <c r="H195" s="25"/>
      <c r="I195" s="25"/>
      <c r="J195" s="54"/>
      <c r="K195" s="54"/>
      <c r="L195" s="59"/>
      <c r="M195" s="176"/>
      <c r="N195" s="25"/>
    </row>
    <row r="196" spans="1:14" ht="12.75">
      <c r="A196" s="21"/>
      <c r="B196" s="25"/>
      <c r="C196" s="25"/>
      <c r="D196" s="41"/>
      <c r="E196" s="25"/>
      <c r="F196" s="25"/>
      <c r="G196" s="25"/>
      <c r="H196" s="25"/>
      <c r="I196" s="54"/>
      <c r="J196" s="59"/>
      <c r="K196" s="59"/>
      <c r="L196" s="25"/>
      <c r="M196" s="176"/>
      <c r="N196" s="25"/>
    </row>
    <row r="197" spans="1:14" ht="12.75">
      <c r="A197" s="21"/>
      <c r="B197" s="25"/>
      <c r="C197" s="25"/>
      <c r="D197" s="41"/>
      <c r="E197" s="25"/>
      <c r="F197" s="25"/>
      <c r="G197" s="25"/>
      <c r="H197" s="25"/>
      <c r="I197" s="25"/>
      <c r="J197" s="25"/>
      <c r="K197" s="25"/>
      <c r="L197" s="25"/>
      <c r="M197" s="176"/>
      <c r="N197" s="25"/>
    </row>
    <row r="198" spans="1:14" ht="12.75">
      <c r="A198" s="21"/>
      <c r="B198" s="25"/>
      <c r="C198" s="25"/>
      <c r="D198" s="25"/>
      <c r="E198" s="25"/>
      <c r="F198" s="25"/>
      <c r="G198" s="25"/>
      <c r="H198" s="25"/>
      <c r="I198" s="51"/>
      <c r="J198" s="52"/>
      <c r="K198" s="52"/>
      <c r="L198" s="25"/>
      <c r="M198" s="176"/>
      <c r="N198" s="25"/>
    </row>
    <row r="199" spans="1:14" ht="12.75">
      <c r="A199" s="21"/>
      <c r="B199" s="25"/>
      <c r="C199" s="25"/>
      <c r="D199" s="25"/>
      <c r="E199" s="25"/>
      <c r="F199" s="25"/>
      <c r="G199" s="25"/>
      <c r="H199" s="25"/>
      <c r="I199" s="51"/>
      <c r="J199" s="52"/>
      <c r="K199" s="52"/>
      <c r="L199" s="25"/>
      <c r="M199" s="176"/>
      <c r="N199" s="25"/>
    </row>
    <row r="200" spans="1:14" ht="12.75">
      <c r="A200" s="21"/>
      <c r="B200" s="25"/>
      <c r="C200" s="25"/>
      <c r="D200" s="25"/>
      <c r="E200" s="25"/>
      <c r="F200" s="25"/>
      <c r="G200" s="25"/>
      <c r="H200" s="25"/>
      <c r="I200" s="51"/>
      <c r="J200" s="25"/>
      <c r="K200" s="25"/>
      <c r="L200" s="25"/>
      <c r="M200" s="176"/>
      <c r="N200" s="25"/>
    </row>
    <row r="201" spans="1:14" ht="12.75">
      <c r="A201" s="21"/>
      <c r="B201" s="25"/>
      <c r="C201" s="25"/>
      <c r="D201" s="25"/>
      <c r="E201" s="25"/>
      <c r="F201" s="25"/>
      <c r="G201" s="25"/>
      <c r="H201" s="25"/>
      <c r="I201" s="58"/>
      <c r="J201" s="25"/>
      <c r="K201" s="25"/>
      <c r="L201" s="25"/>
      <c r="M201" s="176"/>
      <c r="N201" s="25"/>
    </row>
    <row r="202" spans="1:14" ht="12.75">
      <c r="A202" s="21"/>
      <c r="B202" s="25"/>
      <c r="C202" s="25"/>
      <c r="D202" s="41"/>
      <c r="E202" s="25"/>
      <c r="F202" s="25"/>
      <c r="G202" s="25"/>
      <c r="H202" s="25"/>
      <c r="I202" s="54"/>
      <c r="J202" s="59"/>
      <c r="K202" s="59"/>
      <c r="L202" s="25"/>
      <c r="M202" s="176"/>
      <c r="N202" s="25"/>
    </row>
    <row r="203" spans="1:14" ht="12.75">
      <c r="A203" s="21"/>
      <c r="B203" s="25"/>
      <c r="C203" s="25"/>
      <c r="D203" s="41"/>
      <c r="E203" s="25"/>
      <c r="F203" s="25"/>
      <c r="G203" s="25"/>
      <c r="H203" s="25"/>
      <c r="I203" s="54"/>
      <c r="J203" s="59"/>
      <c r="K203" s="59"/>
      <c r="L203" s="25"/>
      <c r="M203" s="176"/>
      <c r="N203" s="25"/>
    </row>
    <row r="204" spans="1:14" ht="12.75">
      <c r="A204" s="21"/>
      <c r="B204" s="25"/>
      <c r="C204" s="25"/>
      <c r="D204" s="41"/>
      <c r="E204" s="25"/>
      <c r="F204" s="25"/>
      <c r="G204" s="25"/>
      <c r="H204" s="25"/>
      <c r="I204" s="54"/>
      <c r="J204" s="59"/>
      <c r="K204" s="59"/>
      <c r="L204" s="25"/>
      <c r="M204" s="176"/>
      <c r="N204" s="25"/>
    </row>
    <row r="205" spans="1:14" ht="12.75">
      <c r="A205" s="21"/>
      <c r="B205" s="25"/>
      <c r="C205" s="25"/>
      <c r="D205" s="41"/>
      <c r="E205" s="25"/>
      <c r="F205" s="25"/>
      <c r="G205" s="25"/>
      <c r="H205" s="25"/>
      <c r="I205" s="54"/>
      <c r="J205" s="59"/>
      <c r="K205" s="59"/>
      <c r="L205" s="25"/>
      <c r="M205" s="176"/>
      <c r="N205" s="25"/>
    </row>
    <row r="206" spans="1:14" ht="12.75">
      <c r="A206" s="21"/>
      <c r="B206" s="25"/>
      <c r="C206" s="25"/>
      <c r="D206" s="41"/>
      <c r="E206" s="25"/>
      <c r="F206" s="25"/>
      <c r="G206" s="25"/>
      <c r="H206" s="25"/>
      <c r="I206" s="54"/>
      <c r="J206" s="59"/>
      <c r="K206" s="59"/>
      <c r="L206" s="25"/>
      <c r="M206" s="176"/>
      <c r="N206" s="25"/>
    </row>
    <row r="207" spans="1:14" ht="15.75">
      <c r="A207" s="21"/>
      <c r="B207" s="25"/>
      <c r="C207" s="50"/>
      <c r="D207" s="41"/>
      <c r="E207" s="25"/>
      <c r="F207" s="25"/>
      <c r="G207" s="25"/>
      <c r="H207" s="25"/>
      <c r="I207" s="54"/>
      <c r="J207" s="59"/>
      <c r="K207" s="59"/>
      <c r="L207" s="25"/>
      <c r="M207" s="176"/>
      <c r="N207" s="25"/>
    </row>
    <row r="208" spans="1:14" ht="12.75">
      <c r="A208" s="21"/>
      <c r="B208" s="25"/>
      <c r="C208" s="25"/>
      <c r="D208" s="41"/>
      <c r="E208" s="25"/>
      <c r="F208" s="25"/>
      <c r="G208" s="25"/>
      <c r="H208" s="25"/>
      <c r="I208" s="54"/>
      <c r="J208" s="59"/>
      <c r="K208" s="59"/>
      <c r="L208" s="25"/>
      <c r="M208" s="176"/>
      <c r="N208" s="25"/>
    </row>
    <row r="209" spans="1:14" ht="12.75">
      <c r="A209" s="21"/>
      <c r="B209" s="25"/>
      <c r="C209" s="41"/>
      <c r="D209" s="41"/>
      <c r="E209" s="25"/>
      <c r="F209" s="25"/>
      <c r="G209" s="25"/>
      <c r="H209" s="25"/>
      <c r="I209" s="54"/>
      <c r="J209" s="59"/>
      <c r="K209" s="59"/>
      <c r="L209" s="25"/>
      <c r="M209" s="176"/>
      <c r="N209" s="25"/>
    </row>
    <row r="210" spans="1:14" ht="12.75">
      <c r="A210" s="21"/>
      <c r="B210" s="25"/>
      <c r="C210" s="41"/>
      <c r="D210" s="41"/>
      <c r="E210" s="25"/>
      <c r="F210" s="25"/>
      <c r="G210" s="25"/>
      <c r="H210" s="25"/>
      <c r="I210" s="54"/>
      <c r="J210" s="59"/>
      <c r="K210" s="59"/>
      <c r="L210" s="25"/>
      <c r="M210" s="176"/>
      <c r="N210" s="25"/>
    </row>
    <row r="211" spans="1:14" ht="12.75">
      <c r="A211" s="21"/>
      <c r="B211" s="25"/>
      <c r="C211" s="25"/>
      <c r="D211" s="41"/>
      <c r="E211" s="25"/>
      <c r="F211" s="25"/>
      <c r="G211" s="25"/>
      <c r="H211" s="25"/>
      <c r="I211" s="25"/>
      <c r="J211" s="25"/>
      <c r="K211" s="25"/>
      <c r="L211" s="25"/>
      <c r="M211" s="176"/>
      <c r="N211" s="25"/>
    </row>
    <row r="212" spans="1:14" ht="12.75">
      <c r="A212" s="21"/>
      <c r="B212" s="25"/>
      <c r="C212" s="25"/>
      <c r="D212" s="25"/>
      <c r="E212" s="25"/>
      <c r="F212" s="25"/>
      <c r="G212" s="25"/>
      <c r="H212" s="60"/>
      <c r="I212" s="60"/>
      <c r="J212" s="60"/>
      <c r="K212" s="60"/>
      <c r="L212" s="60"/>
      <c r="M212" s="181"/>
      <c r="N212" s="25"/>
    </row>
    <row r="213" spans="1:14" ht="12.75">
      <c r="A213" s="21"/>
      <c r="B213" s="25"/>
      <c r="C213" s="25"/>
      <c r="D213" s="25"/>
      <c r="E213" s="58"/>
      <c r="F213" s="58"/>
      <c r="G213" s="58"/>
      <c r="H213" s="58"/>
      <c r="I213" s="58"/>
      <c r="J213" s="58"/>
      <c r="K213" s="58"/>
      <c r="L213" s="58"/>
      <c r="M213" s="182"/>
      <c r="N213" s="25"/>
    </row>
    <row r="214" spans="1:14" ht="12.75">
      <c r="A214" s="21"/>
      <c r="B214" s="25"/>
      <c r="C214" s="25"/>
      <c r="D214" s="25"/>
      <c r="E214" s="25"/>
      <c r="F214" s="25"/>
      <c r="G214" s="25"/>
      <c r="H214" s="25"/>
      <c r="I214" s="25"/>
      <c r="J214" s="25"/>
      <c r="K214" s="25"/>
      <c r="L214" s="25"/>
      <c r="M214" s="176"/>
      <c r="N214" s="25"/>
    </row>
    <row r="215" spans="1:14" ht="12.75">
      <c r="A215" s="21"/>
      <c r="B215" s="25"/>
      <c r="C215" s="25"/>
      <c r="D215" s="41"/>
      <c r="E215" s="25"/>
      <c r="F215" s="25"/>
      <c r="G215" s="25"/>
      <c r="H215" s="25"/>
      <c r="I215" s="25"/>
      <c r="J215" s="25"/>
      <c r="K215" s="25"/>
      <c r="L215" s="25"/>
      <c r="M215" s="176"/>
      <c r="N215" s="25"/>
    </row>
    <row r="216" spans="1:14" ht="12.75">
      <c r="A216" s="21"/>
      <c r="B216" s="25"/>
      <c r="C216" s="25"/>
      <c r="D216" s="25"/>
      <c r="E216" s="25"/>
      <c r="F216" s="25"/>
      <c r="G216" s="25"/>
      <c r="H216" s="56"/>
      <c r="I216" s="56"/>
      <c r="J216" s="56"/>
      <c r="K216" s="56"/>
      <c r="L216" s="56"/>
      <c r="M216" s="179"/>
      <c r="N216" s="25"/>
    </row>
    <row r="217" spans="1:14" ht="12.75">
      <c r="A217" s="21"/>
      <c r="B217" s="25"/>
      <c r="C217" s="25"/>
      <c r="D217" s="25"/>
      <c r="E217" s="25"/>
      <c r="F217" s="25"/>
      <c r="G217" s="25"/>
      <c r="H217" s="57"/>
      <c r="I217" s="57"/>
      <c r="J217" s="57"/>
      <c r="K217" s="57"/>
      <c r="L217" s="57"/>
      <c r="M217" s="180"/>
      <c r="N217" s="25"/>
    </row>
    <row r="218" spans="1:14" ht="12.75">
      <c r="A218" s="21"/>
      <c r="B218" s="25"/>
      <c r="C218" s="25"/>
      <c r="D218" s="25"/>
      <c r="E218" s="25"/>
      <c r="F218" s="25"/>
      <c r="G218" s="25"/>
      <c r="H218" s="57"/>
      <c r="I218" s="57"/>
      <c r="J218" s="57"/>
      <c r="K218" s="57"/>
      <c r="L218" s="57"/>
      <c r="M218" s="180"/>
      <c r="N218" s="25"/>
    </row>
    <row r="219" spans="1:14" ht="12.75">
      <c r="A219" s="21"/>
      <c r="B219" s="25"/>
      <c r="C219" s="25"/>
      <c r="D219" s="25"/>
      <c r="E219" s="25"/>
      <c r="F219" s="25"/>
      <c r="G219" s="25"/>
      <c r="H219" s="25"/>
      <c r="I219" s="25"/>
      <c r="J219" s="25"/>
      <c r="K219" s="25"/>
      <c r="L219" s="25"/>
      <c r="M219" s="176"/>
      <c r="N219" s="25"/>
    </row>
    <row r="220" spans="1:14" ht="12.75">
      <c r="A220" s="21"/>
      <c r="B220" s="25"/>
      <c r="C220" s="41"/>
      <c r="D220" s="25"/>
      <c r="E220" s="25"/>
      <c r="F220" s="25"/>
      <c r="G220" s="25"/>
      <c r="H220" s="25"/>
      <c r="I220" s="25"/>
      <c r="J220" s="25"/>
      <c r="K220" s="25"/>
      <c r="L220" s="25"/>
      <c r="M220" s="176"/>
      <c r="N220" s="25"/>
    </row>
    <row r="221" spans="1:14" ht="12.75">
      <c r="A221" s="21"/>
      <c r="B221" s="25"/>
      <c r="C221" s="25"/>
      <c r="D221" s="25"/>
      <c r="E221" s="25"/>
      <c r="F221" s="25"/>
      <c r="G221" s="25"/>
      <c r="H221" s="25"/>
      <c r="I221" s="25"/>
      <c r="J221" s="25"/>
      <c r="K221" s="25"/>
      <c r="L221" s="25"/>
      <c r="M221" s="176"/>
      <c r="N221" s="25"/>
    </row>
    <row r="222" spans="1:14" ht="12.75">
      <c r="A222" s="21"/>
      <c r="B222" s="25"/>
      <c r="C222" s="25"/>
      <c r="D222" s="41"/>
      <c r="E222" s="25"/>
      <c r="F222" s="25"/>
      <c r="G222" s="25"/>
      <c r="H222" s="54"/>
      <c r="I222" s="54"/>
      <c r="J222" s="54"/>
      <c r="K222" s="54"/>
      <c r="L222" s="54"/>
      <c r="M222" s="183"/>
      <c r="N222" s="25"/>
    </row>
    <row r="223" spans="1:14" ht="12.75">
      <c r="A223" s="21"/>
      <c r="B223" s="25"/>
      <c r="C223" s="25"/>
      <c r="D223" s="41"/>
      <c r="E223" s="25"/>
      <c r="F223" s="25"/>
      <c r="G223" s="25"/>
      <c r="H223" s="54"/>
      <c r="I223" s="54"/>
      <c r="J223" s="54"/>
      <c r="K223" s="54"/>
      <c r="L223" s="54"/>
      <c r="M223" s="183"/>
      <c r="N223" s="25"/>
    </row>
    <row r="224" spans="1:14" ht="12.75">
      <c r="A224" s="21"/>
      <c r="B224" s="25"/>
      <c r="C224" s="25"/>
      <c r="D224" s="41"/>
      <c r="E224" s="25"/>
      <c r="F224" s="25"/>
      <c r="G224" s="25"/>
      <c r="H224" s="54"/>
      <c r="I224" s="54"/>
      <c r="J224" s="54"/>
      <c r="K224" s="54"/>
      <c r="L224" s="54"/>
      <c r="M224" s="183"/>
      <c r="N224" s="25"/>
    </row>
    <row r="225" spans="1:14" ht="12.75">
      <c r="A225" s="21"/>
      <c r="B225" s="25"/>
      <c r="C225" s="25"/>
      <c r="D225" s="41"/>
      <c r="E225" s="25"/>
      <c r="F225" s="25"/>
      <c r="G225" s="25"/>
      <c r="H225" s="58"/>
      <c r="I225" s="58"/>
      <c r="J225" s="58"/>
      <c r="K225" s="58"/>
      <c r="L225" s="58"/>
      <c r="M225" s="182"/>
      <c r="N225" s="25"/>
    </row>
    <row r="226" spans="1:14" ht="12.75">
      <c r="A226" s="21"/>
      <c r="B226" s="25"/>
      <c r="C226" s="25"/>
      <c r="D226" s="25"/>
      <c r="E226" s="25"/>
      <c r="F226" s="25"/>
      <c r="G226" s="25"/>
      <c r="H226" s="58"/>
      <c r="I226" s="58"/>
      <c r="J226" s="58"/>
      <c r="K226" s="58"/>
      <c r="L226" s="58"/>
      <c r="M226" s="182"/>
      <c r="N226" s="25"/>
    </row>
    <row r="227" spans="1:14" ht="12.75">
      <c r="A227" s="21"/>
      <c r="B227" s="25"/>
      <c r="C227" s="25"/>
      <c r="D227" s="25"/>
      <c r="E227" s="25"/>
      <c r="F227" s="25"/>
      <c r="G227" s="25"/>
      <c r="H227" s="25"/>
      <c r="I227" s="58"/>
      <c r="J227" s="58"/>
      <c r="K227" s="58"/>
      <c r="L227" s="58"/>
      <c r="M227" s="182"/>
      <c r="N227" s="25"/>
    </row>
    <row r="228" spans="1:14" ht="12.75">
      <c r="A228" s="21"/>
      <c r="B228" s="25"/>
      <c r="C228" s="25"/>
      <c r="D228" s="25"/>
      <c r="E228" s="25"/>
      <c r="F228" s="25"/>
      <c r="G228" s="25"/>
      <c r="H228" s="25"/>
      <c r="I228" s="58"/>
      <c r="J228" s="58"/>
      <c r="K228" s="58"/>
      <c r="L228" s="58"/>
      <c r="M228" s="182"/>
      <c r="N228" s="25"/>
    </row>
    <row r="229" spans="1:14" ht="12.75">
      <c r="A229" s="21"/>
      <c r="B229" s="25"/>
      <c r="C229" s="25"/>
      <c r="D229" s="25"/>
      <c r="E229" s="25"/>
      <c r="F229" s="25"/>
      <c r="G229" s="25"/>
      <c r="H229" s="25"/>
      <c r="I229" s="58"/>
      <c r="J229" s="25"/>
      <c r="K229" s="25"/>
      <c r="L229" s="58"/>
      <c r="M229" s="182"/>
      <c r="N229" s="25"/>
    </row>
    <row r="230" spans="1:14" ht="12.75">
      <c r="A230" s="21"/>
      <c r="B230" s="25"/>
      <c r="C230" s="25"/>
      <c r="D230" s="41"/>
      <c r="E230" s="53"/>
      <c r="F230" s="53"/>
      <c r="G230" s="53"/>
      <c r="H230" s="55"/>
      <c r="I230" s="55"/>
      <c r="J230" s="55"/>
      <c r="K230" s="55"/>
      <c r="L230" s="55"/>
      <c r="M230" s="178"/>
      <c r="N230" s="25"/>
    </row>
    <row r="231" spans="1:14" ht="12.75">
      <c r="A231" s="21"/>
      <c r="B231" s="25"/>
      <c r="C231" s="25"/>
      <c r="D231" s="25"/>
      <c r="E231" s="25"/>
      <c r="F231" s="25"/>
      <c r="G231" s="25"/>
      <c r="H231" s="25"/>
      <c r="I231" s="25"/>
      <c r="J231" s="25"/>
      <c r="K231" s="25"/>
      <c r="L231" s="25"/>
      <c r="M231" s="176"/>
      <c r="N231" s="25"/>
    </row>
    <row r="232" spans="1:14" ht="12.75">
      <c r="A232" s="21"/>
      <c r="B232" s="25"/>
      <c r="C232" s="25"/>
      <c r="D232" s="25"/>
      <c r="E232" s="25"/>
      <c r="F232" s="25"/>
      <c r="G232" s="25"/>
      <c r="H232" s="25"/>
      <c r="I232" s="25"/>
      <c r="J232" s="25"/>
      <c r="K232" s="25"/>
      <c r="L232" s="25"/>
      <c r="M232" s="176"/>
      <c r="N232" s="25"/>
    </row>
    <row r="233" spans="1:14" ht="12.75">
      <c r="A233" s="21"/>
      <c r="B233" s="25"/>
      <c r="C233" s="25"/>
      <c r="D233" s="41"/>
      <c r="E233" s="41"/>
      <c r="F233" s="41"/>
      <c r="G233" s="41"/>
      <c r="H233" s="41"/>
      <c r="I233" s="41"/>
      <c r="J233" s="54"/>
      <c r="K233" s="54"/>
      <c r="L233" s="54"/>
      <c r="M233" s="183"/>
      <c r="N233" s="25"/>
    </row>
    <row r="234" spans="1:14" ht="12.75">
      <c r="A234" s="21"/>
      <c r="B234" s="25"/>
      <c r="C234" s="25"/>
      <c r="D234" s="25"/>
      <c r="E234" s="25"/>
      <c r="F234" s="25"/>
      <c r="G234" s="25"/>
      <c r="H234" s="25"/>
      <c r="I234" s="25"/>
      <c r="J234" s="25"/>
      <c r="K234" s="25"/>
      <c r="L234" s="25"/>
      <c r="M234" s="176"/>
      <c r="N234" s="25"/>
    </row>
    <row r="235" spans="1:14" ht="12.75">
      <c r="A235" s="21"/>
      <c r="B235" s="25"/>
      <c r="C235" s="25"/>
      <c r="D235" s="25"/>
      <c r="E235" s="25"/>
      <c r="F235" s="25"/>
      <c r="G235" s="25"/>
      <c r="H235" s="25"/>
      <c r="I235" s="25"/>
      <c r="J235" s="25"/>
      <c r="K235" s="25"/>
      <c r="L235" s="25"/>
      <c r="M235" s="176"/>
      <c r="N235" s="25"/>
    </row>
    <row r="236" spans="1:14" ht="12.75">
      <c r="A236" s="21"/>
      <c r="B236" s="25"/>
      <c r="C236" s="25"/>
      <c r="D236" s="41"/>
      <c r="E236" s="58"/>
      <c r="F236" s="58"/>
      <c r="G236" s="58"/>
      <c r="H236" s="25"/>
      <c r="I236" s="25"/>
      <c r="J236" s="25"/>
      <c r="K236" s="25"/>
      <c r="L236" s="25"/>
      <c r="M236" s="176"/>
      <c r="N236" s="25"/>
    </row>
    <row r="237" spans="1:14" ht="12.75">
      <c r="A237" s="21"/>
      <c r="B237" s="25"/>
      <c r="C237" s="25"/>
      <c r="D237" s="25"/>
      <c r="E237" s="25"/>
      <c r="F237" s="25"/>
      <c r="G237" s="25"/>
      <c r="H237" s="56"/>
      <c r="I237" s="56"/>
      <c r="J237" s="56"/>
      <c r="K237" s="56"/>
      <c r="L237" s="56"/>
      <c r="M237" s="179"/>
      <c r="N237" s="25"/>
    </row>
    <row r="238" spans="1:14" ht="12.75">
      <c r="A238" s="21"/>
      <c r="B238" s="25"/>
      <c r="C238" s="25"/>
      <c r="D238" s="25"/>
      <c r="E238" s="25"/>
      <c r="F238" s="25"/>
      <c r="G238" s="25"/>
      <c r="H238" s="56"/>
      <c r="I238" s="56"/>
      <c r="J238" s="56"/>
      <c r="K238" s="56"/>
      <c r="L238" s="56"/>
      <c r="M238" s="179"/>
      <c r="N238" s="25"/>
    </row>
    <row r="239" spans="1:14" ht="12.75">
      <c r="A239" s="21"/>
      <c r="B239" s="25"/>
      <c r="C239" s="25"/>
      <c r="D239" s="47"/>
      <c r="E239" s="47"/>
      <c r="F239" s="47"/>
      <c r="G239" s="47"/>
      <c r="H239" s="61"/>
      <c r="I239" s="61"/>
      <c r="J239" s="61"/>
      <c r="K239" s="61"/>
      <c r="L239" s="61"/>
      <c r="M239" s="179"/>
      <c r="N239" s="25"/>
    </row>
    <row r="240" spans="1:14" ht="12.75">
      <c r="A240" s="21"/>
      <c r="B240" s="25"/>
      <c r="C240" s="25"/>
      <c r="D240" s="41"/>
      <c r="E240" s="53"/>
      <c r="F240" s="53"/>
      <c r="G240" s="53"/>
      <c r="H240" s="57"/>
      <c r="I240" s="57"/>
      <c r="J240" s="57"/>
      <c r="K240" s="57"/>
      <c r="L240" s="57"/>
      <c r="M240" s="180"/>
      <c r="N240" s="25"/>
    </row>
    <row r="241" spans="1:14" ht="12.75">
      <c r="A241" s="21"/>
      <c r="B241" s="25"/>
      <c r="C241" s="25"/>
      <c r="D241" s="25"/>
      <c r="E241" s="25"/>
      <c r="F241" s="25"/>
      <c r="G241" s="25"/>
      <c r="H241" s="62"/>
      <c r="I241" s="62"/>
      <c r="J241" s="62"/>
      <c r="K241" s="62"/>
      <c r="L241" s="62"/>
      <c r="M241" s="184"/>
      <c r="N241" s="25"/>
    </row>
    <row r="242" spans="1:14" ht="12.75">
      <c r="A242" s="21"/>
      <c r="B242" s="25"/>
      <c r="C242" s="25"/>
      <c r="D242" s="25"/>
      <c r="E242" s="25"/>
      <c r="F242" s="25"/>
      <c r="G242" s="25"/>
      <c r="H242" s="56"/>
      <c r="I242" s="62"/>
      <c r="J242" s="62"/>
      <c r="K242" s="62"/>
      <c r="L242" s="62"/>
      <c r="M242" s="184"/>
      <c r="N242" s="25"/>
    </row>
    <row r="243" spans="1:14" ht="12.75">
      <c r="A243" s="21"/>
      <c r="B243" s="25"/>
      <c r="C243" s="25"/>
      <c r="D243" s="25"/>
      <c r="E243" s="25"/>
      <c r="F243" s="25"/>
      <c r="G243" s="25"/>
      <c r="H243" s="56"/>
      <c r="I243" s="62"/>
      <c r="J243" s="62"/>
      <c r="K243" s="62"/>
      <c r="L243" s="62"/>
      <c r="M243" s="184"/>
      <c r="N243" s="25"/>
    </row>
    <row r="244" spans="1:14" ht="12.75">
      <c r="A244" s="21"/>
      <c r="B244" s="25"/>
      <c r="C244" s="25"/>
      <c r="D244" s="25"/>
      <c r="E244" s="25"/>
      <c r="F244" s="25"/>
      <c r="G244" s="25"/>
      <c r="H244" s="56"/>
      <c r="I244" s="62"/>
      <c r="J244" s="56"/>
      <c r="K244" s="56"/>
      <c r="L244" s="62"/>
      <c r="M244" s="184"/>
      <c r="N244" s="25"/>
    </row>
    <row r="245" spans="1:14" ht="12.75">
      <c r="A245" s="21"/>
      <c r="B245" s="25"/>
      <c r="C245" s="25"/>
      <c r="D245" s="41"/>
      <c r="E245" s="53"/>
      <c r="F245" s="53"/>
      <c r="G245" s="53"/>
      <c r="H245" s="57"/>
      <c r="I245" s="57"/>
      <c r="J245" s="57"/>
      <c r="K245" s="57"/>
      <c r="L245" s="57"/>
      <c r="M245" s="180"/>
      <c r="N245" s="25"/>
    </row>
    <row r="246" spans="1:14" ht="12.75">
      <c r="A246" s="21"/>
      <c r="B246" s="25"/>
      <c r="C246" s="25"/>
      <c r="D246" s="25"/>
      <c r="E246" s="25"/>
      <c r="F246" s="25"/>
      <c r="G246" s="25"/>
      <c r="H246" s="25"/>
      <c r="I246" s="25"/>
      <c r="J246" s="25"/>
      <c r="K246" s="25"/>
      <c r="L246" s="25"/>
      <c r="M246" s="176"/>
      <c r="N246" s="25"/>
    </row>
    <row r="247" spans="1:14" ht="12.75">
      <c r="A247" s="21"/>
      <c r="B247" s="25"/>
      <c r="C247" s="25"/>
      <c r="D247" s="25"/>
      <c r="E247" s="25"/>
      <c r="F247" s="25"/>
      <c r="G247" s="25"/>
      <c r="H247" s="25"/>
      <c r="I247" s="25"/>
      <c r="J247" s="25"/>
      <c r="K247" s="25"/>
      <c r="L247" s="25"/>
      <c r="M247" s="176"/>
      <c r="N247" s="25"/>
    </row>
    <row r="248" spans="1:14" ht="12.75">
      <c r="A248" s="21"/>
      <c r="B248" s="25"/>
      <c r="C248" s="25"/>
      <c r="D248" s="25"/>
      <c r="E248" s="25"/>
      <c r="F248" s="25"/>
      <c r="G248" s="25"/>
      <c r="H248" s="25"/>
      <c r="I248" s="25"/>
      <c r="J248" s="25"/>
      <c r="K248" s="25"/>
      <c r="L248" s="25"/>
      <c r="M248" s="176"/>
      <c r="N248" s="25"/>
    </row>
    <row r="249" spans="1:14" ht="12.75">
      <c r="A249" s="21"/>
      <c r="B249" s="25"/>
      <c r="C249" s="25"/>
      <c r="D249" s="41"/>
      <c r="E249" s="25"/>
      <c r="F249" s="25"/>
      <c r="G249" s="25"/>
      <c r="H249" s="25"/>
      <c r="I249" s="25"/>
      <c r="J249" s="25"/>
      <c r="K249" s="25"/>
      <c r="L249" s="25"/>
      <c r="M249" s="176"/>
      <c r="N249" s="25"/>
    </row>
    <row r="250" spans="1:14" ht="12.75">
      <c r="A250" s="21"/>
      <c r="B250" s="25"/>
      <c r="C250" s="25"/>
      <c r="D250" s="25"/>
      <c r="E250" s="25"/>
      <c r="F250" s="25"/>
      <c r="G250" s="25"/>
      <c r="H250" s="25"/>
      <c r="I250" s="25"/>
      <c r="J250" s="25"/>
      <c r="K250" s="25"/>
      <c r="L250" s="25"/>
      <c r="M250" s="176"/>
      <c r="N250" s="25"/>
    </row>
    <row r="251" spans="1:14" ht="12.75">
      <c r="A251" s="21"/>
      <c r="B251" s="25"/>
      <c r="C251" s="25"/>
      <c r="D251" s="25"/>
      <c r="E251" s="25"/>
      <c r="F251" s="25"/>
      <c r="G251" s="25"/>
      <c r="H251" s="25"/>
      <c r="I251" s="25"/>
      <c r="J251" s="25"/>
      <c r="K251" s="25"/>
      <c r="L251" s="25"/>
      <c r="M251" s="176"/>
      <c r="N251" s="25"/>
    </row>
    <row r="252" spans="1:14" ht="12.75">
      <c r="A252" s="21"/>
      <c r="B252" s="25"/>
      <c r="C252" s="25"/>
      <c r="D252" s="25"/>
      <c r="E252" s="25"/>
      <c r="F252" s="25"/>
      <c r="G252" s="25"/>
      <c r="H252" s="25"/>
      <c r="I252" s="25"/>
      <c r="J252" s="25"/>
      <c r="K252" s="25"/>
      <c r="L252" s="25"/>
      <c r="M252" s="176"/>
      <c r="N252" s="25"/>
    </row>
    <row r="253" spans="1:14" ht="12.75">
      <c r="A253" s="21"/>
      <c r="B253" s="25"/>
      <c r="C253" s="25"/>
      <c r="D253" s="25"/>
      <c r="E253" s="25"/>
      <c r="F253" s="25"/>
      <c r="G253" s="25"/>
      <c r="H253" s="25"/>
      <c r="I253" s="25"/>
      <c r="J253" s="25"/>
      <c r="K253" s="25"/>
      <c r="L253" s="25"/>
      <c r="M253" s="176"/>
      <c r="N253" s="25"/>
    </row>
    <row r="254" spans="1:14" ht="18">
      <c r="A254" s="21"/>
      <c r="B254" s="39"/>
      <c r="C254" s="25"/>
      <c r="D254" s="25"/>
      <c r="E254" s="25"/>
      <c r="F254" s="25"/>
      <c r="G254" s="25"/>
      <c r="H254" s="25"/>
      <c r="I254" s="25"/>
      <c r="J254" s="25"/>
      <c r="K254" s="25"/>
      <c r="L254" s="25"/>
      <c r="M254" s="176"/>
      <c r="N254" s="25"/>
    </row>
    <row r="255" spans="1:14" ht="12.75">
      <c r="A255" s="21"/>
      <c r="B255" s="41"/>
      <c r="C255" s="25"/>
      <c r="D255" s="25"/>
      <c r="E255" s="25"/>
      <c r="F255" s="25"/>
      <c r="G255" s="25"/>
      <c r="H255" s="25"/>
      <c r="I255" s="25"/>
      <c r="J255" s="25"/>
      <c r="K255" s="25"/>
      <c r="L255" s="25"/>
      <c r="M255" s="176"/>
      <c r="N255" s="25"/>
    </row>
    <row r="256" spans="1:14" ht="12.75">
      <c r="A256" s="21"/>
      <c r="B256" s="41"/>
      <c r="C256" s="25"/>
      <c r="D256" s="25"/>
      <c r="E256" s="25"/>
      <c r="F256" s="25"/>
      <c r="G256" s="25"/>
      <c r="H256" s="63"/>
      <c r="I256" s="63"/>
      <c r="J256" s="25"/>
      <c r="K256" s="25"/>
      <c r="L256" s="25"/>
      <c r="M256" s="176"/>
      <c r="N256" s="25"/>
    </row>
    <row r="257" spans="1:14" ht="12.75">
      <c r="A257" s="21"/>
      <c r="B257" s="25"/>
      <c r="C257" s="25"/>
      <c r="D257" s="41"/>
      <c r="E257" s="25"/>
      <c r="F257" s="25"/>
      <c r="G257" s="25"/>
      <c r="H257" s="54"/>
      <c r="I257" s="57"/>
      <c r="J257" s="25"/>
      <c r="K257" s="25"/>
      <c r="L257" s="25"/>
      <c r="M257" s="176"/>
      <c r="N257" s="25"/>
    </row>
    <row r="258" spans="1:12" ht="12.75">
      <c r="A258" s="21"/>
      <c r="B258" s="25"/>
      <c r="C258" s="25"/>
      <c r="D258" s="47"/>
      <c r="E258" s="25"/>
      <c r="F258" s="25"/>
      <c r="G258" s="25"/>
      <c r="H258" s="64"/>
      <c r="I258" s="56"/>
      <c r="J258" s="25"/>
      <c r="K258" s="25"/>
      <c r="L258" s="25"/>
    </row>
    <row r="259" spans="1:12" ht="12.75">
      <c r="A259" s="21"/>
      <c r="B259" s="25"/>
      <c r="C259" s="25"/>
      <c r="D259" s="47"/>
      <c r="E259" s="25"/>
      <c r="F259" s="25"/>
      <c r="G259" s="25"/>
      <c r="H259" s="51"/>
      <c r="I259" s="56"/>
      <c r="J259" s="25"/>
      <c r="K259" s="25"/>
      <c r="L259" s="25"/>
    </row>
    <row r="260" spans="1:12" ht="12.75">
      <c r="A260" s="21"/>
      <c r="B260" s="25"/>
      <c r="C260" s="25"/>
      <c r="D260" s="47"/>
      <c r="E260" s="25"/>
      <c r="F260" s="25"/>
      <c r="G260" s="25"/>
      <c r="H260" s="51"/>
      <c r="I260" s="25"/>
      <c r="J260" s="25"/>
      <c r="K260" s="25"/>
      <c r="L260" s="25"/>
    </row>
    <row r="261" spans="1:12" ht="12.75">
      <c r="A261" s="21"/>
      <c r="B261" s="25"/>
      <c r="C261" s="25"/>
      <c r="D261" s="47"/>
      <c r="E261" s="25"/>
      <c r="F261" s="25"/>
      <c r="G261" s="25"/>
      <c r="H261" s="51"/>
      <c r="I261" s="25"/>
      <c r="J261" s="25"/>
      <c r="K261" s="25"/>
      <c r="L261" s="25"/>
    </row>
    <row r="262" spans="1:12" ht="12.75">
      <c r="A262" s="21"/>
      <c r="B262" s="25"/>
      <c r="C262" s="25"/>
      <c r="D262" s="47"/>
      <c r="E262" s="25"/>
      <c r="F262" s="25"/>
      <c r="G262" s="25"/>
      <c r="H262" s="51"/>
      <c r="I262" s="25"/>
      <c r="J262" s="25"/>
      <c r="K262" s="25"/>
      <c r="L262" s="25"/>
    </row>
    <row r="263" spans="1:12" ht="12.75">
      <c r="A263" s="21"/>
      <c r="B263" s="25"/>
      <c r="C263" s="25"/>
      <c r="D263" s="47"/>
      <c r="E263" s="25"/>
      <c r="F263" s="25"/>
      <c r="G263" s="25"/>
      <c r="H263" s="51"/>
      <c r="I263" s="56"/>
      <c r="J263" s="25"/>
      <c r="K263" s="25"/>
      <c r="L263" s="25"/>
    </row>
    <row r="264" spans="1:12" ht="12.75">
      <c r="A264" s="21"/>
      <c r="B264" s="25"/>
      <c r="C264" s="25"/>
      <c r="D264" s="47"/>
      <c r="E264" s="25"/>
      <c r="F264" s="25"/>
      <c r="G264" s="25"/>
      <c r="H264" s="51"/>
      <c r="I264" s="56"/>
      <c r="J264" s="25"/>
      <c r="K264" s="25"/>
      <c r="L264" s="25"/>
    </row>
    <row r="265" spans="1:12" ht="12.75">
      <c r="A265" s="21"/>
      <c r="B265" s="25"/>
      <c r="C265" s="25"/>
      <c r="D265" s="43"/>
      <c r="E265" s="43"/>
      <c r="F265" s="43"/>
      <c r="G265" s="43"/>
      <c r="H265" s="65"/>
      <c r="I265" s="65"/>
      <c r="J265" s="25"/>
      <c r="K265" s="25"/>
      <c r="L265" s="25"/>
    </row>
    <row r="266" spans="1:12" ht="12.75">
      <c r="A266" s="21"/>
      <c r="B266" s="25"/>
      <c r="C266" s="25"/>
      <c r="D266" s="47"/>
      <c r="E266" s="25"/>
      <c r="F266" s="25"/>
      <c r="G266" s="25"/>
      <c r="H266" s="58"/>
      <c r="I266" s="56"/>
      <c r="J266" s="25"/>
      <c r="K266" s="25"/>
      <c r="L266" s="25"/>
    </row>
    <row r="267" spans="1:12" ht="12.75">
      <c r="A267" s="21"/>
      <c r="B267" s="25"/>
      <c r="C267" s="25"/>
      <c r="D267" s="47"/>
      <c r="E267" s="25"/>
      <c r="F267" s="25"/>
      <c r="G267" s="25"/>
      <c r="H267" s="54"/>
      <c r="I267" s="56"/>
      <c r="J267" s="25"/>
      <c r="K267" s="25"/>
      <c r="L267" s="25"/>
    </row>
    <row r="268" spans="1:12" ht="12.75">
      <c r="A268" s="21"/>
      <c r="B268" s="25"/>
      <c r="C268" s="25"/>
      <c r="D268" s="41"/>
      <c r="E268" s="25"/>
      <c r="F268" s="25"/>
      <c r="G268" s="25"/>
      <c r="H268" s="54"/>
      <c r="I268" s="57"/>
      <c r="J268" s="25"/>
      <c r="K268" s="25"/>
      <c r="L268" s="25"/>
    </row>
    <row r="269" spans="1:12" ht="12.75">
      <c r="A269" s="21"/>
      <c r="B269" s="25"/>
      <c r="C269" s="25"/>
      <c r="D269" s="25"/>
      <c r="E269" s="25"/>
      <c r="F269" s="25"/>
      <c r="G269" s="25"/>
      <c r="H269" s="58"/>
      <c r="I269" s="25"/>
      <c r="J269" s="25"/>
      <c r="K269" s="25"/>
      <c r="L269" s="25"/>
    </row>
    <row r="270" spans="1:12" ht="12.75">
      <c r="A270" s="21"/>
      <c r="B270" s="25"/>
      <c r="C270" s="25"/>
      <c r="D270" s="25"/>
      <c r="E270" s="25"/>
      <c r="F270" s="25"/>
      <c r="G270" s="25"/>
      <c r="H270" s="58"/>
      <c r="I270" s="25"/>
      <c r="J270" s="25"/>
      <c r="K270" s="25"/>
      <c r="L270" s="25"/>
    </row>
    <row r="271" spans="1:12" ht="12.75">
      <c r="A271" s="21"/>
      <c r="B271" s="25"/>
      <c r="C271" s="25"/>
      <c r="D271" s="25"/>
      <c r="E271" s="25"/>
      <c r="F271" s="25"/>
      <c r="G271" s="25"/>
      <c r="H271" s="25"/>
      <c r="I271" s="25"/>
      <c r="J271" s="25"/>
      <c r="K271" s="25"/>
      <c r="L271" s="25"/>
    </row>
    <row r="272" spans="1:12" ht="12.75">
      <c r="A272" s="21"/>
      <c r="B272" s="25"/>
      <c r="C272" s="41"/>
      <c r="D272" s="25"/>
      <c r="E272" s="25"/>
      <c r="F272" s="25"/>
      <c r="G272" s="25"/>
      <c r="H272" s="25"/>
      <c r="I272" s="25"/>
      <c r="J272" s="25"/>
      <c r="K272" s="25"/>
      <c r="L272" s="25"/>
    </row>
    <row r="273" spans="1:12" ht="12.75">
      <c r="A273" s="21"/>
      <c r="B273" s="25"/>
      <c r="C273" s="25"/>
      <c r="D273" s="25"/>
      <c r="E273" s="63"/>
      <c r="F273" s="63"/>
      <c r="G273" s="63"/>
      <c r="H273" s="63"/>
      <c r="I273" s="63"/>
      <c r="J273" s="25"/>
      <c r="K273" s="25"/>
      <c r="L273" s="25"/>
    </row>
    <row r="274" spans="1:12" ht="12.75">
      <c r="A274" s="21"/>
      <c r="B274" s="25"/>
      <c r="C274" s="25"/>
      <c r="D274" s="25"/>
      <c r="E274" s="66"/>
      <c r="F274" s="66"/>
      <c r="G274" s="66"/>
      <c r="H274" s="66"/>
      <c r="I274" s="56"/>
      <c r="J274" s="25"/>
      <c r="K274" s="25"/>
      <c r="L274" s="25"/>
    </row>
    <row r="275" spans="1:12" ht="12.75">
      <c r="A275" s="21"/>
      <c r="B275" s="25"/>
      <c r="C275" s="43"/>
      <c r="D275" s="25"/>
      <c r="E275" s="66"/>
      <c r="F275" s="66"/>
      <c r="G275" s="66"/>
      <c r="H275" s="66"/>
      <c r="I275" s="56"/>
      <c r="J275" s="25"/>
      <c r="K275" s="25"/>
      <c r="L275" s="25"/>
    </row>
    <row r="276" spans="1:12" ht="12.75">
      <c r="A276" s="21"/>
      <c r="B276" s="25"/>
      <c r="C276" s="43"/>
      <c r="D276" s="25"/>
      <c r="E276" s="56"/>
      <c r="F276" s="56"/>
      <c r="G276" s="56"/>
      <c r="H276" s="56"/>
      <c r="I276" s="56"/>
      <c r="J276" s="25"/>
      <c r="K276" s="25"/>
      <c r="L276" s="25"/>
    </row>
    <row r="277" spans="1:12" ht="12.75">
      <c r="A277" s="21"/>
      <c r="B277" s="25"/>
      <c r="C277" s="43"/>
      <c r="D277" s="25"/>
      <c r="E277" s="66"/>
      <c r="F277" s="66"/>
      <c r="G277" s="66"/>
      <c r="H277" s="66"/>
      <c r="I277" s="56"/>
      <c r="J277" s="25"/>
      <c r="K277" s="25"/>
      <c r="L277" s="25"/>
    </row>
    <row r="278" spans="1:12" ht="12.75">
      <c r="A278" s="21"/>
      <c r="B278" s="25"/>
      <c r="C278" s="43"/>
      <c r="D278" s="25"/>
      <c r="E278" s="56"/>
      <c r="F278" s="56"/>
      <c r="G278" s="56"/>
      <c r="H278" s="56"/>
      <c r="I278" s="56"/>
      <c r="J278" s="25"/>
      <c r="K278" s="25"/>
      <c r="L278" s="25"/>
    </row>
    <row r="279" spans="1:12" ht="12.75">
      <c r="A279" s="21"/>
      <c r="B279" s="25"/>
      <c r="C279" s="43"/>
      <c r="D279" s="25"/>
      <c r="E279" s="56"/>
      <c r="F279" s="56"/>
      <c r="G279" s="56"/>
      <c r="H279" s="56"/>
      <c r="I279" s="56"/>
      <c r="J279" s="25"/>
      <c r="K279" s="25"/>
      <c r="L279" s="25"/>
    </row>
    <row r="280" spans="1:12" ht="12.75">
      <c r="A280" s="21"/>
      <c r="B280" s="25"/>
      <c r="C280" s="25"/>
      <c r="D280" s="41"/>
      <c r="E280" s="57"/>
      <c r="F280" s="57"/>
      <c r="G280" s="57"/>
      <c r="H280" s="57"/>
      <c r="I280" s="57"/>
      <c r="J280" s="25"/>
      <c r="K280" s="25"/>
      <c r="L280" s="25"/>
    </row>
    <row r="281" spans="1:12" ht="12.75">
      <c r="A281" s="21"/>
      <c r="B281" s="25"/>
      <c r="C281" s="25"/>
      <c r="D281" s="25"/>
      <c r="E281" s="25"/>
      <c r="F281" s="25"/>
      <c r="G281" s="25"/>
      <c r="H281" s="25"/>
      <c r="I281" s="25"/>
      <c r="J281" s="25"/>
      <c r="K281" s="25"/>
      <c r="L281" s="25"/>
    </row>
    <row r="282" spans="1:12" ht="12.75">
      <c r="A282" s="21"/>
      <c r="B282" s="25"/>
      <c r="C282" s="25"/>
      <c r="D282" s="25"/>
      <c r="E282" s="25"/>
      <c r="F282" s="25"/>
      <c r="G282" s="25"/>
      <c r="H282" s="25"/>
      <c r="I282" s="25"/>
      <c r="J282" s="25"/>
      <c r="K282" s="25"/>
      <c r="L282" s="25"/>
    </row>
  </sheetData>
  <sheetProtection sheet="1"/>
  <mergeCells count="2">
    <mergeCell ref="D82:F82"/>
    <mergeCell ref="I4:L4"/>
  </mergeCells>
  <conditionalFormatting sqref="E26:L28 E31:L31 E64:L65 E45:L45 E14:L17 E19:L19 E21:L23 E33:L33 E38:L42 E12:L12 E36:L36 E61:L62">
    <cfRule type="expression" priority="24" dxfId="1">
      <formula>IF($L$5=E$10,1,0)</formula>
    </cfRule>
  </conditionalFormatting>
  <conditionalFormatting sqref="E26:E28">
    <cfRule type="expression" priority="1" dxfId="1">
      <formula>IF($L$5=E$10,1,0)</formula>
    </cfRule>
  </conditionalFormatting>
  <printOptions/>
  <pageMargins left="0.75" right="0.75" top="1" bottom="1" header="0.5" footer="0.5"/>
  <pageSetup fitToHeight="0" fitToWidth="1" horizontalDpi="600" verticalDpi="600" orientation="portrait" paperSize="9" scale="51" r:id="rId1"/>
  <headerFooter alignWithMargins="0">
    <oddHeader>&amp;RElectricity Distribution (Information Disclosure) Requirements - Schedules 
</oddHeader>
    <oddFooter>&amp;L&amp;D&amp;C&amp;F</oddFooter>
  </headerFooter>
  <ignoredErrors>
    <ignoredError sqref="L68 L8" numberStoredAsText="1"/>
  </ignoredErrors>
</worksheet>
</file>

<file path=xl/worksheets/sheet8.xml><?xml version="1.0" encoding="utf-8"?>
<worksheet xmlns="http://schemas.openxmlformats.org/spreadsheetml/2006/main" xmlns:r="http://schemas.openxmlformats.org/officeDocument/2006/relationships">
  <sheetPr>
    <tabColor indexed="43"/>
  </sheetPr>
  <dimension ref="A1:R68"/>
  <sheetViews>
    <sheetView showGridLines="0" zoomScaleSheetLayoutView="75" zoomScalePageLayoutView="0" workbookViewId="0" topLeftCell="A1">
      <selection activeCell="M10" sqref="M10"/>
    </sheetView>
  </sheetViews>
  <sheetFormatPr defaultColWidth="9.140625" defaultRowHeight="12.75"/>
  <cols>
    <col min="1" max="1" width="6.28125" style="2" customWidth="1"/>
    <col min="2" max="2" width="0.9921875" style="0" customWidth="1"/>
    <col min="3" max="3" width="3.7109375" style="0" customWidth="1"/>
    <col min="4" max="4" width="54.7109375" style="0" customWidth="1"/>
    <col min="5" max="5" width="1.1484375" style="0" customWidth="1"/>
    <col min="6" max="12" width="10.7109375" style="4" customWidth="1"/>
    <col min="13" max="13" width="13.421875" style="4" customWidth="1"/>
    <col min="14" max="14" width="10.421875" style="169" customWidth="1"/>
    <col min="15" max="15" width="2.8515625" style="4" customWidth="1"/>
  </cols>
  <sheetData>
    <row r="1" spans="1:15" ht="12.75">
      <c r="A1" s="233"/>
      <c r="B1" s="195"/>
      <c r="C1" s="195"/>
      <c r="D1" s="195"/>
      <c r="E1" s="195"/>
      <c r="F1" s="195"/>
      <c r="G1" s="195"/>
      <c r="H1" s="195"/>
      <c r="I1" s="195"/>
      <c r="J1" s="195"/>
      <c r="K1" s="195"/>
      <c r="L1" s="195"/>
      <c r="M1" s="195"/>
      <c r="N1" s="196"/>
      <c r="O1" s="195"/>
    </row>
    <row r="2" spans="1:18" s="1" customFormat="1" ht="18">
      <c r="A2" s="197" t="s">
        <v>215</v>
      </c>
      <c r="B2" s="198"/>
      <c r="C2" s="198"/>
      <c r="D2" s="198"/>
      <c r="E2" s="198"/>
      <c r="F2" s="198"/>
      <c r="G2" s="198"/>
      <c r="H2" s="198"/>
      <c r="I2" s="198"/>
      <c r="J2" s="198"/>
      <c r="K2" s="198"/>
      <c r="L2" s="198"/>
      <c r="M2" s="198"/>
      <c r="N2" s="201"/>
      <c r="O2" s="198"/>
      <c r="P2" s="7"/>
      <c r="Q2" s="5"/>
      <c r="R2" s="5"/>
    </row>
    <row r="3" spans="1:18" s="1" customFormat="1" ht="15.75">
      <c r="A3" s="208" t="s">
        <v>418</v>
      </c>
      <c r="B3" s="198"/>
      <c r="C3" s="198"/>
      <c r="D3" s="198"/>
      <c r="E3" s="198"/>
      <c r="F3" s="198"/>
      <c r="G3" s="198"/>
      <c r="H3" s="198"/>
      <c r="I3" s="198"/>
      <c r="J3" s="198"/>
      <c r="K3" s="198"/>
      <c r="L3" s="198"/>
      <c r="M3" s="198"/>
      <c r="N3" s="201"/>
      <c r="O3" s="198"/>
      <c r="P3" s="7"/>
      <c r="Q3" s="5"/>
      <c r="R3" s="5"/>
    </row>
    <row r="4" spans="1:18" s="1" customFormat="1" ht="17.25" customHeight="1">
      <c r="A4" s="197"/>
      <c r="B4" s="198"/>
      <c r="C4" s="198"/>
      <c r="D4" s="198"/>
      <c r="E4" s="198"/>
      <c r="F4" s="198"/>
      <c r="G4" s="198"/>
      <c r="H4" s="198"/>
      <c r="I4" s="198"/>
      <c r="J4" s="198"/>
      <c r="K4" s="198"/>
      <c r="L4" s="198"/>
      <c r="M4" s="198"/>
      <c r="N4" s="201"/>
      <c r="O4" s="198"/>
      <c r="P4" s="7"/>
      <c r="Q4" s="5"/>
      <c r="R4" s="5"/>
    </row>
    <row r="5" spans="1:18" ht="18.75">
      <c r="A5" s="248" t="s">
        <v>485</v>
      </c>
      <c r="B5" s="195"/>
      <c r="C5" s="195"/>
      <c r="D5" s="195"/>
      <c r="E5" s="195"/>
      <c r="F5" s="195"/>
      <c r="G5" s="195"/>
      <c r="H5" s="195"/>
      <c r="I5" s="195"/>
      <c r="J5" s="195"/>
      <c r="K5" s="210" t="s">
        <v>182</v>
      </c>
      <c r="L5" s="746">
        <f>'FS1.Regulatory Profit Statement'!$E$4</f>
        <v>0</v>
      </c>
      <c r="M5" s="747"/>
      <c r="N5" s="196"/>
      <c r="O5" s="195"/>
      <c r="P5" s="4"/>
      <c r="Q5" s="4"/>
      <c r="R5" s="4"/>
    </row>
    <row r="6" spans="1:18" ht="18">
      <c r="A6" s="209">
        <f>ROW()</f>
        <v>6</v>
      </c>
      <c r="B6" s="195"/>
      <c r="C6" s="195"/>
      <c r="D6" s="195"/>
      <c r="E6" s="195"/>
      <c r="F6" s="195"/>
      <c r="G6" s="195"/>
      <c r="H6" s="195"/>
      <c r="I6" s="195"/>
      <c r="J6" s="195"/>
      <c r="K6" s="195"/>
      <c r="L6" s="218" t="s">
        <v>443</v>
      </c>
      <c r="M6" s="102">
        <f>'FS1.Regulatory Profit Statement'!F5</f>
        <v>0</v>
      </c>
      <c r="N6" s="196"/>
      <c r="O6" s="195"/>
      <c r="P6" s="4"/>
      <c r="Q6" s="4"/>
      <c r="R6" s="4"/>
    </row>
    <row r="7" spans="1:18" ht="12.75">
      <c r="A7" s="206">
        <f>ROW()</f>
        <v>7</v>
      </c>
      <c r="B7" s="195"/>
      <c r="C7" s="195"/>
      <c r="D7" s="195"/>
      <c r="E7" s="195"/>
      <c r="F7" s="195"/>
      <c r="G7" s="195"/>
      <c r="H7" s="195"/>
      <c r="I7" s="195"/>
      <c r="J7" s="195"/>
      <c r="K7" s="195"/>
      <c r="L7" s="195"/>
      <c r="M7" s="195"/>
      <c r="N7" s="196"/>
      <c r="O7" s="195"/>
      <c r="P7" s="4"/>
      <c r="Q7" s="4"/>
      <c r="R7" s="4"/>
    </row>
    <row r="8" spans="1:18" ht="12.75">
      <c r="A8" s="206">
        <f>ROW()</f>
        <v>8</v>
      </c>
      <c r="B8" s="195"/>
      <c r="C8" s="195"/>
      <c r="D8" s="298"/>
      <c r="E8" s="298"/>
      <c r="F8" s="195"/>
      <c r="G8" s="195"/>
      <c r="H8" s="195"/>
      <c r="I8" s="195"/>
      <c r="J8" s="195"/>
      <c r="K8" s="195"/>
      <c r="L8" s="195"/>
      <c r="M8" s="195"/>
      <c r="N8" s="196"/>
      <c r="O8" s="195"/>
      <c r="P8" s="4"/>
      <c r="Q8" s="4"/>
      <c r="R8" s="4"/>
    </row>
    <row r="9" spans="1:18" ht="15.75">
      <c r="A9" s="206">
        <f>ROW()</f>
        <v>9</v>
      </c>
      <c r="B9" s="195"/>
      <c r="C9" s="195"/>
      <c r="D9" s="195"/>
      <c r="E9" s="195"/>
      <c r="F9" s="208" t="s">
        <v>446</v>
      </c>
      <c r="G9" s="208"/>
      <c r="H9" s="195"/>
      <c r="I9" s="295"/>
      <c r="J9" s="295"/>
      <c r="K9" s="295"/>
      <c r="L9" s="295"/>
      <c r="M9" s="295"/>
      <c r="N9" s="294"/>
      <c r="O9" s="295"/>
      <c r="P9" s="4"/>
      <c r="Q9" s="4"/>
      <c r="R9" s="4"/>
    </row>
    <row r="10" spans="1:18" ht="15.75">
      <c r="A10" s="206">
        <f>ROW()</f>
        <v>10</v>
      </c>
      <c r="B10" s="195"/>
      <c r="C10" s="195"/>
      <c r="D10" s="195"/>
      <c r="E10" s="195"/>
      <c r="F10" s="298"/>
      <c r="G10" s="208"/>
      <c r="H10" s="195"/>
      <c r="I10" s="295"/>
      <c r="J10" s="295"/>
      <c r="K10" s="295"/>
      <c r="L10" s="303"/>
      <c r="M10" s="219" t="s">
        <v>92</v>
      </c>
      <c r="N10" s="294"/>
      <c r="O10" s="295"/>
      <c r="P10" s="4"/>
      <c r="Q10" s="4"/>
      <c r="R10" s="4"/>
    </row>
    <row r="11" spans="1:18" ht="191.25">
      <c r="A11" s="206">
        <f>ROW()</f>
        <v>11</v>
      </c>
      <c r="B11" s="208" t="s">
        <v>482</v>
      </c>
      <c r="C11" s="195"/>
      <c r="D11" s="195"/>
      <c r="E11" s="211"/>
      <c r="F11" s="299" t="s">
        <v>342</v>
      </c>
      <c r="G11" s="300" t="s">
        <v>194</v>
      </c>
      <c r="H11" s="300" t="s">
        <v>323</v>
      </c>
      <c r="I11" s="300" t="s">
        <v>324</v>
      </c>
      <c r="J11" s="300" t="s">
        <v>195</v>
      </c>
      <c r="K11" s="300" t="s">
        <v>196</v>
      </c>
      <c r="L11" s="304" t="s">
        <v>429</v>
      </c>
      <c r="M11" s="305" t="s">
        <v>430</v>
      </c>
      <c r="N11" s="296"/>
      <c r="O11" s="295"/>
      <c r="P11" s="4"/>
      <c r="Q11" s="4"/>
      <c r="R11" s="4"/>
    </row>
    <row r="12" spans="1:18" ht="12.75">
      <c r="A12" s="206">
        <f>ROW()</f>
        <v>12</v>
      </c>
      <c r="B12" s="195"/>
      <c r="C12" s="195"/>
      <c r="D12" s="301"/>
      <c r="E12" s="301"/>
      <c r="F12" s="302"/>
      <c r="G12" s="211"/>
      <c r="H12" s="211"/>
      <c r="I12" s="211"/>
      <c r="J12" s="211"/>
      <c r="K12" s="211"/>
      <c r="L12" s="306"/>
      <c r="M12" s="307"/>
      <c r="N12" s="196"/>
      <c r="O12" s="195"/>
      <c r="P12" s="4"/>
      <c r="Q12" s="4"/>
      <c r="R12" s="4"/>
    </row>
    <row r="13" spans="1:18" ht="12.75">
      <c r="A13" s="206">
        <f>ROW()</f>
        <v>13</v>
      </c>
      <c r="B13" s="195"/>
      <c r="C13" s="195"/>
      <c r="D13" s="215" t="s">
        <v>343</v>
      </c>
      <c r="E13" s="231"/>
      <c r="F13" s="621"/>
      <c r="G13" s="622"/>
      <c r="H13" s="579"/>
      <c r="I13" s="622"/>
      <c r="J13" s="579"/>
      <c r="K13" s="622"/>
      <c r="L13" s="623"/>
      <c r="M13" s="624">
        <f>SUM(F13:L13)</f>
        <v>0</v>
      </c>
      <c r="N13" s="297" t="str">
        <f>IF(M13='AV1 Reg val report'!E12,"from AV1","Error (AV1)")</f>
        <v>from AV1</v>
      </c>
      <c r="O13" s="195"/>
      <c r="P13" s="4"/>
      <c r="Q13" s="4"/>
      <c r="R13" s="4"/>
    </row>
    <row r="14" spans="1:18" ht="12.75">
      <c r="A14" s="206">
        <f>ROW()</f>
        <v>14</v>
      </c>
      <c r="B14" s="195"/>
      <c r="C14" s="195"/>
      <c r="D14" s="215"/>
      <c r="E14" s="231"/>
      <c r="F14" s="252"/>
      <c r="G14" s="252"/>
      <c r="H14" s="252"/>
      <c r="I14" s="252"/>
      <c r="J14" s="252"/>
      <c r="K14" s="252"/>
      <c r="L14" s="252"/>
      <c r="M14" s="313"/>
      <c r="N14" s="236"/>
      <c r="O14" s="195"/>
      <c r="P14" s="4"/>
      <c r="Q14" s="4"/>
      <c r="R14" s="4"/>
    </row>
    <row r="15" spans="1:18" ht="12.75">
      <c r="A15" s="206">
        <f>ROW()</f>
        <v>15</v>
      </c>
      <c r="B15" s="195"/>
      <c r="C15" s="199" t="s">
        <v>216</v>
      </c>
      <c r="D15" s="215"/>
      <c r="E15" s="231"/>
      <c r="F15" s="252"/>
      <c r="G15" s="252"/>
      <c r="H15" s="252"/>
      <c r="I15" s="252"/>
      <c r="J15" s="252"/>
      <c r="K15" s="252"/>
      <c r="L15" s="308"/>
      <c r="M15" s="314"/>
      <c r="N15" s="236"/>
      <c r="O15" s="195"/>
      <c r="P15" s="4"/>
      <c r="Q15" s="4"/>
      <c r="R15" s="4"/>
    </row>
    <row r="16" spans="1:18" ht="12.75">
      <c r="A16" s="206">
        <f>ROW()</f>
        <v>16</v>
      </c>
      <c r="B16" s="195"/>
      <c r="C16" s="215"/>
      <c r="D16" s="215" t="s">
        <v>149</v>
      </c>
      <c r="E16" s="231"/>
      <c r="F16" s="252"/>
      <c r="G16" s="252"/>
      <c r="H16" s="252"/>
      <c r="I16" s="252"/>
      <c r="J16" s="252"/>
      <c r="K16" s="252"/>
      <c r="L16" s="252"/>
      <c r="M16" s="625">
        <f>SUM('AV1 Reg val report'!E17:L17)</f>
        <v>0</v>
      </c>
      <c r="N16" s="297" t="s">
        <v>523</v>
      </c>
      <c r="O16" s="195"/>
      <c r="P16" s="4"/>
      <c r="Q16" s="4"/>
      <c r="R16" s="4"/>
    </row>
    <row r="17" spans="1:18" ht="12.75">
      <c r="A17" s="206">
        <f>ROW()</f>
        <v>17</v>
      </c>
      <c r="B17" s="195"/>
      <c r="C17" s="215"/>
      <c r="D17" s="215" t="s">
        <v>217</v>
      </c>
      <c r="E17" s="231"/>
      <c r="F17" s="252"/>
      <c r="G17" s="309"/>
      <c r="H17" s="252"/>
      <c r="I17" s="252"/>
      <c r="J17" s="252"/>
      <c r="K17" s="252"/>
      <c r="L17" s="308"/>
      <c r="M17" s="625">
        <f>SUM('AV1 Reg val report'!E19:L19)</f>
        <v>0</v>
      </c>
      <c r="N17" s="297" t="s">
        <v>523</v>
      </c>
      <c r="O17" s="195"/>
      <c r="P17" s="4"/>
      <c r="Q17" s="4"/>
      <c r="R17" s="4"/>
    </row>
    <row r="18" spans="1:18" ht="12.75">
      <c r="A18" s="206">
        <f>ROW()</f>
        <v>18</v>
      </c>
      <c r="B18" s="195"/>
      <c r="C18" s="310" t="s">
        <v>484</v>
      </c>
      <c r="D18" s="215" t="s">
        <v>344</v>
      </c>
      <c r="E18" s="231"/>
      <c r="F18" s="252"/>
      <c r="G18" s="252"/>
      <c r="H18" s="252"/>
      <c r="I18" s="252"/>
      <c r="J18" s="252"/>
      <c r="K18" s="252"/>
      <c r="L18" s="308"/>
      <c r="M18" s="625">
        <f>SUM('AV1 Reg val report'!E23:L23)</f>
        <v>0</v>
      </c>
      <c r="N18" s="297" t="s">
        <v>523</v>
      </c>
      <c r="O18" s="195"/>
      <c r="P18" s="4"/>
      <c r="Q18" s="4"/>
      <c r="R18" s="4"/>
    </row>
    <row r="19" spans="1:15" s="22" customFormat="1" ht="12.75">
      <c r="A19" s="206">
        <f>ROW()</f>
        <v>19</v>
      </c>
      <c r="B19" s="195"/>
      <c r="C19" s="195"/>
      <c r="D19" s="215" t="s">
        <v>383</v>
      </c>
      <c r="E19" s="231"/>
      <c r="F19" s="252"/>
      <c r="G19" s="252"/>
      <c r="H19" s="252"/>
      <c r="I19" s="252"/>
      <c r="J19" s="252"/>
      <c r="K19" s="252"/>
      <c r="L19" s="252"/>
      <c r="M19" s="625">
        <f>SUM('AV1 Reg val report'!E28:L28)</f>
        <v>0</v>
      </c>
      <c r="N19" s="297" t="s">
        <v>523</v>
      </c>
      <c r="O19" s="195"/>
    </row>
    <row r="20" spans="1:18" ht="12.75">
      <c r="A20" s="206">
        <f>ROW()</f>
        <v>20</v>
      </c>
      <c r="B20" s="195"/>
      <c r="C20" s="195"/>
      <c r="D20" s="215" t="s">
        <v>473</v>
      </c>
      <c r="E20" s="231"/>
      <c r="F20" s="252"/>
      <c r="G20" s="252"/>
      <c r="H20" s="252"/>
      <c r="I20" s="252"/>
      <c r="J20" s="252"/>
      <c r="K20" s="252"/>
      <c r="L20" s="308"/>
      <c r="M20" s="626">
        <f>SUM('AV1 Reg val report'!E31:L31)</f>
        <v>0</v>
      </c>
      <c r="N20" s="297" t="s">
        <v>523</v>
      </c>
      <c r="O20" s="195"/>
      <c r="P20" s="4"/>
      <c r="Q20" s="4"/>
      <c r="R20" s="4"/>
    </row>
    <row r="21" spans="1:18" ht="13.5" thickBot="1">
      <c r="A21" s="206">
        <f>ROW()</f>
        <v>21</v>
      </c>
      <c r="B21" s="195"/>
      <c r="C21" s="195"/>
      <c r="D21" s="198" t="s">
        <v>345</v>
      </c>
      <c r="E21" s="231"/>
      <c r="F21" s="311"/>
      <c r="G21" s="311"/>
      <c r="H21" s="311"/>
      <c r="I21" s="311"/>
      <c r="J21" s="311"/>
      <c r="K21" s="311"/>
      <c r="L21" s="312"/>
      <c r="M21" s="627">
        <f>M13+M16+M17-M18+M19+M20</f>
        <v>0</v>
      </c>
      <c r="N21" s="297" t="str">
        <f>IF((IF(M6='AV1 Reg val report'!E10,'AV1 Reg val report'!E33,IF(M6='AV1 Reg val report'!G10,'AV1 Reg val report'!G33,IF(M6='AV1 Reg val report'!F10,'AV1 Reg val report'!F33,IF(M6='AV1 Reg val report'!H10,'AV1 Reg val report'!H33,IF(M6='AV1 Reg val report'!I10,'AV1 Reg val report'!I33,IF(M6='AV1 Reg val report'!J10,'AV1 Reg val report'!J33,IF(M6='AV1 Reg val report'!L10,'AV1 Reg val report'!L33,0))))))))=M21,"from AV1","Error(AV1)")</f>
        <v>from AV1</v>
      </c>
      <c r="O21" s="195"/>
      <c r="P21" s="4"/>
      <c r="Q21" s="4"/>
      <c r="R21" s="4"/>
    </row>
    <row r="22" spans="1:18" ht="12.75">
      <c r="A22" s="255"/>
      <c r="B22" s="195"/>
      <c r="C22" s="195"/>
      <c r="D22" s="195" t="s">
        <v>76</v>
      </c>
      <c r="E22" s="195"/>
      <c r="F22" s="204"/>
      <c r="G22" s="204"/>
      <c r="H22" s="204"/>
      <c r="I22" s="204"/>
      <c r="J22" s="204"/>
      <c r="K22" s="205"/>
      <c r="L22" s="246"/>
      <c r="M22" s="246"/>
      <c r="N22" s="196"/>
      <c r="O22" s="195"/>
      <c r="P22" s="4"/>
      <c r="Q22" s="4"/>
      <c r="R22" s="4"/>
    </row>
    <row r="23" spans="1:18" ht="12.75">
      <c r="A23" s="3"/>
      <c r="B23" s="4"/>
      <c r="C23" s="4"/>
      <c r="D23" s="4"/>
      <c r="E23" s="4"/>
      <c r="P23" s="4"/>
      <c r="Q23" s="4"/>
      <c r="R23" s="4"/>
    </row>
    <row r="24" spans="1:18" ht="12.75">
      <c r="A24" s="3"/>
      <c r="B24" s="4"/>
      <c r="C24" s="4"/>
      <c r="D24" s="4"/>
      <c r="E24" s="4"/>
      <c r="P24" s="4"/>
      <c r="Q24" s="4"/>
      <c r="R24" s="4"/>
    </row>
    <row r="25" spans="1:14" s="22" customFormat="1" ht="12.75">
      <c r="A25" s="34"/>
      <c r="B25" s="24"/>
      <c r="N25" s="174"/>
    </row>
    <row r="26" spans="1:18" ht="12.75">
      <c r="A26" s="3"/>
      <c r="B26" s="4"/>
      <c r="C26" s="4"/>
      <c r="D26" s="4" t="s">
        <v>76</v>
      </c>
      <c r="E26" s="4"/>
      <c r="P26" s="4"/>
      <c r="Q26" s="4"/>
      <c r="R26" s="4"/>
    </row>
    <row r="27" spans="1:18" ht="12.75">
      <c r="A27" s="3"/>
      <c r="B27" s="4"/>
      <c r="C27" s="4"/>
      <c r="D27" s="4"/>
      <c r="E27" s="4"/>
      <c r="P27" s="4"/>
      <c r="Q27" s="4"/>
      <c r="R27" s="4"/>
    </row>
    <row r="28" spans="1:18" ht="12.75">
      <c r="A28" s="3"/>
      <c r="B28" s="4"/>
      <c r="C28" s="4"/>
      <c r="D28" s="4"/>
      <c r="E28" s="4"/>
      <c r="P28" s="4"/>
      <c r="Q28" s="4"/>
      <c r="R28" s="4"/>
    </row>
    <row r="29" spans="1:18" ht="12.75">
      <c r="A29" s="3"/>
      <c r="B29" s="4"/>
      <c r="C29" s="4"/>
      <c r="D29" s="4"/>
      <c r="E29" s="4"/>
      <c r="P29" s="4"/>
      <c r="Q29" s="4"/>
      <c r="R29" s="4"/>
    </row>
    <row r="30" spans="1:18" ht="12.75">
      <c r="A30" s="3"/>
      <c r="B30" s="4"/>
      <c r="C30" s="4"/>
      <c r="D30" s="4"/>
      <c r="E30" s="4"/>
      <c r="P30" s="4"/>
      <c r="Q30" s="4"/>
      <c r="R30" s="4"/>
    </row>
    <row r="31" spans="1:18" ht="12.75">
      <c r="A31" s="3"/>
      <c r="B31" s="4"/>
      <c r="C31" s="4"/>
      <c r="D31" s="4"/>
      <c r="E31" s="4"/>
      <c r="P31" s="4"/>
      <c r="Q31" s="4"/>
      <c r="R31" s="4"/>
    </row>
    <row r="32" spans="1:18" ht="12.75">
      <c r="A32" s="3"/>
      <c r="B32" s="4"/>
      <c r="C32" s="4"/>
      <c r="D32" s="4"/>
      <c r="E32" s="4"/>
      <c r="P32" s="4"/>
      <c r="Q32" s="4"/>
      <c r="R32" s="4"/>
    </row>
    <row r="33" spans="1:18" ht="12.75">
      <c r="A33" s="3"/>
      <c r="B33" s="4"/>
      <c r="C33" s="4"/>
      <c r="D33" s="4"/>
      <c r="E33" s="4"/>
      <c r="P33" s="4"/>
      <c r="Q33" s="4"/>
      <c r="R33" s="4"/>
    </row>
    <row r="34" spans="1:18" ht="12.75">
      <c r="A34" s="3"/>
      <c r="B34" s="4"/>
      <c r="C34" s="4"/>
      <c r="D34" s="4"/>
      <c r="E34" s="4"/>
      <c r="P34" s="4"/>
      <c r="Q34" s="4"/>
      <c r="R34" s="4"/>
    </row>
    <row r="35" spans="1:18" ht="12.75">
      <c r="A35" s="3"/>
      <c r="B35" s="4"/>
      <c r="C35" s="4"/>
      <c r="D35" s="4"/>
      <c r="E35" s="4"/>
      <c r="P35" s="4"/>
      <c r="Q35" s="4"/>
      <c r="R35" s="4"/>
    </row>
    <row r="36" spans="1:18" ht="12.75">
      <c r="A36" s="3"/>
      <c r="B36" s="4"/>
      <c r="C36" s="4"/>
      <c r="D36" s="4"/>
      <c r="E36" s="4"/>
      <c r="P36" s="4"/>
      <c r="Q36" s="4"/>
      <c r="R36" s="4"/>
    </row>
    <row r="37" spans="1:18" ht="12.75">
      <c r="A37" s="3"/>
      <c r="B37" s="4"/>
      <c r="C37" s="4"/>
      <c r="D37" s="4"/>
      <c r="E37" s="4"/>
      <c r="P37" s="4"/>
      <c r="Q37" s="4"/>
      <c r="R37" s="4"/>
    </row>
    <row r="38" spans="1:18" ht="12.75">
      <c r="A38" s="3"/>
      <c r="B38" s="4"/>
      <c r="C38" s="4"/>
      <c r="D38" s="4"/>
      <c r="E38" s="4"/>
      <c r="P38" s="4"/>
      <c r="Q38" s="4"/>
      <c r="R38" s="4"/>
    </row>
    <row r="39" spans="1:18" ht="12.75">
      <c r="A39" s="3"/>
      <c r="B39" s="4"/>
      <c r="C39" s="4"/>
      <c r="D39" s="4"/>
      <c r="E39" s="4"/>
      <c r="P39" s="4"/>
      <c r="Q39" s="4"/>
      <c r="R39" s="4"/>
    </row>
    <row r="40" spans="1:18" ht="12.75">
      <c r="A40" s="3"/>
      <c r="B40" s="4"/>
      <c r="C40" s="4"/>
      <c r="D40" s="4"/>
      <c r="E40" s="4"/>
      <c r="P40" s="4"/>
      <c r="Q40" s="4"/>
      <c r="R40" s="4"/>
    </row>
    <row r="41" spans="1:18" ht="12.75">
      <c r="A41" s="3"/>
      <c r="B41" s="4"/>
      <c r="C41" s="4"/>
      <c r="D41" s="4"/>
      <c r="E41" s="4"/>
      <c r="P41" s="4"/>
      <c r="Q41" s="4"/>
      <c r="R41" s="4"/>
    </row>
    <row r="42" spans="1:18" ht="12.75">
      <c r="A42" s="3"/>
      <c r="B42" s="4"/>
      <c r="C42" s="4"/>
      <c r="D42" s="4"/>
      <c r="E42" s="4"/>
      <c r="P42" s="4"/>
      <c r="Q42" s="4"/>
      <c r="R42" s="4"/>
    </row>
    <row r="43" spans="1:18" ht="12.75">
      <c r="A43" s="3"/>
      <c r="B43" s="4"/>
      <c r="C43" s="4"/>
      <c r="D43" s="4"/>
      <c r="E43" s="4"/>
      <c r="P43" s="4"/>
      <c r="Q43" s="4"/>
      <c r="R43" s="4"/>
    </row>
    <row r="44" spans="1:18" ht="12.75">
      <c r="A44" s="3"/>
      <c r="B44" s="4"/>
      <c r="C44" s="4"/>
      <c r="D44" s="4"/>
      <c r="E44" s="4"/>
      <c r="P44" s="4"/>
      <c r="Q44" s="4"/>
      <c r="R44" s="4"/>
    </row>
    <row r="45" spans="1:18" ht="12.75">
      <c r="A45" s="3"/>
      <c r="B45" s="4"/>
      <c r="C45" s="4"/>
      <c r="D45" s="4"/>
      <c r="E45" s="4"/>
      <c r="P45" s="4"/>
      <c r="Q45" s="4"/>
      <c r="R45" s="4"/>
    </row>
    <row r="46" spans="1:18" ht="12.75">
      <c r="A46" s="3"/>
      <c r="B46" s="4"/>
      <c r="C46" s="4"/>
      <c r="D46" s="4"/>
      <c r="E46" s="4"/>
      <c r="P46" s="4"/>
      <c r="Q46" s="4"/>
      <c r="R46" s="4"/>
    </row>
    <row r="47" spans="1:18" ht="12.75">
      <c r="A47" s="3"/>
      <c r="B47" s="4"/>
      <c r="C47" s="4"/>
      <c r="D47" s="4"/>
      <c r="E47" s="4"/>
      <c r="P47" s="4"/>
      <c r="Q47" s="4"/>
      <c r="R47" s="4"/>
    </row>
    <row r="48" spans="1:18" ht="12.75">
      <c r="A48" s="3"/>
      <c r="B48" s="4"/>
      <c r="C48" s="4"/>
      <c r="D48" s="4"/>
      <c r="E48" s="4"/>
      <c r="P48" s="4"/>
      <c r="Q48" s="4"/>
      <c r="R48" s="4"/>
    </row>
    <row r="49" spans="1:18" ht="12.75">
      <c r="A49" s="3"/>
      <c r="B49" s="4"/>
      <c r="C49" s="4"/>
      <c r="D49" s="4"/>
      <c r="E49" s="4"/>
      <c r="P49" s="4"/>
      <c r="Q49" s="4"/>
      <c r="R49" s="4"/>
    </row>
    <row r="50" spans="1:18" ht="12.75">
      <c r="A50" s="3"/>
      <c r="B50" s="4"/>
      <c r="C50" s="4"/>
      <c r="D50" s="4"/>
      <c r="E50" s="4"/>
      <c r="P50" s="4"/>
      <c r="Q50" s="4"/>
      <c r="R50" s="4"/>
    </row>
    <row r="51" spans="1:18" ht="12.75">
      <c r="A51" s="3"/>
      <c r="B51" s="4"/>
      <c r="C51" s="4"/>
      <c r="D51" s="4"/>
      <c r="E51" s="4"/>
      <c r="P51" s="4"/>
      <c r="Q51" s="4"/>
      <c r="R51" s="4"/>
    </row>
    <row r="52" spans="1:18" ht="12.75">
      <c r="A52" s="3"/>
      <c r="B52" s="4"/>
      <c r="C52" s="4"/>
      <c r="D52" s="4"/>
      <c r="E52" s="4"/>
      <c r="P52" s="4"/>
      <c r="Q52" s="4"/>
      <c r="R52" s="4"/>
    </row>
    <row r="53" spans="1:18" ht="12.75">
      <c r="A53" s="3"/>
      <c r="B53" s="4"/>
      <c r="C53" s="4"/>
      <c r="D53" s="4"/>
      <c r="E53" s="4"/>
      <c r="P53" s="4"/>
      <c r="Q53" s="4"/>
      <c r="R53" s="4"/>
    </row>
    <row r="54" spans="1:18" ht="12.75">
      <c r="A54" s="3"/>
      <c r="B54" s="4"/>
      <c r="C54" s="4"/>
      <c r="D54" s="4"/>
      <c r="E54" s="4"/>
      <c r="P54" s="4"/>
      <c r="Q54" s="4"/>
      <c r="R54" s="4"/>
    </row>
    <row r="55" spans="1:18" ht="12.75">
      <c r="A55" s="3"/>
      <c r="B55" s="4"/>
      <c r="C55" s="4"/>
      <c r="D55" s="4"/>
      <c r="E55" s="4"/>
      <c r="P55" s="4"/>
      <c r="Q55" s="4"/>
      <c r="R55" s="4"/>
    </row>
    <row r="56" spans="1:18" ht="12.75">
      <c r="A56" s="3"/>
      <c r="B56" s="4"/>
      <c r="C56" s="4"/>
      <c r="D56" s="4"/>
      <c r="E56" s="4"/>
      <c r="P56" s="4"/>
      <c r="Q56" s="4"/>
      <c r="R56" s="4"/>
    </row>
    <row r="57" spans="1:18" ht="12.75">
      <c r="A57" s="3"/>
      <c r="B57" s="4"/>
      <c r="C57" s="4"/>
      <c r="D57" s="4"/>
      <c r="E57" s="4"/>
      <c r="P57" s="4"/>
      <c r="Q57" s="4"/>
      <c r="R57" s="4"/>
    </row>
    <row r="58" spans="1:18" ht="12.75">
      <c r="A58" s="3"/>
      <c r="B58" s="4"/>
      <c r="C58" s="4"/>
      <c r="D58" s="4"/>
      <c r="E58" s="4"/>
      <c r="P58" s="4"/>
      <c r="Q58" s="4"/>
      <c r="R58" s="4"/>
    </row>
    <row r="59" spans="1:18" ht="12.75">
      <c r="A59" s="3"/>
      <c r="B59" s="4"/>
      <c r="C59" s="4"/>
      <c r="D59" s="4"/>
      <c r="E59" s="4"/>
      <c r="P59" s="4"/>
      <c r="Q59" s="4"/>
      <c r="R59" s="4"/>
    </row>
    <row r="60" spans="1:18" ht="12.75">
      <c r="A60" s="3"/>
      <c r="B60" s="4"/>
      <c r="C60" s="4"/>
      <c r="D60" s="4"/>
      <c r="E60" s="4"/>
      <c r="P60" s="4"/>
      <c r="Q60" s="4"/>
      <c r="R60" s="4"/>
    </row>
    <row r="61" spans="1:18" ht="12.75">
      <c r="A61" s="3"/>
      <c r="B61" s="4"/>
      <c r="C61" s="4"/>
      <c r="D61" s="4"/>
      <c r="E61" s="4"/>
      <c r="P61" s="4"/>
      <c r="Q61" s="4"/>
      <c r="R61" s="4"/>
    </row>
    <row r="62" spans="1:18" ht="12.75">
      <c r="A62" s="3"/>
      <c r="B62" s="4"/>
      <c r="C62" s="4"/>
      <c r="D62" s="4"/>
      <c r="E62" s="4"/>
      <c r="P62" s="4"/>
      <c r="Q62" s="4"/>
      <c r="R62" s="4"/>
    </row>
    <row r="63" spans="1:18" ht="12.75">
      <c r="A63" s="3"/>
      <c r="B63" s="4"/>
      <c r="C63" s="4"/>
      <c r="D63" s="4"/>
      <c r="E63" s="4"/>
      <c r="P63" s="4"/>
      <c r="Q63" s="4"/>
      <c r="R63" s="4"/>
    </row>
    <row r="64" spans="1:18" ht="12.75">
      <c r="A64" s="3"/>
      <c r="B64" s="4"/>
      <c r="C64" s="4"/>
      <c r="D64" s="4"/>
      <c r="E64" s="4"/>
      <c r="P64" s="4"/>
      <c r="Q64" s="4"/>
      <c r="R64" s="4"/>
    </row>
    <row r="65" spans="1:18" ht="12.75">
      <c r="A65" s="3"/>
      <c r="B65" s="4"/>
      <c r="C65" s="4"/>
      <c r="D65" s="4"/>
      <c r="E65" s="4"/>
      <c r="P65" s="4"/>
      <c r="Q65" s="4"/>
      <c r="R65" s="4"/>
    </row>
    <row r="66" spans="1:18" ht="12.75">
      <c r="A66" s="3"/>
      <c r="B66" s="4"/>
      <c r="C66" s="4"/>
      <c r="D66" s="4"/>
      <c r="E66" s="4"/>
      <c r="P66" s="4"/>
      <c r="Q66" s="4"/>
      <c r="R66" s="4"/>
    </row>
    <row r="67" spans="1:18" ht="12.75">
      <c r="A67" s="3"/>
      <c r="B67" s="4"/>
      <c r="C67" s="4"/>
      <c r="D67" s="4"/>
      <c r="E67" s="4"/>
      <c r="P67" s="4"/>
      <c r="Q67" s="4"/>
      <c r="R67" s="4"/>
    </row>
    <row r="68" spans="1:18" ht="12.75">
      <c r="A68" s="3"/>
      <c r="B68" s="4"/>
      <c r="C68" s="4"/>
      <c r="D68" s="4"/>
      <c r="E68" s="4"/>
      <c r="P68" s="4"/>
      <c r="Q68" s="4"/>
      <c r="R68" s="4"/>
    </row>
  </sheetData>
  <sheetProtection sheet="1"/>
  <mergeCells count="1">
    <mergeCell ref="L5:M5"/>
  </mergeCells>
  <printOptions/>
  <pageMargins left="0.75" right="0.75" top="1" bottom="1" header="0.5" footer="0.5"/>
  <pageSetup horizontalDpi="600" verticalDpi="600" orientation="portrait" paperSize="9" scale="50" r:id="rId1"/>
  <headerFooter alignWithMargins="0">
    <oddHeader>&amp;RElectricity Distribution (Information Disclosure) Requirements - Schedules 
</oddHeader>
    <oddFooter>&amp;L&amp;D&amp;C&amp;F</oddFooter>
  </headerFooter>
  <rowBreaks count="1" manualBreakCount="1">
    <brk id="28" max="255" man="1"/>
  </rowBreaks>
</worksheet>
</file>

<file path=xl/worksheets/sheet9.xml><?xml version="1.0" encoding="utf-8"?>
<worksheet xmlns="http://schemas.openxmlformats.org/spreadsheetml/2006/main" xmlns:r="http://schemas.openxmlformats.org/officeDocument/2006/relationships">
  <sheetPr>
    <tabColor indexed="43"/>
  </sheetPr>
  <dimension ref="A1:AT75"/>
  <sheetViews>
    <sheetView zoomScaleSheetLayoutView="75" zoomScalePageLayoutView="75" workbookViewId="0" topLeftCell="A1">
      <selection activeCell="A1" sqref="A1"/>
    </sheetView>
  </sheetViews>
  <sheetFormatPr defaultColWidth="9.140625" defaultRowHeight="12.75"/>
  <cols>
    <col min="1" max="1" width="6.00390625" style="2" customWidth="1"/>
    <col min="2" max="2" width="4.140625" style="0" customWidth="1"/>
    <col min="3" max="3" width="4.421875" style="0" customWidth="1"/>
    <col min="4" max="4" width="71.7109375" style="0" customWidth="1"/>
    <col min="6" max="6" width="16.421875" style="0" bestFit="1" customWidth="1"/>
    <col min="7" max="7" width="9.140625" style="170" customWidth="1"/>
    <col min="8" max="8" width="2.421875" style="0" customWidth="1"/>
    <col min="9" max="9" width="36.421875" style="0" customWidth="1"/>
  </cols>
  <sheetData>
    <row r="1" spans="1:8" ht="12.75">
      <c r="A1" s="233"/>
      <c r="B1" s="195"/>
      <c r="C1" s="195"/>
      <c r="D1" s="195"/>
      <c r="E1" s="195"/>
      <c r="F1" s="195"/>
      <c r="G1" s="196"/>
      <c r="H1" s="195"/>
    </row>
    <row r="2" spans="1:27" s="1" customFormat="1" ht="18">
      <c r="A2" s="197" t="s">
        <v>414</v>
      </c>
      <c r="B2" s="198"/>
      <c r="C2" s="198"/>
      <c r="D2" s="198"/>
      <c r="E2" s="198"/>
      <c r="F2" s="198"/>
      <c r="G2" s="201"/>
      <c r="H2" s="198"/>
      <c r="I2"/>
      <c r="J2"/>
      <c r="K2"/>
      <c r="L2"/>
      <c r="M2"/>
      <c r="N2"/>
      <c r="O2"/>
      <c r="P2"/>
      <c r="Q2"/>
      <c r="R2"/>
      <c r="S2"/>
      <c r="T2"/>
      <c r="U2"/>
      <c r="V2"/>
      <c r="W2"/>
      <c r="X2"/>
      <c r="Y2"/>
      <c r="Z2"/>
      <c r="AA2"/>
    </row>
    <row r="3" spans="1:8" ht="12.75">
      <c r="A3" s="202"/>
      <c r="B3" s="195"/>
      <c r="C3" s="195"/>
      <c r="D3" s="195"/>
      <c r="E3" s="195"/>
      <c r="F3" s="195"/>
      <c r="G3" s="196"/>
      <c r="H3" s="195"/>
    </row>
    <row r="4" spans="1:8" ht="18.75">
      <c r="A4" s="248" t="s">
        <v>485</v>
      </c>
      <c r="B4" s="195"/>
      <c r="C4" s="195"/>
      <c r="D4" s="210" t="s">
        <v>182</v>
      </c>
      <c r="E4" s="746">
        <f>'FS1.Regulatory Profit Statement'!$E$4</f>
        <v>0</v>
      </c>
      <c r="F4" s="747"/>
      <c r="G4" s="196"/>
      <c r="H4" s="195"/>
    </row>
    <row r="5" spans="1:8" ht="18">
      <c r="A5" s="209">
        <f>ROW()</f>
        <v>5</v>
      </c>
      <c r="B5" s="195"/>
      <c r="C5" s="195"/>
      <c r="D5" s="195"/>
      <c r="E5" s="218" t="s">
        <v>443</v>
      </c>
      <c r="F5" s="101">
        <f>'FS1.Regulatory Profit Statement'!F5</f>
        <v>0</v>
      </c>
      <c r="G5" s="196"/>
      <c r="H5" s="195"/>
    </row>
    <row r="6" spans="1:8" ht="15.75">
      <c r="A6" s="206">
        <f>ROW()</f>
        <v>6</v>
      </c>
      <c r="B6" s="208" t="s">
        <v>543</v>
      </c>
      <c r="C6" s="195"/>
      <c r="D6" s="195"/>
      <c r="E6" s="195"/>
      <c r="F6" s="195"/>
      <c r="G6" s="196"/>
      <c r="H6" s="195"/>
    </row>
    <row r="7" spans="1:8" ht="12.75">
      <c r="A7" s="206">
        <f>ROW()</f>
        <v>7</v>
      </c>
      <c r="B7" s="195"/>
      <c r="C7" s="195"/>
      <c r="D7" s="195"/>
      <c r="E7" s="195"/>
      <c r="F7" s="219" t="s">
        <v>92</v>
      </c>
      <c r="G7" s="196"/>
      <c r="H7" s="195"/>
    </row>
    <row r="8" spans="1:8" ht="12.75">
      <c r="A8" s="206">
        <f>ROW()</f>
        <v>8</v>
      </c>
      <c r="B8" s="195"/>
      <c r="C8" s="195"/>
      <c r="D8" s="198" t="s">
        <v>332</v>
      </c>
      <c r="E8" s="195"/>
      <c r="F8" s="579"/>
      <c r="G8" s="196"/>
      <c r="H8" s="195"/>
    </row>
    <row r="9" spans="1:8" ht="12.75">
      <c r="A9" s="206">
        <f>ROW()</f>
        <v>9</v>
      </c>
      <c r="B9" s="195"/>
      <c r="C9" s="203"/>
      <c r="D9" s="195"/>
      <c r="E9" s="195"/>
      <c r="F9" s="195"/>
      <c r="G9" s="196"/>
      <c r="H9" s="195"/>
    </row>
    <row r="10" spans="1:8" ht="12.75">
      <c r="A10" s="206">
        <f>ROW()</f>
        <v>10</v>
      </c>
      <c r="B10" s="195"/>
      <c r="C10" s="195"/>
      <c r="D10" s="215" t="s">
        <v>149</v>
      </c>
      <c r="E10" s="195"/>
      <c r="F10" s="628">
        <f>F41</f>
        <v>0</v>
      </c>
      <c r="G10" s="196" t="s">
        <v>228</v>
      </c>
      <c r="H10" s="195"/>
    </row>
    <row r="11" spans="1:8" ht="12.75">
      <c r="A11" s="206">
        <f>ROW()</f>
        <v>11</v>
      </c>
      <c r="B11" s="195"/>
      <c r="C11" s="231"/>
      <c r="D11" s="215" t="s">
        <v>217</v>
      </c>
      <c r="E11" s="195"/>
      <c r="F11" s="629">
        <f>IF(F$5='AV1 Reg val report'!E$10,'AV1 Reg val report'!E$62*F8,IF(F$5='AV1 Reg val report'!F$10,'AV1 Reg val report'!F$62*F8,IF(F$5='AV1 Reg val report'!G$10,'AV1 Reg val report'!G$62*F8,IF(F$5='AV1 Reg val report'!H$10,'AV1 Reg val report'!H$62*F8,IF(F$5='AV1 Reg val report'!I$10,'AV1 Reg val report'!I$62*F8,IF(F$5='AV1 Reg val report'!J$10,'AV1 Reg val report'!J$62*F8,IF(F$5='AV1 Reg val report'!L$10,'AV1 Reg val report'!L$62*F8,0)))))))</f>
        <v>0</v>
      </c>
      <c r="G11" s="196"/>
      <c r="H11" s="195"/>
    </row>
    <row r="12" spans="1:8" ht="12.75">
      <c r="A12" s="206">
        <f>ROW()</f>
        <v>12</v>
      </c>
      <c r="B12" s="195"/>
      <c r="C12" s="231" t="s">
        <v>484</v>
      </c>
      <c r="D12" s="215" t="s">
        <v>346</v>
      </c>
      <c r="E12" s="211"/>
      <c r="F12" s="581"/>
      <c r="G12" s="196"/>
      <c r="H12" s="195"/>
    </row>
    <row r="13" spans="1:8" ht="12.75">
      <c r="A13" s="206">
        <f>ROW()</f>
        <v>13</v>
      </c>
      <c r="B13" s="195"/>
      <c r="C13" s="203"/>
      <c r="D13" s="215" t="s">
        <v>383</v>
      </c>
      <c r="E13" s="211"/>
      <c r="F13" s="571">
        <f>'AV4 M&amp;A RAB report'!L49+'AV4 M&amp;A RAB report (2)'!L49+'AV4 M&amp;A RAB report (3)'!L49</f>
        <v>0</v>
      </c>
      <c r="G13" s="196" t="s">
        <v>234</v>
      </c>
      <c r="H13" s="195"/>
    </row>
    <row r="14" spans="1:8" ht="12.75">
      <c r="A14" s="206">
        <f>ROW()</f>
        <v>14</v>
      </c>
      <c r="B14" s="195"/>
      <c r="C14" s="203"/>
      <c r="D14" s="215" t="s">
        <v>473</v>
      </c>
      <c r="E14" s="211"/>
      <c r="F14" s="583"/>
      <c r="G14" s="196"/>
      <c r="H14" s="195"/>
    </row>
    <row r="15" spans="1:8" ht="12.75">
      <c r="A15" s="206">
        <f>ROW()</f>
        <v>15</v>
      </c>
      <c r="B15" s="195"/>
      <c r="C15" s="195"/>
      <c r="D15" s="198" t="s">
        <v>325</v>
      </c>
      <c r="E15" s="211"/>
      <c r="F15" s="578">
        <f>F8+F10+F11-F12+F13+F14</f>
        <v>0</v>
      </c>
      <c r="G15" s="196"/>
      <c r="H15" s="195"/>
    </row>
    <row r="16" spans="1:8" ht="12.75">
      <c r="A16" s="206">
        <f>ROW()</f>
        <v>16</v>
      </c>
      <c r="B16" s="195"/>
      <c r="C16" s="195"/>
      <c r="D16" s="198"/>
      <c r="E16" s="211"/>
      <c r="F16" s="315"/>
      <c r="G16" s="196"/>
      <c r="H16" s="195"/>
    </row>
    <row r="17" spans="1:8" ht="12.75">
      <c r="A17" s="206">
        <f>ROW()</f>
        <v>17</v>
      </c>
      <c r="B17" s="195"/>
      <c r="C17" s="195"/>
      <c r="D17" s="198"/>
      <c r="E17" s="211"/>
      <c r="F17" s="196"/>
      <c r="G17" s="196"/>
      <c r="H17" s="195"/>
    </row>
    <row r="18" spans="1:8" ht="15.75">
      <c r="A18" s="206">
        <f>ROW()</f>
        <v>18</v>
      </c>
      <c r="B18" s="208" t="s">
        <v>544</v>
      </c>
      <c r="C18" s="195"/>
      <c r="D18" s="198"/>
      <c r="E18" s="211"/>
      <c r="F18" s="196"/>
      <c r="G18" s="196"/>
      <c r="H18" s="195"/>
    </row>
    <row r="19" spans="1:8" ht="12.75">
      <c r="A19" s="206">
        <f>ROW()</f>
        <v>19</v>
      </c>
      <c r="B19" s="195"/>
      <c r="C19" s="203"/>
      <c r="D19" s="195"/>
      <c r="E19" s="195"/>
      <c r="F19" s="195"/>
      <c r="G19" s="196"/>
      <c r="H19" s="195"/>
    </row>
    <row r="20" spans="1:8" ht="12.75">
      <c r="A20" s="206">
        <f>ROW()</f>
        <v>20</v>
      </c>
      <c r="B20" s="195"/>
      <c r="C20" s="195"/>
      <c r="D20" s="198" t="s">
        <v>539</v>
      </c>
      <c r="E20" s="195"/>
      <c r="F20" s="579"/>
      <c r="G20" s="196"/>
      <c r="H20" s="195"/>
    </row>
    <row r="21" spans="1:8" ht="12.75">
      <c r="A21" s="292">
        <f>ROW()</f>
        <v>21</v>
      </c>
      <c r="B21" s="195"/>
      <c r="C21" s="195"/>
      <c r="D21" s="198"/>
      <c r="E21" s="195"/>
      <c r="F21" s="252"/>
      <c r="G21" s="196"/>
      <c r="H21" s="195"/>
    </row>
    <row r="22" spans="1:8" ht="12.75">
      <c r="A22" s="206">
        <f>ROW()</f>
        <v>22</v>
      </c>
      <c r="B22" s="195"/>
      <c r="C22" s="195"/>
      <c r="D22" s="215" t="s">
        <v>149</v>
      </c>
      <c r="E22" s="195"/>
      <c r="F22" s="561">
        <f>F38</f>
        <v>0</v>
      </c>
      <c r="G22" s="196" t="s">
        <v>228</v>
      </c>
      <c r="H22" s="215"/>
    </row>
    <row r="23" spans="1:8" ht="12.75">
      <c r="A23" s="206">
        <f>ROW()</f>
        <v>23</v>
      </c>
      <c r="B23" s="195"/>
      <c r="C23" s="195"/>
      <c r="D23" s="215" t="s">
        <v>217</v>
      </c>
      <c r="E23" s="195"/>
      <c r="F23" s="630">
        <f>IF(F$5='AV1 Reg val report'!E$10,'AV1 Reg val report'!E$62*F20,IF(F$5='AV1 Reg val report'!F$10,'AV1 Reg val report'!F$62*F20,IF(F$5='AV1 Reg val report'!G$10,'AV1 Reg val report'!G$62*F20,IF(F$5='AV1 Reg val report'!H$10,'AV1 Reg val report'!H$62*F20,IF(F$5='AV1 Reg val report'!I$10,'AV1 Reg val report'!I$62*F20,IF(F$5='AV1 Reg val report'!J$10,'AV1 Reg val report'!J$62*F20,IF(F$5='AV1 Reg val report'!L$10,'AV1 Reg val report'!L$62*F20,0)))))))</f>
        <v>0</v>
      </c>
      <c r="G23" s="196"/>
      <c r="H23" s="195"/>
    </row>
    <row r="24" spans="1:8" ht="12.75">
      <c r="A24" s="206">
        <f>ROW()</f>
        <v>24</v>
      </c>
      <c r="B24" s="195"/>
      <c r="C24" s="231" t="s">
        <v>484</v>
      </c>
      <c r="D24" s="215" t="s">
        <v>540</v>
      </c>
      <c r="E24" s="211"/>
      <c r="F24" s="581"/>
      <c r="G24" s="196"/>
      <c r="H24" s="195"/>
    </row>
    <row r="25" spans="1:8" ht="12.75">
      <c r="A25" s="206">
        <f>ROW()</f>
        <v>25</v>
      </c>
      <c r="B25" s="195"/>
      <c r="C25" s="231" t="s">
        <v>484</v>
      </c>
      <c r="D25" s="215" t="s">
        <v>348</v>
      </c>
      <c r="E25" s="211"/>
      <c r="F25" s="581"/>
      <c r="G25" s="196"/>
      <c r="H25" s="195"/>
    </row>
    <row r="26" spans="1:8" ht="12.75">
      <c r="A26" s="206">
        <f>ROW()</f>
        <v>26</v>
      </c>
      <c r="B26" s="195"/>
      <c r="C26" s="195"/>
      <c r="D26" s="215" t="s">
        <v>383</v>
      </c>
      <c r="E26" s="211"/>
      <c r="F26" s="571">
        <f>'AV4 M&amp;A RAB report'!L50+'AV4 M&amp;A RAB report (2)'!L50+'AV4 M&amp;A RAB report (3)'!L50</f>
        <v>0</v>
      </c>
      <c r="G26" s="196" t="s">
        <v>234</v>
      </c>
      <c r="H26" s="215"/>
    </row>
    <row r="27" spans="1:8" ht="12.75">
      <c r="A27" s="206">
        <f>ROW()</f>
        <v>27</v>
      </c>
      <c r="B27" s="195"/>
      <c r="C27" s="195"/>
      <c r="D27" s="215" t="s">
        <v>473</v>
      </c>
      <c r="E27" s="211"/>
      <c r="F27" s="631"/>
      <c r="G27" s="196"/>
      <c r="H27" s="215"/>
    </row>
    <row r="28" spans="1:8" ht="12.75">
      <c r="A28" s="206">
        <f>ROW()</f>
        <v>28</v>
      </c>
      <c r="B28" s="195"/>
      <c r="C28" s="195"/>
      <c r="D28" s="198" t="s">
        <v>347</v>
      </c>
      <c r="E28" s="211"/>
      <c r="F28" s="632">
        <f>F20+F22+F23-F24-F25+F26+F27</f>
        <v>0</v>
      </c>
      <c r="G28" s="196"/>
      <c r="H28" s="195"/>
    </row>
    <row r="29" spans="1:13" ht="12.75">
      <c r="A29" s="206"/>
      <c r="B29" s="195"/>
      <c r="C29" s="195"/>
      <c r="D29" s="195"/>
      <c r="E29" s="195"/>
      <c r="F29" s="302"/>
      <c r="G29" s="196"/>
      <c r="H29" s="195"/>
      <c r="I29" s="22"/>
      <c r="J29" s="22"/>
      <c r="K29" s="22"/>
      <c r="L29" s="22"/>
      <c r="M29" s="22"/>
    </row>
    <row r="30" spans="1:13" ht="15.75">
      <c r="A30" s="13"/>
      <c r="B30" s="7"/>
      <c r="C30" s="8"/>
      <c r="D30" s="4"/>
      <c r="E30" s="85"/>
      <c r="F30" s="85"/>
      <c r="G30" s="85"/>
      <c r="H30" s="85"/>
      <c r="I30" s="22"/>
      <c r="J30" s="22"/>
      <c r="K30" s="22"/>
      <c r="L30" s="22"/>
      <c r="M30" s="22"/>
    </row>
    <row r="31" spans="1:13" ht="18">
      <c r="A31" s="221" t="s">
        <v>450</v>
      </c>
      <c r="B31" s="207"/>
      <c r="C31" s="203"/>
      <c r="D31" s="208"/>
      <c r="E31" s="222"/>
      <c r="F31" s="222"/>
      <c r="G31" s="196"/>
      <c r="H31" s="195"/>
      <c r="I31" s="22"/>
      <c r="J31" s="22"/>
      <c r="K31" s="22"/>
      <c r="L31" s="22"/>
      <c r="M31" s="22"/>
    </row>
    <row r="32" spans="1:14" ht="15.75">
      <c r="A32" s="202"/>
      <c r="B32" s="207"/>
      <c r="C32" s="203"/>
      <c r="D32" s="208"/>
      <c r="E32" s="222"/>
      <c r="F32" s="222"/>
      <c r="G32" s="196"/>
      <c r="H32" s="195"/>
      <c r="I32" s="22"/>
      <c r="J32" s="22"/>
      <c r="K32" s="22"/>
      <c r="L32" s="22"/>
      <c r="M32" s="22"/>
      <c r="N32" s="22"/>
    </row>
    <row r="33" spans="1:14" ht="15.75">
      <c r="A33" s="208" t="s">
        <v>372</v>
      </c>
      <c r="B33" s="195"/>
      <c r="C33" s="203"/>
      <c r="D33" s="195"/>
      <c r="E33" s="223"/>
      <c r="F33" s="223"/>
      <c r="G33" s="196"/>
      <c r="H33" s="195"/>
      <c r="I33" s="22"/>
      <c r="J33" s="22"/>
      <c r="K33" s="22"/>
      <c r="L33" s="22"/>
      <c r="M33" s="22"/>
      <c r="N33" s="22"/>
    </row>
    <row r="34" spans="1:14" ht="15.75">
      <c r="A34" s="195"/>
      <c r="B34" s="208"/>
      <c r="C34" s="203"/>
      <c r="D34" s="195"/>
      <c r="E34" s="223"/>
      <c r="F34" s="223"/>
      <c r="G34" s="196"/>
      <c r="H34" s="195"/>
      <c r="I34" s="22"/>
      <c r="J34" s="22"/>
      <c r="K34" s="22"/>
      <c r="L34" s="22"/>
      <c r="M34" s="22"/>
      <c r="N34" s="22"/>
    </row>
    <row r="35" spans="1:14" ht="15.75">
      <c r="A35" s="13"/>
      <c r="B35" s="7"/>
      <c r="C35" s="8"/>
      <c r="D35" s="4"/>
      <c r="E35" s="85"/>
      <c r="F35" s="85"/>
      <c r="G35" s="85"/>
      <c r="H35" s="85"/>
      <c r="I35" s="22"/>
      <c r="J35" s="22"/>
      <c r="K35" s="22"/>
      <c r="L35" s="22"/>
      <c r="M35" s="22"/>
      <c r="N35" s="22"/>
    </row>
    <row r="36" spans="1:14" ht="15.75">
      <c r="A36" s="206">
        <f>ROW()</f>
        <v>36</v>
      </c>
      <c r="B36" s="208" t="s">
        <v>451</v>
      </c>
      <c r="C36" s="203"/>
      <c r="D36" s="195"/>
      <c r="E36" s="205"/>
      <c r="F36" s="219"/>
      <c r="G36" s="195"/>
      <c r="H36" s="195"/>
      <c r="I36" s="22"/>
      <c r="J36" s="22"/>
      <c r="K36" s="22"/>
      <c r="L36" s="22"/>
      <c r="M36" s="22"/>
      <c r="N36" s="22"/>
    </row>
    <row r="37" spans="1:14" ht="12.75">
      <c r="A37" s="206">
        <f>ROW()</f>
        <v>37</v>
      </c>
      <c r="B37" s="195"/>
      <c r="C37" s="195"/>
      <c r="D37" s="195"/>
      <c r="E37" s="195"/>
      <c r="F37" s="195"/>
      <c r="G37" s="195"/>
      <c r="H37" s="195"/>
      <c r="I37" s="22"/>
      <c r="J37" s="22"/>
      <c r="K37" s="22"/>
      <c r="L37" s="22"/>
      <c r="M37" s="22"/>
      <c r="N37" s="22"/>
    </row>
    <row r="38" spans="1:8" ht="12.75">
      <c r="A38" s="206">
        <f>ROW()</f>
        <v>38</v>
      </c>
      <c r="B38" s="195"/>
      <c r="C38" s="195"/>
      <c r="D38" s="215" t="s">
        <v>150</v>
      </c>
      <c r="E38" s="195"/>
      <c r="F38" s="561">
        <f>IF(F5='AV1 Reg val report'!E10,'AV1 Reg val report'!E17,IF(F5='AV1 Reg val report'!F10,'AV1 Reg val report'!F17,IF(F5='AV1 Reg val report'!G10,'AV1 Reg val report'!G17,IF(F5='AV1 Reg val report'!H10,'AV1 Reg val report'!H17,IF(F5='AV1 Reg val report'!I10,'AV1 Reg val report'!I17,IF(F5='AV1 Reg val report'!J10,'AV1 Reg val report'!J17,IF(F5='AV1 Reg val report'!L10,'AV1 Reg val report'!L17,0)))))))</f>
        <v>0</v>
      </c>
      <c r="G38" s="196" t="s">
        <v>523</v>
      </c>
      <c r="H38" s="195"/>
    </row>
    <row r="39" spans="1:46" ht="12.75">
      <c r="A39" s="206">
        <f>ROW()</f>
        <v>39</v>
      </c>
      <c r="B39" s="195"/>
      <c r="C39" s="231" t="s">
        <v>483</v>
      </c>
      <c r="D39" s="195" t="s">
        <v>152</v>
      </c>
      <c r="E39" s="195"/>
      <c r="F39" s="581"/>
      <c r="G39" s="195"/>
      <c r="H39" s="195"/>
      <c r="AT39" s="192"/>
    </row>
    <row r="40" spans="1:46" ht="12.75">
      <c r="A40" s="206">
        <f>ROW()</f>
        <v>40</v>
      </c>
      <c r="B40" s="195"/>
      <c r="C40" s="198"/>
      <c r="D40" s="195"/>
      <c r="E40" s="195"/>
      <c r="F40" s="195"/>
      <c r="G40" s="195"/>
      <c r="H40" s="195"/>
      <c r="AT40" s="192"/>
    </row>
    <row r="41" spans="1:8" ht="12.75">
      <c r="A41" s="206">
        <f>ROW()</f>
        <v>41</v>
      </c>
      <c r="B41" s="195"/>
      <c r="C41" s="195"/>
      <c r="D41" s="198" t="s">
        <v>151</v>
      </c>
      <c r="E41" s="195"/>
      <c r="F41" s="628">
        <f>F38+F39</f>
        <v>0</v>
      </c>
      <c r="G41" s="195"/>
      <c r="H41" s="195"/>
    </row>
    <row r="42" spans="1:8" ht="12.75">
      <c r="A42" s="206">
        <f>ROW()</f>
        <v>42</v>
      </c>
      <c r="B42" s="195"/>
      <c r="C42" s="195"/>
      <c r="D42" s="195"/>
      <c r="E42" s="195"/>
      <c r="F42" s="195"/>
      <c r="G42" s="195"/>
      <c r="H42" s="195"/>
    </row>
    <row r="43" spans="1:14" ht="12.75">
      <c r="A43" s="230"/>
      <c r="B43" s="195"/>
      <c r="C43" s="195"/>
      <c r="D43" s="195"/>
      <c r="E43" s="195"/>
      <c r="F43" s="195"/>
      <c r="G43" s="195"/>
      <c r="H43" s="195"/>
      <c r="I43" s="22"/>
      <c r="J43" s="22"/>
      <c r="K43" s="22"/>
      <c r="L43" s="22"/>
      <c r="M43" s="22"/>
      <c r="N43" s="22"/>
    </row>
    <row r="44" spans="1:14" ht="12.75">
      <c r="A44"/>
      <c r="G44"/>
      <c r="I44" s="22"/>
      <c r="J44" s="22"/>
      <c r="K44" s="22"/>
      <c r="L44" s="22"/>
      <c r="M44" s="22"/>
      <c r="N44" s="22"/>
    </row>
    <row r="45" spans="1:14" ht="12.75">
      <c r="A45"/>
      <c r="G45"/>
      <c r="I45" s="22"/>
      <c r="J45" s="22"/>
      <c r="K45" s="22"/>
      <c r="L45" s="22"/>
      <c r="M45" s="22"/>
      <c r="N45" s="22"/>
    </row>
    <row r="46" spans="1:14" ht="12.75">
      <c r="A46"/>
      <c r="G46"/>
      <c r="I46" s="22"/>
      <c r="J46" s="22"/>
      <c r="K46" s="22"/>
      <c r="L46" s="22"/>
      <c r="M46" s="22"/>
      <c r="N46" s="22"/>
    </row>
    <row r="47" spans="1:7" ht="12.75">
      <c r="A47"/>
      <c r="G47"/>
    </row>
    <row r="48" spans="1:7" ht="12.75">
      <c r="A48"/>
      <c r="G48"/>
    </row>
    <row r="49" spans="1:7" ht="12.75">
      <c r="A49"/>
      <c r="G49"/>
    </row>
    <row r="50" spans="1:7" ht="12.75">
      <c r="A50"/>
      <c r="G50"/>
    </row>
    <row r="51" spans="1:7" ht="12.75">
      <c r="A51"/>
      <c r="G51"/>
    </row>
    <row r="52" spans="1:7" ht="12.75">
      <c r="A52"/>
      <c r="G52"/>
    </row>
    <row r="53" spans="1:7" ht="12.75">
      <c r="A53"/>
      <c r="G53"/>
    </row>
    <row r="54" spans="1:7" ht="12.75">
      <c r="A54"/>
      <c r="G54"/>
    </row>
    <row r="55" spans="1:7" ht="12.75">
      <c r="A55"/>
      <c r="G55"/>
    </row>
    <row r="56" spans="1:7" ht="12.75">
      <c r="A56"/>
      <c r="G56"/>
    </row>
    <row r="57" spans="1:7" ht="12.75">
      <c r="A57"/>
      <c r="G57"/>
    </row>
    <row r="58" spans="1:7" ht="12.75">
      <c r="A58"/>
      <c r="G58"/>
    </row>
    <row r="59" spans="1:7" ht="12.75">
      <c r="A59"/>
      <c r="G59"/>
    </row>
    <row r="60" spans="1:7" ht="12.75">
      <c r="A60"/>
      <c r="G60"/>
    </row>
    <row r="61" spans="1:7" ht="12.75">
      <c r="A61"/>
      <c r="G61"/>
    </row>
    <row r="62" spans="1:7" ht="12.75">
      <c r="A62"/>
      <c r="G62"/>
    </row>
    <row r="63" spans="1:7" ht="12.75">
      <c r="A63"/>
      <c r="G63"/>
    </row>
    <row r="64" spans="1:7" ht="12.75">
      <c r="A64"/>
      <c r="G64"/>
    </row>
    <row r="65" spans="1:7" ht="12.75">
      <c r="A65"/>
      <c r="G65"/>
    </row>
    <row r="66" spans="1:7" ht="12.75">
      <c r="A66"/>
      <c r="G66"/>
    </row>
    <row r="67" spans="1:7" ht="12.75">
      <c r="A67"/>
      <c r="G67"/>
    </row>
    <row r="68" spans="1:7" ht="12.75">
      <c r="A68"/>
      <c r="G68"/>
    </row>
    <row r="69" spans="1:7" ht="12.75">
      <c r="A69"/>
      <c r="G69"/>
    </row>
    <row r="70" spans="1:7" ht="12.75">
      <c r="A70"/>
      <c r="G70"/>
    </row>
    <row r="71" spans="1:7" ht="12.75">
      <c r="A71"/>
      <c r="G71"/>
    </row>
    <row r="72" spans="1:7" ht="12.75">
      <c r="A72"/>
      <c r="G72"/>
    </row>
    <row r="73" spans="1:7" ht="12.75">
      <c r="A73"/>
      <c r="G73"/>
    </row>
    <row r="74" spans="1:7" ht="12.75">
      <c r="A74"/>
      <c r="G74"/>
    </row>
    <row r="75" spans="1:7" ht="12.75">
      <c r="A75"/>
      <c r="G75"/>
    </row>
  </sheetData>
  <sheetProtection sheet="1"/>
  <mergeCells count="1">
    <mergeCell ref="E4:F4"/>
  </mergeCells>
  <printOptions/>
  <pageMargins left="0.75" right="0.75" top="1" bottom="1" header="0.5" footer="0.5"/>
  <pageSetup horizontalDpi="300" verticalDpi="300" orientation="portrait" paperSize="9" scale="68" r:id="rId1"/>
  <headerFooter alignWithMargins="0">
    <oddHeader>&amp;RElectricity Distribution (Information Disclosure) Requirements - Schedules 
</oddHeader>
    <oddFooter>&amp;L&amp;D&amp;C&amp;F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Information Sheets</dc:title>
  <dc:subject>Commerce Commission Information Disclosure</dc:subject>
  <dc:creator>Paul Sell, Anthony Seipolt</dc:creator>
  <cp:keywords/>
  <dc:description/>
  <cp:lastModifiedBy>Leighton Wong</cp:lastModifiedBy>
  <cp:lastPrinted>2012-09-03T01:20:27Z</cp:lastPrinted>
  <dcterms:created xsi:type="dcterms:W3CDTF">2005-10-26T23:54:43Z</dcterms:created>
  <dcterms:modified xsi:type="dcterms:W3CDTF">2012-09-03T01:36:23Z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