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showInkAnnotation="0" codeName="ThisWorkbook"/>
  <bookViews>
    <workbookView xWindow="15345" yWindow="60" windowWidth="13455" windowHeight="12750" tabRatio="585"/>
  </bookViews>
  <sheets>
    <sheet name="CoverSheet" sheetId="24" r:id="rId1"/>
    <sheet name="Description" sheetId="25" r:id="rId2"/>
    <sheet name="Capex wash-up adjustment" sheetId="23" r:id="rId3"/>
    <sheet name="Reference data" sheetId="26" r:id="rId4"/>
    <sheet name="CoverSheet financial model" sheetId="1" state="hidden" r:id="rId5"/>
    <sheet name="Table of Contents" sheetId="2" state="hidden" r:id="rId6"/>
    <sheet name="Description financial model" sheetId="3" state="hidden" r:id="rId7"/>
    <sheet name="Inputs" sheetId="4" state="hidden" r:id="rId8"/>
    <sheet name="EDB data" sheetId="5" state="hidden" r:id="rId9"/>
    <sheet name="TIMING" sheetId="6" state="hidden" r:id="rId10"/>
    <sheet name="RAB" sheetId="7" state="hidden" r:id="rId11"/>
    <sheet name="TAX" sheetId="8" state="hidden" r:id="rId12"/>
    <sheet name="BBAR" sheetId="9" state="hidden" r:id="rId13"/>
    <sheet name="REV" sheetId="10" state="hidden" r:id="rId14"/>
    <sheet name="MAR" sheetId="11" state="hidden" r:id="rId15"/>
    <sheet name="IRR" sheetId="18" state="hidden" r:id="rId16"/>
    <sheet name="PriceChange(IndX)" sheetId="20" state="hidden" r:id="rId17"/>
    <sheet name="PriceChange(AppX)" sheetId="21" state="hidden" r:id="rId18"/>
    <sheet name="RevChange" sheetId="22" state="hidden" r:id="rId19"/>
    <sheet name="Outputs" sheetId="12" state="hidden" r:id="rId20"/>
  </sheets>
  <definedNames>
    <definedName name="EDB_Name">'EDB data'!$C$4</definedName>
    <definedName name="EDB_Name2">'Capex wash-up adjustment'!$B$4</definedName>
    <definedName name="Indiv_Data">Inputs!$B:$R</definedName>
    <definedName name="Leverage">'EDB data'!$B$12</definedName>
    <definedName name="_xlnm.Print_Area" localSheetId="12">BBAR!$A$1:$K$60</definedName>
    <definedName name="_xlnm.Print_Area" localSheetId="2">'Capex wash-up adjustment'!$A$1:$C$22</definedName>
    <definedName name="_xlnm.Print_Area" localSheetId="0">CoverSheet!$A$1:$D$18</definedName>
    <definedName name="_xlnm.Print_Area" localSheetId="4">'CoverSheet financial model'!$A$1:$D$18</definedName>
    <definedName name="_xlnm.Print_Area" localSheetId="1">Description!$A$1:$G$13</definedName>
    <definedName name="_xlnm.Print_Area" localSheetId="6">'Description financial model'!$A$1:$G$18</definedName>
    <definedName name="_xlnm.Print_Area" localSheetId="8">'EDB data'!$A$1:$I$96</definedName>
    <definedName name="_xlnm.Print_Area" localSheetId="7">Inputs!$A$1:$S$84</definedName>
    <definedName name="_xlnm.Print_Area" localSheetId="15">IRR!$A$1:$T$62</definedName>
    <definedName name="_xlnm.Print_Area" localSheetId="14">MAR!$A$1:$I$62</definedName>
    <definedName name="_xlnm.Print_Area" localSheetId="19">Outputs!$A$1:$V$73</definedName>
    <definedName name="_xlnm.Print_Area" localSheetId="17">'PriceChange(AppX)'!$A$1:$H$47</definedName>
    <definedName name="_xlnm.Print_Area" localSheetId="16">'PriceChange(IndX)'!$A$1:$I$48</definedName>
    <definedName name="_xlnm.Print_Area" localSheetId="10">RAB!$A$1:$K$95</definedName>
    <definedName name="_xlnm.Print_Area" localSheetId="3">'Reference data'!$A$1:$R$8</definedName>
    <definedName name="_xlnm.Print_Area" localSheetId="13">REV!$A$1:$I$29</definedName>
    <definedName name="_xlnm.Print_Area" localSheetId="18">RevChange!$A$1:$L$30</definedName>
    <definedName name="_xlnm.Print_Area" localSheetId="5">'Table of Contents'!$A$1:$D$53</definedName>
    <definedName name="_xlnm.Print_Area" localSheetId="11">TAX!$A$1:$K$99</definedName>
    <definedName name="_xlnm.Print_Area" localSheetId="9">TIMING!$A$1:$P$44</definedName>
    <definedName name="rEDBNames">Inputs!$B$20:$R$20</definedName>
    <definedName name="rPV">Outputs!$B$10:$S$10</definedName>
    <definedName name="rPVPrevious" localSheetId="0">Outputs!#REF!</definedName>
    <definedName name="rPVPrevious" localSheetId="1">Outputs!#REF!</definedName>
    <definedName name="rPVPrevious">Outputs!#REF!</definedName>
    <definedName name="Scenario">'EDB data'!$C$5</definedName>
    <definedName name="WACC">'EDB data'!$B$10</definedName>
  </definedNames>
  <calcPr calcId="145621"/>
</workbook>
</file>

<file path=xl/calcChain.xml><?xml version="1.0" encoding="utf-8"?>
<calcChain xmlns="http://schemas.openxmlformats.org/spreadsheetml/2006/main">
  <c r="C5" i="12" l="1"/>
  <c r="K1" i="22" l="1"/>
  <c r="G1" i="21"/>
  <c r="H1" i="20"/>
  <c r="S1" i="18"/>
  <c r="H1" i="11"/>
  <c r="H1" i="10"/>
  <c r="J1" i="8"/>
  <c r="J1" i="7"/>
  <c r="H1" i="5"/>
  <c r="J1" i="9"/>
  <c r="B12" i="23"/>
  <c r="B9" i="23" l="1"/>
  <c r="B8" i="23"/>
  <c r="B7" i="23"/>
  <c r="C6" i="5"/>
  <c r="U64" i="12" l="1"/>
  <c r="U63" i="12"/>
  <c r="B61" i="12"/>
  <c r="U60" i="12"/>
  <c r="U59" i="12"/>
  <c r="U68" i="12" l="1"/>
  <c r="U67" i="12"/>
  <c r="U48" i="12"/>
  <c r="U47" i="12"/>
  <c r="U44" i="12"/>
  <c r="U43" i="12"/>
  <c r="U51" i="12" l="1"/>
  <c r="U52" i="12"/>
  <c r="B45" i="12" l="1"/>
  <c r="B29" i="22" l="1"/>
  <c r="B28" i="22"/>
  <c r="B21" i="22"/>
  <c r="H16" i="22" l="1"/>
  <c r="J16" i="22"/>
  <c r="G16" i="22"/>
  <c r="I16" i="22"/>
  <c r="B53" i="12" l="1"/>
  <c r="B65" i="12" s="1"/>
  <c r="B69" i="12" s="1"/>
  <c r="C7" i="5"/>
  <c r="B19" i="21"/>
  <c r="B19" i="20"/>
  <c r="D36" i="18" l="1"/>
  <c r="D37" i="18" s="1"/>
  <c r="S36" i="18"/>
  <c r="S37" i="18" s="1"/>
  <c r="R36" i="18"/>
  <c r="R37" i="18" s="1"/>
  <c r="Q36" i="18"/>
  <c r="Q37" i="18" s="1"/>
  <c r="P36" i="18"/>
  <c r="P37" i="18" s="1"/>
  <c r="O36" i="18"/>
  <c r="O37" i="18" s="1"/>
  <c r="N36" i="18"/>
  <c r="N37" i="18" s="1"/>
  <c r="M36" i="18"/>
  <c r="M37" i="18" s="1"/>
  <c r="L36" i="18"/>
  <c r="L37" i="18" s="1"/>
  <c r="K36" i="18"/>
  <c r="K37" i="18" s="1"/>
  <c r="J36" i="18"/>
  <c r="J37" i="18" s="1"/>
  <c r="I36" i="18"/>
  <c r="I37" i="18" s="1"/>
  <c r="H36" i="18"/>
  <c r="H37" i="18" s="1"/>
  <c r="G36" i="18"/>
  <c r="G37" i="18" s="1"/>
  <c r="F36" i="18"/>
  <c r="F37" i="18" s="1"/>
  <c r="E36" i="18"/>
  <c r="E37" i="18" s="1"/>
  <c r="S35" i="18"/>
  <c r="R35" i="18"/>
  <c r="Q35" i="18"/>
  <c r="P35" i="18"/>
  <c r="O35" i="18"/>
  <c r="N35" i="18"/>
  <c r="M35" i="18"/>
  <c r="L35" i="18"/>
  <c r="K35" i="18"/>
  <c r="J35" i="18"/>
  <c r="I35" i="18"/>
  <c r="H35" i="18"/>
  <c r="G35" i="18"/>
  <c r="F35" i="18"/>
  <c r="E35" i="18"/>
  <c r="D35" i="18"/>
  <c r="D38" i="18" l="1"/>
  <c r="F38" i="18"/>
  <c r="H38" i="18"/>
  <c r="J38" i="18"/>
  <c r="L38" i="18"/>
  <c r="N38" i="18"/>
  <c r="P38" i="18"/>
  <c r="R38" i="18"/>
  <c r="E38" i="18"/>
  <c r="G38" i="18"/>
  <c r="I38" i="18"/>
  <c r="K38" i="18"/>
  <c r="M38" i="18"/>
  <c r="O38" i="18"/>
  <c r="Q38" i="18"/>
  <c r="S38" i="18"/>
  <c r="A24" i="5" l="1"/>
  <c r="D74" i="7"/>
  <c r="A38" i="5" l="1"/>
  <c r="A34" i="5" l="1"/>
  <c r="A35" i="5"/>
  <c r="A33" i="5" l="1"/>
  <c r="A32" i="5"/>
  <c r="H20" i="5" l="1"/>
  <c r="H4" i="18" s="1"/>
  <c r="H22" i="18" s="1"/>
  <c r="G20" i="5"/>
  <c r="G4" i="18" s="1"/>
  <c r="G22" i="18" s="1"/>
  <c r="F20" i="5"/>
  <c r="F4" i="18" s="1"/>
  <c r="F22" i="18" s="1"/>
  <c r="E20" i="5"/>
  <c r="E4" i="18" s="1"/>
  <c r="E22" i="18" s="1"/>
  <c r="D20" i="5"/>
  <c r="D4" i="18" s="1"/>
  <c r="D22" i="18" s="1"/>
  <c r="C20" i="5"/>
  <c r="B20" i="5"/>
  <c r="A41" i="5" l="1"/>
  <c r="S8" i="12" l="1"/>
  <c r="R8" i="12"/>
  <c r="Q8" i="12"/>
  <c r="P8" i="12"/>
  <c r="O8" i="12"/>
  <c r="N8" i="12"/>
  <c r="M8" i="12"/>
  <c r="L8" i="12"/>
  <c r="K8" i="12"/>
  <c r="J8" i="12"/>
  <c r="I8" i="12"/>
  <c r="H8" i="12"/>
  <c r="G8" i="12"/>
  <c r="F8" i="12"/>
  <c r="E8" i="12"/>
  <c r="D8" i="12"/>
  <c r="C8" i="12"/>
  <c r="S7" i="12"/>
  <c r="R7" i="12"/>
  <c r="Q7" i="12"/>
  <c r="P7" i="12"/>
  <c r="O7" i="12"/>
  <c r="N7" i="12"/>
  <c r="M7" i="12"/>
  <c r="L7" i="12"/>
  <c r="K7" i="12"/>
  <c r="J7" i="12"/>
  <c r="I7" i="12"/>
  <c r="H7" i="12"/>
  <c r="G7" i="12"/>
  <c r="F7" i="12"/>
  <c r="E7" i="12"/>
  <c r="D7" i="12"/>
  <c r="C7" i="12"/>
  <c r="C4" i="12"/>
  <c r="C61" i="12" l="1"/>
  <c r="C57" i="12"/>
  <c r="E61" i="12"/>
  <c r="E57" i="12"/>
  <c r="G57" i="12"/>
  <c r="G61" i="12"/>
  <c r="I61" i="12"/>
  <c r="I57" i="12"/>
  <c r="K57" i="12"/>
  <c r="K61" i="12"/>
  <c r="M57" i="12"/>
  <c r="M61" i="12"/>
  <c r="O61" i="12"/>
  <c r="O57" i="12"/>
  <c r="Q57" i="12"/>
  <c r="Q61" i="12"/>
  <c r="S61" i="12"/>
  <c r="S57" i="12"/>
  <c r="D62" i="12"/>
  <c r="D58" i="12"/>
  <c r="F58" i="12"/>
  <c r="F62" i="12"/>
  <c r="H62" i="12"/>
  <c r="H58" i="12"/>
  <c r="J62" i="12"/>
  <c r="J58" i="12"/>
  <c r="L62" i="12"/>
  <c r="L58" i="12"/>
  <c r="N62" i="12"/>
  <c r="N58" i="12"/>
  <c r="P62" i="12"/>
  <c r="P58" i="12"/>
  <c r="R62" i="12"/>
  <c r="R58" i="12"/>
  <c r="D61" i="12"/>
  <c r="D57" i="12"/>
  <c r="F61" i="12"/>
  <c r="F57" i="12"/>
  <c r="H61" i="12"/>
  <c r="H57" i="12"/>
  <c r="J61" i="12"/>
  <c r="J57" i="12"/>
  <c r="L61" i="12"/>
  <c r="L57" i="12"/>
  <c r="N61" i="12"/>
  <c r="N57" i="12"/>
  <c r="P61" i="12"/>
  <c r="P57" i="12"/>
  <c r="R61" i="12"/>
  <c r="R57" i="12"/>
  <c r="C62" i="12"/>
  <c r="C58" i="12"/>
  <c r="E62" i="12"/>
  <c r="E58" i="12"/>
  <c r="G62" i="12"/>
  <c r="G58" i="12"/>
  <c r="I62" i="12"/>
  <c r="I58" i="12"/>
  <c r="K62" i="12"/>
  <c r="K58" i="12"/>
  <c r="M62" i="12"/>
  <c r="M58" i="12"/>
  <c r="O62" i="12"/>
  <c r="O58" i="12"/>
  <c r="Q62" i="12"/>
  <c r="Q58" i="12"/>
  <c r="S62" i="12"/>
  <c r="S58" i="12"/>
  <c r="C49" i="12"/>
  <c r="C53" i="12" s="1"/>
  <c r="C65" i="12" s="1"/>
  <c r="C69" i="12" s="1"/>
  <c r="C45" i="12"/>
  <c r="C41" i="12"/>
  <c r="I49" i="12"/>
  <c r="I53" i="12" s="1"/>
  <c r="I65" i="12" s="1"/>
  <c r="I69" i="12" s="1"/>
  <c r="I45" i="12"/>
  <c r="I41" i="12"/>
  <c r="Q49" i="12"/>
  <c r="Q53" i="12" s="1"/>
  <c r="Q65" i="12" s="1"/>
  <c r="Q69" i="12" s="1"/>
  <c r="Q45" i="12"/>
  <c r="Q41" i="12"/>
  <c r="E49" i="12"/>
  <c r="E53" i="12" s="1"/>
  <c r="E65" i="12" s="1"/>
  <c r="E69" i="12" s="1"/>
  <c r="E45" i="12"/>
  <c r="E41" i="12"/>
  <c r="G49" i="12"/>
  <c r="G53" i="12" s="1"/>
  <c r="G65" i="12" s="1"/>
  <c r="G69" i="12" s="1"/>
  <c r="G45" i="12"/>
  <c r="G41" i="12"/>
  <c r="K49" i="12"/>
  <c r="K53" i="12" s="1"/>
  <c r="K65" i="12" s="1"/>
  <c r="K69" i="12" s="1"/>
  <c r="K45" i="12"/>
  <c r="K41" i="12"/>
  <c r="M49" i="12"/>
  <c r="M53" i="12" s="1"/>
  <c r="M65" i="12" s="1"/>
  <c r="M69" i="12" s="1"/>
  <c r="M45" i="12"/>
  <c r="M41" i="12"/>
  <c r="O49" i="12"/>
  <c r="O53" i="12" s="1"/>
  <c r="O65" i="12" s="1"/>
  <c r="O69" i="12" s="1"/>
  <c r="O45" i="12"/>
  <c r="O41" i="12"/>
  <c r="S49" i="12"/>
  <c r="S53" i="12" s="1"/>
  <c r="S65" i="12" s="1"/>
  <c r="S69" i="12" s="1"/>
  <c r="S45" i="12"/>
  <c r="S41" i="12"/>
  <c r="D50" i="12"/>
  <c r="D54" i="12" s="1"/>
  <c r="D66" i="12" s="1"/>
  <c r="D70" i="12" s="1"/>
  <c r="D42" i="12"/>
  <c r="D46" i="12"/>
  <c r="F50" i="12"/>
  <c r="F54" i="12" s="1"/>
  <c r="F66" i="12" s="1"/>
  <c r="F70" i="12" s="1"/>
  <c r="F42" i="12"/>
  <c r="F46" i="12"/>
  <c r="H50" i="12"/>
  <c r="H54" i="12" s="1"/>
  <c r="H66" i="12" s="1"/>
  <c r="H70" i="12" s="1"/>
  <c r="H42" i="12"/>
  <c r="H46" i="12"/>
  <c r="J50" i="12"/>
  <c r="J54" i="12" s="1"/>
  <c r="J66" i="12" s="1"/>
  <c r="J70" i="12" s="1"/>
  <c r="J42" i="12"/>
  <c r="J46" i="12"/>
  <c r="L50" i="12"/>
  <c r="L54" i="12" s="1"/>
  <c r="L66" i="12" s="1"/>
  <c r="L70" i="12" s="1"/>
  <c r="L42" i="12"/>
  <c r="L46" i="12"/>
  <c r="N50" i="12"/>
  <c r="N54" i="12" s="1"/>
  <c r="N66" i="12" s="1"/>
  <c r="N70" i="12" s="1"/>
  <c r="N42" i="12"/>
  <c r="N46" i="12"/>
  <c r="P50" i="12"/>
  <c r="P54" i="12" s="1"/>
  <c r="P66" i="12" s="1"/>
  <c r="P70" i="12" s="1"/>
  <c r="P42" i="12"/>
  <c r="P46" i="12"/>
  <c r="R50" i="12"/>
  <c r="R54" i="12" s="1"/>
  <c r="R66" i="12" s="1"/>
  <c r="R70" i="12" s="1"/>
  <c r="R42" i="12"/>
  <c r="R46" i="12"/>
  <c r="D49" i="12"/>
  <c r="D53" i="12" s="1"/>
  <c r="D65" i="12" s="1"/>
  <c r="D69" i="12" s="1"/>
  <c r="D41" i="12"/>
  <c r="D45" i="12"/>
  <c r="F49" i="12"/>
  <c r="F53" i="12" s="1"/>
  <c r="F65" i="12" s="1"/>
  <c r="F69" i="12" s="1"/>
  <c r="F45" i="12"/>
  <c r="F41" i="12"/>
  <c r="H49" i="12"/>
  <c r="H53" i="12" s="1"/>
  <c r="H65" i="12" s="1"/>
  <c r="H69" i="12" s="1"/>
  <c r="H41" i="12"/>
  <c r="H45" i="12"/>
  <c r="J49" i="12"/>
  <c r="J53" i="12" s="1"/>
  <c r="J65" i="12" s="1"/>
  <c r="J69" i="12" s="1"/>
  <c r="J45" i="12"/>
  <c r="J41" i="12"/>
  <c r="L49" i="12"/>
  <c r="L53" i="12" s="1"/>
  <c r="L65" i="12" s="1"/>
  <c r="L69" i="12" s="1"/>
  <c r="L41" i="12"/>
  <c r="L45" i="12"/>
  <c r="N49" i="12"/>
  <c r="N53" i="12" s="1"/>
  <c r="N65" i="12" s="1"/>
  <c r="N69" i="12" s="1"/>
  <c r="N45" i="12"/>
  <c r="N41" i="12"/>
  <c r="P49" i="12"/>
  <c r="P53" i="12" s="1"/>
  <c r="P65" i="12" s="1"/>
  <c r="P69" i="12" s="1"/>
  <c r="P41" i="12"/>
  <c r="P45" i="12"/>
  <c r="R49" i="12"/>
  <c r="R53" i="12" s="1"/>
  <c r="R65" i="12" s="1"/>
  <c r="R69" i="12" s="1"/>
  <c r="R45" i="12"/>
  <c r="R41" i="12"/>
  <c r="C50" i="12"/>
  <c r="C54" i="12" s="1"/>
  <c r="C66" i="12" s="1"/>
  <c r="C70" i="12" s="1"/>
  <c r="C46" i="12"/>
  <c r="C42" i="12"/>
  <c r="E50" i="12"/>
  <c r="E54" i="12" s="1"/>
  <c r="E66" i="12" s="1"/>
  <c r="E70" i="12" s="1"/>
  <c r="E46" i="12"/>
  <c r="E42" i="12"/>
  <c r="G50" i="12"/>
  <c r="G54" i="12" s="1"/>
  <c r="G66" i="12" s="1"/>
  <c r="G70" i="12" s="1"/>
  <c r="G46" i="12"/>
  <c r="G42" i="12"/>
  <c r="I50" i="12"/>
  <c r="I54" i="12" s="1"/>
  <c r="I66" i="12" s="1"/>
  <c r="I70" i="12" s="1"/>
  <c r="I46" i="12"/>
  <c r="I42" i="12"/>
  <c r="K50" i="12"/>
  <c r="K54" i="12" s="1"/>
  <c r="K66" i="12" s="1"/>
  <c r="K70" i="12" s="1"/>
  <c r="K46" i="12"/>
  <c r="K42" i="12"/>
  <c r="M50" i="12"/>
  <c r="M54" i="12" s="1"/>
  <c r="M66" i="12" s="1"/>
  <c r="M70" i="12" s="1"/>
  <c r="M46" i="12"/>
  <c r="M42" i="12"/>
  <c r="O50" i="12"/>
  <c r="O54" i="12" s="1"/>
  <c r="O66" i="12" s="1"/>
  <c r="O70" i="12" s="1"/>
  <c r="O46" i="12"/>
  <c r="O42" i="12"/>
  <c r="Q50" i="12"/>
  <c r="Q54" i="12" s="1"/>
  <c r="Q66" i="12" s="1"/>
  <c r="Q70" i="12" s="1"/>
  <c r="Q46" i="12"/>
  <c r="Q42" i="12"/>
  <c r="S50" i="12"/>
  <c r="S54" i="12" s="1"/>
  <c r="S66" i="12" s="1"/>
  <c r="S70" i="12" s="1"/>
  <c r="S46" i="12"/>
  <c r="S42" i="12"/>
  <c r="C5" i="5"/>
  <c r="B91" i="5" l="1"/>
  <c r="D11" i="22" s="1"/>
  <c r="D17" i="22" s="1"/>
  <c r="B95" i="5"/>
  <c r="B94" i="5"/>
  <c r="B90" i="5"/>
  <c r="D10" i="22" s="1"/>
  <c r="D18" i="22" s="1"/>
  <c r="B38" i="5"/>
  <c r="D9" i="8" s="1"/>
  <c r="D82" i="8" s="1"/>
  <c r="E82" i="8" s="1"/>
  <c r="F82" i="8" s="1"/>
  <c r="G82" i="8" s="1"/>
  <c r="H82" i="8" s="1"/>
  <c r="I82" i="8" s="1"/>
  <c r="J82" i="8" s="1"/>
  <c r="B54" i="5"/>
  <c r="E8" i="22" s="1"/>
  <c r="B55" i="5"/>
  <c r="B34" i="5"/>
  <c r="D13" i="8" s="1"/>
  <c r="D62" i="8" s="1"/>
  <c r="B35" i="5"/>
  <c r="D14" i="8" s="1"/>
  <c r="D66" i="8" s="1"/>
  <c r="B32" i="5"/>
  <c r="C7" i="7" s="1"/>
  <c r="D83" i="7" s="1"/>
  <c r="B33" i="5"/>
  <c r="C8" i="7" s="1"/>
  <c r="D22" i="7" s="1"/>
  <c r="B41" i="5"/>
  <c r="C19" i="18" s="1"/>
  <c r="D51" i="18" s="1"/>
  <c r="F8" i="22" l="1"/>
  <c r="F16" i="22" s="1"/>
  <c r="C11" i="11"/>
  <c r="E16" i="22"/>
  <c r="F6" i="20"/>
  <c r="F13" i="20" s="1"/>
  <c r="F6" i="21"/>
  <c r="D8" i="21"/>
  <c r="D14" i="21" s="1"/>
  <c r="D8" i="20"/>
  <c r="D14" i="20" s="1"/>
  <c r="E6" i="20"/>
  <c r="E13" i="20" s="1"/>
  <c r="E6" i="21"/>
  <c r="D9" i="20"/>
  <c r="D15" i="20" s="1"/>
  <c r="D9" i="21"/>
  <c r="D15" i="21" s="1"/>
  <c r="D10" i="21"/>
  <c r="D10" i="20"/>
  <c r="D52" i="18"/>
  <c r="C7" i="11"/>
  <c r="A25" i="5"/>
  <c r="A23" i="5"/>
  <c r="A22" i="5"/>
  <c r="A21" i="5"/>
  <c r="A18" i="5"/>
  <c r="A17" i="5"/>
  <c r="A16" i="5"/>
  <c r="A15" i="5"/>
  <c r="A14" i="5"/>
  <c r="A13" i="5"/>
  <c r="A11" i="5"/>
  <c r="A12" i="5"/>
  <c r="A10" i="5"/>
  <c r="A87" i="5"/>
  <c r="A86" i="5"/>
  <c r="A85" i="5"/>
  <c r="A84" i="5"/>
  <c r="A83" i="5"/>
  <c r="A82" i="5"/>
  <c r="A81" i="5"/>
  <c r="A78" i="5"/>
  <c r="A77" i="5"/>
  <c r="A76" i="5"/>
  <c r="A75" i="5"/>
  <c r="A74" i="5"/>
  <c r="A73" i="5"/>
  <c r="A72" i="5"/>
  <c r="A69" i="5"/>
  <c r="A68" i="5"/>
  <c r="A67" i="5"/>
  <c r="A66" i="5"/>
  <c r="A65" i="5"/>
  <c r="A64" i="5"/>
  <c r="A63" i="5"/>
  <c r="A60" i="5"/>
  <c r="A59" i="5"/>
  <c r="A58" i="5"/>
  <c r="A57" i="5"/>
  <c r="A56" i="5"/>
  <c r="A51" i="5"/>
  <c r="A50" i="5"/>
  <c r="A49" i="5"/>
  <c r="A48" i="5"/>
  <c r="A47" i="5"/>
  <c r="A46" i="5"/>
  <c r="A45" i="5"/>
  <c r="A29" i="5"/>
  <c r="A30" i="5"/>
  <c r="A31" i="5"/>
  <c r="A36" i="5"/>
  <c r="A37" i="5"/>
  <c r="A39" i="5"/>
  <c r="A40" i="5"/>
  <c r="A42" i="5"/>
  <c r="B42" i="5" s="1"/>
  <c r="C7" i="10" s="1"/>
  <c r="A28" i="5"/>
  <c r="H24" i="5"/>
  <c r="G24" i="5"/>
  <c r="G8" i="10" s="1"/>
  <c r="F24" i="5"/>
  <c r="E24" i="5"/>
  <c r="E8" i="10" s="1"/>
  <c r="D24" i="5"/>
  <c r="C24" i="5"/>
  <c r="B24" i="5"/>
  <c r="H23" i="5"/>
  <c r="J12" i="7" s="1"/>
  <c r="G23" i="5"/>
  <c r="I12" i="7" s="1"/>
  <c r="F23" i="5"/>
  <c r="H12" i="7" s="1"/>
  <c r="E23" i="5"/>
  <c r="G12" i="7" s="1"/>
  <c r="D23" i="5"/>
  <c r="F12" i="7" s="1"/>
  <c r="C23" i="5"/>
  <c r="E12" i="7" s="1"/>
  <c r="B23" i="5"/>
  <c r="D12" i="7" s="1"/>
  <c r="B11" i="5"/>
  <c r="D18" i="8" s="1"/>
  <c r="B10" i="5"/>
  <c r="D5" i="22" s="1"/>
  <c r="D20" i="22" s="1"/>
  <c r="B12" i="5"/>
  <c r="D19" i="8" s="1"/>
  <c r="H17" i="10"/>
  <c r="G17" i="10"/>
  <c r="F17" i="10"/>
  <c r="E17" i="10"/>
  <c r="D17" i="10"/>
  <c r="J4" i="9"/>
  <c r="I4" i="9"/>
  <c r="H4" i="9"/>
  <c r="G4" i="9"/>
  <c r="F4" i="9"/>
  <c r="E4" i="9"/>
  <c r="D4" i="9"/>
  <c r="J55" i="9"/>
  <c r="I55" i="9"/>
  <c r="H55" i="9"/>
  <c r="G55" i="9"/>
  <c r="F55" i="9"/>
  <c r="E55" i="9"/>
  <c r="D55" i="9"/>
  <c r="J49" i="9"/>
  <c r="I49" i="9"/>
  <c r="H49" i="9"/>
  <c r="G49" i="9"/>
  <c r="F49" i="9"/>
  <c r="E49" i="9"/>
  <c r="D49" i="9"/>
  <c r="J40" i="9"/>
  <c r="I40" i="9"/>
  <c r="H40" i="9"/>
  <c r="G40" i="9"/>
  <c r="F40" i="9"/>
  <c r="E40" i="9"/>
  <c r="D40" i="9"/>
  <c r="J36" i="9"/>
  <c r="I36" i="9"/>
  <c r="H36" i="9"/>
  <c r="G36" i="9"/>
  <c r="F36" i="9"/>
  <c r="E36" i="9"/>
  <c r="D36" i="9"/>
  <c r="J29" i="9"/>
  <c r="I29" i="9"/>
  <c r="H29" i="9"/>
  <c r="G29" i="9"/>
  <c r="F29" i="9"/>
  <c r="E29" i="9"/>
  <c r="D29" i="9"/>
  <c r="J25" i="9"/>
  <c r="I25" i="9"/>
  <c r="H25" i="9"/>
  <c r="G25" i="9"/>
  <c r="F25" i="9"/>
  <c r="E25" i="9"/>
  <c r="D25" i="9"/>
  <c r="H25" i="5"/>
  <c r="H14" i="18" s="1"/>
  <c r="H29" i="18" s="1"/>
  <c r="G25" i="5"/>
  <c r="G14" i="18" s="1"/>
  <c r="G29" i="18" s="1"/>
  <c r="F25" i="5"/>
  <c r="F14" i="18" s="1"/>
  <c r="F29" i="18" s="1"/>
  <c r="E25" i="5"/>
  <c r="E14" i="18" s="1"/>
  <c r="E29" i="18" s="1"/>
  <c r="D25" i="5"/>
  <c r="D14" i="18" s="1"/>
  <c r="D29" i="18" s="1"/>
  <c r="C25" i="5"/>
  <c r="E6" i="8" s="1"/>
  <c r="B25" i="5"/>
  <c r="D6" i="9" s="1"/>
  <c r="H22" i="5"/>
  <c r="J5" i="9" s="1"/>
  <c r="J50" i="9" s="1"/>
  <c r="G22" i="5"/>
  <c r="I5" i="9" s="1"/>
  <c r="I50" i="9" s="1"/>
  <c r="F22" i="5"/>
  <c r="E22" i="5"/>
  <c r="G5" i="9" s="1"/>
  <c r="G50" i="9" s="1"/>
  <c r="D22" i="5"/>
  <c r="H21" i="5"/>
  <c r="G21" i="5"/>
  <c r="F21" i="5"/>
  <c r="E21" i="5"/>
  <c r="D21" i="5"/>
  <c r="C21" i="5"/>
  <c r="B21" i="5"/>
  <c r="B14" i="5"/>
  <c r="B15" i="5"/>
  <c r="C6" i="6" s="1"/>
  <c r="B16" i="5"/>
  <c r="C7" i="6" s="1"/>
  <c r="B17" i="5"/>
  <c r="C8" i="6" s="1"/>
  <c r="B18" i="5"/>
  <c r="B13" i="5"/>
  <c r="D8" i="8" s="1"/>
  <c r="H26" i="10"/>
  <c r="G26" i="10"/>
  <c r="F26" i="10"/>
  <c r="E26" i="10"/>
  <c r="D26" i="10"/>
  <c r="H11" i="10"/>
  <c r="G11" i="10"/>
  <c r="F11" i="10"/>
  <c r="E11" i="10"/>
  <c r="D11" i="10"/>
  <c r="H4" i="10"/>
  <c r="G4" i="10"/>
  <c r="F4" i="10"/>
  <c r="E4" i="10"/>
  <c r="D4" i="10"/>
  <c r="D28" i="10"/>
  <c r="D15" i="11" s="1"/>
  <c r="D38" i="11" s="1"/>
  <c r="D27" i="10"/>
  <c r="H18" i="11"/>
  <c r="G18" i="11"/>
  <c r="F18" i="11"/>
  <c r="E18" i="11"/>
  <c r="D18" i="11"/>
  <c r="H53" i="11"/>
  <c r="G53" i="11"/>
  <c r="F53" i="11"/>
  <c r="E53" i="11"/>
  <c r="D53" i="11"/>
  <c r="J94" i="8"/>
  <c r="I94" i="8"/>
  <c r="H94" i="8"/>
  <c r="G94" i="8"/>
  <c r="F94" i="8"/>
  <c r="E94" i="8"/>
  <c r="D94" i="8"/>
  <c r="J89" i="7"/>
  <c r="I89" i="7"/>
  <c r="H89" i="7"/>
  <c r="G89" i="7"/>
  <c r="F89" i="7"/>
  <c r="E89" i="7"/>
  <c r="D89" i="7"/>
  <c r="H4" i="11"/>
  <c r="G4" i="11"/>
  <c r="F4" i="11"/>
  <c r="E4" i="11"/>
  <c r="D4" i="11"/>
  <c r="J4" i="8"/>
  <c r="I4" i="8"/>
  <c r="H4" i="8"/>
  <c r="G4" i="8"/>
  <c r="F4" i="8"/>
  <c r="E4" i="8"/>
  <c r="D4" i="8"/>
  <c r="E26" i="7"/>
  <c r="J88" i="8"/>
  <c r="I88" i="8"/>
  <c r="H88" i="8"/>
  <c r="G88" i="8"/>
  <c r="F88" i="8"/>
  <c r="E88" i="8"/>
  <c r="D88" i="8"/>
  <c r="J77" i="8"/>
  <c r="I77" i="8"/>
  <c r="H77" i="8"/>
  <c r="G77" i="8"/>
  <c r="F77" i="8"/>
  <c r="E77" i="8"/>
  <c r="D77" i="8"/>
  <c r="J70" i="8"/>
  <c r="I70" i="8"/>
  <c r="H70" i="8"/>
  <c r="G70" i="8"/>
  <c r="F70" i="8"/>
  <c r="E70" i="8"/>
  <c r="D70" i="8"/>
  <c r="J61" i="8"/>
  <c r="I61" i="8"/>
  <c r="H61" i="8"/>
  <c r="G61" i="8"/>
  <c r="F61" i="8"/>
  <c r="E61" i="8"/>
  <c r="D61" i="8"/>
  <c r="J26" i="8"/>
  <c r="I26" i="8"/>
  <c r="H26" i="8"/>
  <c r="G26" i="8"/>
  <c r="F26" i="8"/>
  <c r="E26" i="8"/>
  <c r="D26" i="8"/>
  <c r="J81" i="7"/>
  <c r="I81" i="7"/>
  <c r="H81" i="7"/>
  <c r="G81" i="7"/>
  <c r="F81" i="7"/>
  <c r="E81" i="7"/>
  <c r="D81" i="7"/>
  <c r="J25" i="7"/>
  <c r="I25" i="7"/>
  <c r="H25" i="7"/>
  <c r="G25" i="7"/>
  <c r="F25" i="7"/>
  <c r="E25" i="7"/>
  <c r="D25" i="7"/>
  <c r="J16" i="7"/>
  <c r="I16" i="7"/>
  <c r="H16" i="7"/>
  <c r="G16" i="7"/>
  <c r="F16" i="7"/>
  <c r="E16" i="7"/>
  <c r="D16" i="7"/>
  <c r="J4" i="7"/>
  <c r="I4" i="7"/>
  <c r="H4" i="7"/>
  <c r="G4" i="7"/>
  <c r="F4" i="7"/>
  <c r="E4" i="7"/>
  <c r="D4" i="7"/>
  <c r="B8" i="12"/>
  <c r="D14" i="11" l="1"/>
  <c r="D22" i="11" s="1"/>
  <c r="G9" i="22"/>
  <c r="G15" i="22" s="1"/>
  <c r="E28" i="20"/>
  <c r="F19" i="22"/>
  <c r="G19" i="22" s="1"/>
  <c r="C6" i="10"/>
  <c r="A10" i="10" s="1"/>
  <c r="D6" i="22"/>
  <c r="D5" i="20"/>
  <c r="D30" i="20" s="1"/>
  <c r="D5" i="21"/>
  <c r="D30" i="21" s="1"/>
  <c r="F28" i="20"/>
  <c r="D32" i="20"/>
  <c r="D21" i="20"/>
  <c r="D37" i="20"/>
  <c r="E13" i="21"/>
  <c r="E28" i="21"/>
  <c r="D29" i="20"/>
  <c r="D31" i="20" s="1"/>
  <c r="D16" i="20"/>
  <c r="D44" i="20" s="1"/>
  <c r="F13" i="21"/>
  <c r="F28" i="21"/>
  <c r="D37" i="21"/>
  <c r="D32" i="21"/>
  <c r="D21" i="21"/>
  <c r="D29" i="21"/>
  <c r="D16" i="21"/>
  <c r="C5" i="18"/>
  <c r="K39" i="18"/>
  <c r="J39" i="18"/>
  <c r="J41" i="18" s="1"/>
  <c r="J42" i="18" s="1"/>
  <c r="D39" i="18"/>
  <c r="F39" i="18"/>
  <c r="S39" i="18"/>
  <c r="S41" i="18" s="1"/>
  <c r="S42" i="18" s="1"/>
  <c r="P39" i="18"/>
  <c r="P41" i="18" s="1"/>
  <c r="P42" i="18" s="1"/>
  <c r="Q39" i="18"/>
  <c r="R39" i="18"/>
  <c r="O39" i="18"/>
  <c r="L39" i="18"/>
  <c r="M39" i="18"/>
  <c r="M41" i="18" s="1"/>
  <c r="M42" i="18" s="1"/>
  <c r="N39" i="18"/>
  <c r="N41" i="18" s="1"/>
  <c r="H39" i="18"/>
  <c r="H41" i="18" s="1"/>
  <c r="I39" i="18"/>
  <c r="I41" i="18" s="1"/>
  <c r="G39" i="18"/>
  <c r="G41" i="18" s="1"/>
  <c r="G42" i="18" s="1"/>
  <c r="E39" i="18"/>
  <c r="H6" i="8"/>
  <c r="C5" i="6"/>
  <c r="A40" i="6" s="1"/>
  <c r="G6" i="8"/>
  <c r="C9" i="6"/>
  <c r="C20" i="6" s="1"/>
  <c r="F26" i="7"/>
  <c r="B87" i="5"/>
  <c r="H9" i="18" s="1"/>
  <c r="B83" i="5"/>
  <c r="D9" i="18" s="1"/>
  <c r="B78" i="5"/>
  <c r="H16" i="18" s="1"/>
  <c r="S49" i="18" s="1"/>
  <c r="B69" i="5"/>
  <c r="H15" i="18" s="1"/>
  <c r="Q47" i="18" s="1"/>
  <c r="B56" i="5"/>
  <c r="B48" i="5"/>
  <c r="E10" i="18" s="1"/>
  <c r="B31" i="5"/>
  <c r="B47" i="5"/>
  <c r="D10" i="18" s="1"/>
  <c r="B30" i="5"/>
  <c r="D11" i="8" s="1"/>
  <c r="D65" i="8" s="1"/>
  <c r="B29" i="5"/>
  <c r="B86" i="5"/>
  <c r="G9" i="18" s="1"/>
  <c r="B77" i="5"/>
  <c r="G16" i="18" s="1"/>
  <c r="P49" i="18" s="1"/>
  <c r="B68" i="5"/>
  <c r="G15" i="18" s="1"/>
  <c r="N47" i="18" s="1"/>
  <c r="B59" i="5"/>
  <c r="G5" i="10" s="1"/>
  <c r="B40" i="5"/>
  <c r="B85" i="5"/>
  <c r="F9" i="18" s="1"/>
  <c r="B82" i="5"/>
  <c r="B76" i="5"/>
  <c r="F16" i="18" s="1"/>
  <c r="M49" i="18" s="1"/>
  <c r="B73" i="5"/>
  <c r="B67" i="5"/>
  <c r="F15" i="18" s="1"/>
  <c r="K47" i="18" s="1"/>
  <c r="B64" i="5"/>
  <c r="E10" i="7" s="1"/>
  <c r="E28" i="7" s="1"/>
  <c r="B58" i="5"/>
  <c r="F5" i="10" s="1"/>
  <c r="B50" i="5"/>
  <c r="G10" i="18" s="1"/>
  <c r="B84" i="5"/>
  <c r="E9" i="18" s="1"/>
  <c r="B81" i="5"/>
  <c r="B75" i="5"/>
  <c r="E16" i="18" s="1"/>
  <c r="J49" i="18" s="1"/>
  <c r="B72" i="5"/>
  <c r="D12" i="8" s="1"/>
  <c r="D63" i="8" s="1"/>
  <c r="B66" i="5"/>
  <c r="E15" i="18" s="1"/>
  <c r="H47" i="18" s="1"/>
  <c r="B63" i="5"/>
  <c r="D7" i="8" s="1"/>
  <c r="B57" i="5"/>
  <c r="E5" i="10" s="1"/>
  <c r="E20" i="10" s="1"/>
  <c r="B49" i="5"/>
  <c r="F10" i="18" s="1"/>
  <c r="B46" i="5"/>
  <c r="B28" i="5"/>
  <c r="B74" i="5"/>
  <c r="D16" i="18" s="1"/>
  <c r="G49" i="18" s="1"/>
  <c r="B65" i="5"/>
  <c r="D15" i="18" s="1"/>
  <c r="E47" i="18" s="1"/>
  <c r="B60" i="5"/>
  <c r="H5" i="10" s="1"/>
  <c r="B45" i="5"/>
  <c r="B39" i="5"/>
  <c r="B51" i="5"/>
  <c r="H10" i="18" s="1"/>
  <c r="B37" i="5"/>
  <c r="D16" i="8" s="1"/>
  <c r="D72" i="8" s="1"/>
  <c r="B36" i="5"/>
  <c r="D15" i="8" s="1"/>
  <c r="G5" i="11"/>
  <c r="E5" i="11"/>
  <c r="J6" i="8"/>
  <c r="H5" i="9"/>
  <c r="H50" i="9" s="1"/>
  <c r="F5" i="11"/>
  <c r="D5" i="8"/>
  <c r="C11" i="7"/>
  <c r="D27" i="7"/>
  <c r="D40" i="7" s="1"/>
  <c r="C6" i="11"/>
  <c r="A17" i="11" s="1"/>
  <c r="C9" i="11"/>
  <c r="C11" i="9"/>
  <c r="I6" i="8"/>
  <c r="D8" i="10"/>
  <c r="F6" i="9"/>
  <c r="F8" i="10"/>
  <c r="E6" i="9"/>
  <c r="D5" i="11"/>
  <c r="E13" i="10"/>
  <c r="F5" i="9"/>
  <c r="F50" i="9" s="1"/>
  <c r="C30" i="7"/>
  <c r="I27" i="7"/>
  <c r="G27" i="7"/>
  <c r="H5" i="8"/>
  <c r="C43" i="8" s="1"/>
  <c r="D45" i="8" s="1"/>
  <c r="D46" i="8" s="1"/>
  <c r="F6" i="8"/>
  <c r="H5" i="11"/>
  <c r="J6" i="9"/>
  <c r="D6" i="8"/>
  <c r="E5" i="8"/>
  <c r="C28" i="8" s="1"/>
  <c r="D30" i="8" s="1"/>
  <c r="D31" i="8" s="1"/>
  <c r="H6" i="9"/>
  <c r="C13" i="6"/>
  <c r="D36" i="6" s="1"/>
  <c r="H27" i="7"/>
  <c r="F27" i="7"/>
  <c r="E27" i="7"/>
  <c r="J27" i="7"/>
  <c r="C12" i="10"/>
  <c r="F5" i="8"/>
  <c r="C33" i="8" s="1"/>
  <c r="D35" i="8" s="1"/>
  <c r="E35" i="8" s="1"/>
  <c r="I5" i="8"/>
  <c r="C48" i="8" s="1"/>
  <c r="D50" i="8" s="1"/>
  <c r="G5" i="8"/>
  <c r="C38" i="8" s="1"/>
  <c r="D40" i="8" s="1"/>
  <c r="E40" i="8" s="1"/>
  <c r="G6" i="9"/>
  <c r="I6" i="9"/>
  <c r="H8" i="10"/>
  <c r="J5" i="8"/>
  <c r="C53" i="8" s="1"/>
  <c r="D55" i="8" s="1"/>
  <c r="Q41" i="18" l="1"/>
  <c r="D17" i="21"/>
  <c r="D18" i="21" s="1"/>
  <c r="D45" i="21" s="1"/>
  <c r="B58" i="12" s="1"/>
  <c r="G6" i="21"/>
  <c r="G28" i="21" s="1"/>
  <c r="C12" i="11"/>
  <c r="E41" i="18"/>
  <c r="R41" i="18"/>
  <c r="D33" i="20"/>
  <c r="D31" i="21"/>
  <c r="D33" i="21" s="1"/>
  <c r="D17" i="20"/>
  <c r="D18" i="20" s="1"/>
  <c r="D46" i="20" s="1"/>
  <c r="D5" i="10"/>
  <c r="G6" i="20"/>
  <c r="L41" i="18"/>
  <c r="O41" i="18"/>
  <c r="C51" i="18"/>
  <c r="K41" i="18"/>
  <c r="F41" i="18"/>
  <c r="F42" i="18" s="1"/>
  <c r="C49" i="18"/>
  <c r="C47" i="18"/>
  <c r="Q46" i="18"/>
  <c r="H25" i="18"/>
  <c r="K46" i="18"/>
  <c r="F25" i="18"/>
  <c r="N46" i="18"/>
  <c r="G25" i="18"/>
  <c r="N45" i="18"/>
  <c r="G24" i="18"/>
  <c r="Q45" i="18"/>
  <c r="H24" i="18"/>
  <c r="C27" i="6"/>
  <c r="D7" i="22" s="1"/>
  <c r="D21" i="22" s="1"/>
  <c r="R42" i="18"/>
  <c r="O42" i="18"/>
  <c r="L42" i="18"/>
  <c r="I42" i="18"/>
  <c r="H45" i="18"/>
  <c r="E24" i="18"/>
  <c r="K45" i="18"/>
  <c r="F24" i="18"/>
  <c r="E46" i="18"/>
  <c r="D25" i="18"/>
  <c r="H46" i="18"/>
  <c r="E25" i="18"/>
  <c r="E45" i="18"/>
  <c r="D24" i="18"/>
  <c r="C12" i="6"/>
  <c r="C16" i="6" s="1"/>
  <c r="C19" i="6"/>
  <c r="C26" i="6" s="1"/>
  <c r="C15" i="9" s="1"/>
  <c r="A42" i="6"/>
  <c r="C32" i="6"/>
  <c r="C36" i="6" s="1"/>
  <c r="C41" i="6" s="1"/>
  <c r="G10" i="7"/>
  <c r="G28" i="7" s="1"/>
  <c r="H10" i="7"/>
  <c r="H28" i="7" s="1"/>
  <c r="H9" i="7"/>
  <c r="H19" i="7" s="1"/>
  <c r="H7" i="9"/>
  <c r="J9" i="9"/>
  <c r="J31" i="9" s="1"/>
  <c r="F10" i="7"/>
  <c r="F28" i="7" s="1"/>
  <c r="I10" i="7"/>
  <c r="I28" i="7" s="1"/>
  <c r="J9" i="7"/>
  <c r="J19" i="7" s="1"/>
  <c r="D27" i="8"/>
  <c r="D67" i="8"/>
  <c r="F35" i="8"/>
  <c r="G35" i="8" s="1"/>
  <c r="H35" i="8" s="1"/>
  <c r="I35" i="8" s="1"/>
  <c r="J35" i="8" s="1"/>
  <c r="F40" i="8"/>
  <c r="G40" i="8" s="1"/>
  <c r="H40" i="8" s="1"/>
  <c r="I40" i="8" s="1"/>
  <c r="J40" i="8" s="1"/>
  <c r="D10" i="9"/>
  <c r="D37" i="9" s="1"/>
  <c r="F10" i="9"/>
  <c r="F37" i="9" s="1"/>
  <c r="E7" i="9"/>
  <c r="C8" i="11"/>
  <c r="A33" i="11" s="1"/>
  <c r="D17" i="8"/>
  <c r="D89" i="8" s="1"/>
  <c r="D96" i="8" s="1"/>
  <c r="D47" i="8"/>
  <c r="E44" i="8" s="1"/>
  <c r="D32" i="8"/>
  <c r="E29" i="8" s="1"/>
  <c r="D33" i="7"/>
  <c r="H9" i="9"/>
  <c r="H31" i="9" s="1"/>
  <c r="J10" i="7"/>
  <c r="J28" i="7" s="1"/>
  <c r="J12" i="8"/>
  <c r="J63" i="8" s="1"/>
  <c r="C5" i="7"/>
  <c r="D82" i="7" s="1"/>
  <c r="D9" i="7"/>
  <c r="D32" i="7"/>
  <c r="D34" i="7" s="1"/>
  <c r="F7" i="8"/>
  <c r="F27" i="8" s="1"/>
  <c r="H12" i="8"/>
  <c r="H63" i="8" s="1"/>
  <c r="F9" i="9"/>
  <c r="F31" i="9" s="1"/>
  <c r="E14" i="10"/>
  <c r="E15" i="10" s="1"/>
  <c r="D68" i="7"/>
  <c r="D47" i="7"/>
  <c r="D54" i="7"/>
  <c r="D61" i="7"/>
  <c r="D39" i="11"/>
  <c r="D41" i="8"/>
  <c r="D42" i="8" s="1"/>
  <c r="E39" i="8" s="1"/>
  <c r="E41" i="8" s="1"/>
  <c r="E42" i="8" s="1"/>
  <c r="F39" i="8" s="1"/>
  <c r="E45" i="8"/>
  <c r="D74" i="8"/>
  <c r="D9" i="9"/>
  <c r="D31" i="9" s="1"/>
  <c r="D10" i="7"/>
  <c r="D28" i="7" s="1"/>
  <c r="D23" i="11"/>
  <c r="F13" i="10"/>
  <c r="G13" i="10" s="1"/>
  <c r="H13" i="10" s="1"/>
  <c r="G7" i="8"/>
  <c r="G27" i="8" s="1"/>
  <c r="G9" i="9"/>
  <c r="G31" i="9" s="1"/>
  <c r="C6" i="7"/>
  <c r="D84" i="7" s="1"/>
  <c r="E10" i="9"/>
  <c r="E37" i="9" s="1"/>
  <c r="C17" i="6"/>
  <c r="H7" i="8"/>
  <c r="H27" i="8" s="1"/>
  <c r="J7" i="8"/>
  <c r="J74" i="8" s="1"/>
  <c r="D8" i="9"/>
  <c r="D27" i="9" s="1"/>
  <c r="D58" i="9" s="1"/>
  <c r="I10" i="9"/>
  <c r="I37" i="9" s="1"/>
  <c r="E9" i="9"/>
  <c r="E31" i="9" s="1"/>
  <c r="H10" i="9"/>
  <c r="H37" i="9" s="1"/>
  <c r="J10" i="9"/>
  <c r="J37" i="9" s="1"/>
  <c r="D36" i="8"/>
  <c r="D37" i="8" s="1"/>
  <c r="E34" i="8" s="1"/>
  <c r="E36" i="8" s="1"/>
  <c r="E37" i="8" s="1"/>
  <c r="E30" i="8"/>
  <c r="I7" i="8"/>
  <c r="I74" i="8" s="1"/>
  <c r="D7" i="9"/>
  <c r="I9" i="9"/>
  <c r="I31" i="9" s="1"/>
  <c r="E7" i="8"/>
  <c r="E74" i="8" s="1"/>
  <c r="C18" i="10"/>
  <c r="E19" i="10" s="1"/>
  <c r="E21" i="10" s="1"/>
  <c r="G10" i="9"/>
  <c r="G37" i="9" s="1"/>
  <c r="F7" i="9"/>
  <c r="I7" i="9"/>
  <c r="G12" i="8"/>
  <c r="G63" i="8" s="1"/>
  <c r="G9" i="7"/>
  <c r="G19" i="7" s="1"/>
  <c r="D10" i="8"/>
  <c r="D64" i="8" s="1"/>
  <c r="F12" i="8"/>
  <c r="F63" i="8" s="1"/>
  <c r="F9" i="7"/>
  <c r="F19" i="7" s="1"/>
  <c r="D51" i="8"/>
  <c r="D52" i="8" s="1"/>
  <c r="E49" i="8" s="1"/>
  <c r="E50" i="8"/>
  <c r="D56" i="8"/>
  <c r="D57" i="8" s="1"/>
  <c r="E54" i="8" s="1"/>
  <c r="E55" i="8"/>
  <c r="E9" i="7"/>
  <c r="E19" i="7" s="1"/>
  <c r="E12" i="8"/>
  <c r="E63" i="8" s="1"/>
  <c r="C37" i="7"/>
  <c r="D39" i="7" s="1"/>
  <c r="G26" i="7"/>
  <c r="J7" i="9"/>
  <c r="C71" i="8"/>
  <c r="D73" i="8"/>
  <c r="D79" i="8" s="1"/>
  <c r="I12" i="8"/>
  <c r="I63" i="8" s="1"/>
  <c r="I9" i="7"/>
  <c r="I19" i="7" s="1"/>
  <c r="G7" i="9"/>
  <c r="F20" i="10"/>
  <c r="G20" i="10" s="1"/>
  <c r="H20" i="10" s="1"/>
  <c r="C14" i="6" l="1"/>
  <c r="C10" i="11"/>
  <c r="C18" i="6"/>
  <c r="B42" i="12"/>
  <c r="G13" i="21"/>
  <c r="D34" i="21" s="1"/>
  <c r="D22" i="8"/>
  <c r="C31" i="11"/>
  <c r="C47" i="11"/>
  <c r="D60" i="11" s="1"/>
  <c r="F19" i="10"/>
  <c r="F14" i="10"/>
  <c r="G13" i="20"/>
  <c r="D34" i="20" s="1"/>
  <c r="G28" i="20"/>
  <c r="C45" i="18"/>
  <c r="C24" i="6"/>
  <c r="C13" i="9" s="1"/>
  <c r="N42" i="18"/>
  <c r="Q42" i="18"/>
  <c r="E42" i="18"/>
  <c r="H42" i="18"/>
  <c r="K42" i="18"/>
  <c r="C46" i="18"/>
  <c r="C15" i="6"/>
  <c r="C25" i="6"/>
  <c r="C14" i="9" s="1"/>
  <c r="C23" i="6"/>
  <c r="C12" i="9" s="1"/>
  <c r="J38" i="9" s="1"/>
  <c r="C16" i="9"/>
  <c r="D32" i="6"/>
  <c r="E32" i="6" s="1"/>
  <c r="F32" i="6" s="1"/>
  <c r="G32" i="6" s="1"/>
  <c r="H32" i="6" s="1"/>
  <c r="I32" i="6" s="1"/>
  <c r="J32" i="6" s="1"/>
  <c r="K32" i="6" s="1"/>
  <c r="L32" i="6" s="1"/>
  <c r="M32" i="6" s="1"/>
  <c r="N32" i="6" s="1"/>
  <c r="O32" i="6" s="1"/>
  <c r="D59" i="8"/>
  <c r="D75" i="7"/>
  <c r="D91" i="8"/>
  <c r="F55" i="8"/>
  <c r="G55" i="8" s="1"/>
  <c r="H55" i="8" s="1"/>
  <c r="I55" i="8" s="1"/>
  <c r="J55" i="8" s="1"/>
  <c r="F50" i="8"/>
  <c r="G50" i="8" s="1"/>
  <c r="H50" i="8" s="1"/>
  <c r="I50" i="8" s="1"/>
  <c r="J50" i="8" s="1"/>
  <c r="F30" i="8"/>
  <c r="G30" i="8" s="1"/>
  <c r="H30" i="8" s="1"/>
  <c r="I30" i="8" s="1"/>
  <c r="J30" i="8" s="1"/>
  <c r="F45" i="8"/>
  <c r="G45" i="8" s="1"/>
  <c r="H45" i="8" s="1"/>
  <c r="I45" i="8" s="1"/>
  <c r="J45" i="8" s="1"/>
  <c r="F34" i="8"/>
  <c r="F36" i="8" s="1"/>
  <c r="F37" i="8" s="1"/>
  <c r="G34" i="8" s="1"/>
  <c r="G36" i="8" s="1"/>
  <c r="G37" i="8" s="1"/>
  <c r="H34" i="8" s="1"/>
  <c r="D20" i="9"/>
  <c r="C20" i="11"/>
  <c r="C36" i="11"/>
  <c r="E32" i="7"/>
  <c r="D35" i="7"/>
  <c r="E27" i="10"/>
  <c r="H9" i="22" s="1"/>
  <c r="E46" i="8"/>
  <c r="E47" i="8" s="1"/>
  <c r="F74" i="8"/>
  <c r="D17" i="7"/>
  <c r="E17" i="7" s="1"/>
  <c r="F17" i="7" s="1"/>
  <c r="D75" i="8"/>
  <c r="E72" i="8" s="1"/>
  <c r="E73" i="8" s="1"/>
  <c r="G74" i="8"/>
  <c r="I27" i="8"/>
  <c r="D32" i="9"/>
  <c r="H74" i="8"/>
  <c r="J27" i="8"/>
  <c r="E27" i="8"/>
  <c r="E31" i="8"/>
  <c r="A16" i="10"/>
  <c r="E56" i="8"/>
  <c r="E57" i="8" s="1"/>
  <c r="E51" i="8"/>
  <c r="E52" i="8" s="1"/>
  <c r="F49" i="8" s="1"/>
  <c r="D41" i="7"/>
  <c r="E39" i="7"/>
  <c r="C44" i="7"/>
  <c r="D46" i="7" s="1"/>
  <c r="H26" i="7"/>
  <c r="F41" i="8"/>
  <c r="F42" i="8" s="1"/>
  <c r="G39" i="8" s="1"/>
  <c r="G41" i="8" s="1"/>
  <c r="G42" i="8" s="1"/>
  <c r="H39" i="8" s="1"/>
  <c r="B36" i="12" l="1"/>
  <c r="G19" i="10"/>
  <c r="F21" i="10"/>
  <c r="G14" i="10"/>
  <c r="F15" i="10"/>
  <c r="H38" i="9"/>
  <c r="E14" i="11"/>
  <c r="E22" i="11" s="1"/>
  <c r="D38" i="9"/>
  <c r="G38" i="9"/>
  <c r="I38" i="9"/>
  <c r="E38" i="9"/>
  <c r="F38" i="9"/>
  <c r="C40" i="6"/>
  <c r="C42" i="6" s="1"/>
  <c r="C43" i="6" s="1"/>
  <c r="E59" i="8"/>
  <c r="E91" i="8"/>
  <c r="E31" i="7"/>
  <c r="F54" i="8"/>
  <c r="F56" i="8" s="1"/>
  <c r="F57" i="8" s="1"/>
  <c r="G54" i="8" s="1"/>
  <c r="G56" i="8" s="1"/>
  <c r="G57" i="8" s="1"/>
  <c r="H54" i="8" s="1"/>
  <c r="H56" i="8" s="1"/>
  <c r="H57" i="8" s="1"/>
  <c r="I54" i="8" s="1"/>
  <c r="F44" i="8"/>
  <c r="F46" i="8" s="1"/>
  <c r="F47" i="8" s="1"/>
  <c r="G44" i="8" s="1"/>
  <c r="G46" i="8" s="1"/>
  <c r="G47" i="8" s="1"/>
  <c r="H44" i="8" s="1"/>
  <c r="H46" i="8" s="1"/>
  <c r="H47" i="8" s="1"/>
  <c r="I44" i="8" s="1"/>
  <c r="F39" i="7"/>
  <c r="G39" i="7" s="1"/>
  <c r="H39" i="7" s="1"/>
  <c r="I39" i="7" s="1"/>
  <c r="J39" i="7" s="1"/>
  <c r="F32" i="7"/>
  <c r="G32" i="7" s="1"/>
  <c r="H32" i="7" s="1"/>
  <c r="I32" i="7" s="1"/>
  <c r="J32" i="7" s="1"/>
  <c r="D95" i="8"/>
  <c r="E75" i="8"/>
  <c r="F72" i="8" s="1"/>
  <c r="E79" i="8"/>
  <c r="D90" i="7"/>
  <c r="D20" i="8" s="1"/>
  <c r="D93" i="7"/>
  <c r="D18" i="9" s="1"/>
  <c r="D33" i="9" s="1"/>
  <c r="E32" i="8"/>
  <c r="E28" i="10"/>
  <c r="F51" i="8"/>
  <c r="F52" i="8" s="1"/>
  <c r="G49" i="8" s="1"/>
  <c r="G51" i="8" s="1"/>
  <c r="G52" i="8" s="1"/>
  <c r="H49" i="8" s="1"/>
  <c r="H51" i="8" s="1"/>
  <c r="H52" i="8" s="1"/>
  <c r="I49" i="8" s="1"/>
  <c r="C51" i="7"/>
  <c r="D53" i="7" s="1"/>
  <c r="I26" i="7"/>
  <c r="D48" i="7"/>
  <c r="D49" i="7" s="1"/>
  <c r="E45" i="7" s="1"/>
  <c r="E46" i="7"/>
  <c r="D42" i="7"/>
  <c r="H41" i="8"/>
  <c r="H42" i="8" s="1"/>
  <c r="I39" i="8" s="1"/>
  <c r="H36" i="8"/>
  <c r="H37" i="8" s="1"/>
  <c r="I34" i="8" s="1"/>
  <c r="D92" i="7"/>
  <c r="E90" i="7"/>
  <c r="E20" i="8" s="1"/>
  <c r="H19" i="10" l="1"/>
  <c r="H21" i="10" s="1"/>
  <c r="G21" i="10"/>
  <c r="H14" i="10"/>
  <c r="H15" i="10" s="1"/>
  <c r="G15" i="10"/>
  <c r="F27" i="10"/>
  <c r="H15" i="22"/>
  <c r="H19" i="22" s="1"/>
  <c r="E23" i="11"/>
  <c r="E15" i="11"/>
  <c r="E38" i="11" s="1"/>
  <c r="E39" i="11" s="1"/>
  <c r="E34" i="7"/>
  <c r="D68" i="8"/>
  <c r="E62" i="8" s="1"/>
  <c r="E66" i="8" s="1"/>
  <c r="E33" i="7"/>
  <c r="F29" i="8"/>
  <c r="F31" i="8" s="1"/>
  <c r="F59" i="8" s="1"/>
  <c r="F46" i="7"/>
  <c r="G46" i="7" s="1"/>
  <c r="H46" i="7" s="1"/>
  <c r="I46" i="7" s="1"/>
  <c r="J46" i="7" s="1"/>
  <c r="D78" i="8"/>
  <c r="D80" i="8" s="1"/>
  <c r="D90" i="8" s="1"/>
  <c r="D92" i="8" s="1"/>
  <c r="E95" i="8"/>
  <c r="F28" i="10"/>
  <c r="E38" i="7"/>
  <c r="E47" i="7"/>
  <c r="E48" i="7"/>
  <c r="C58" i="7"/>
  <c r="D60" i="7" s="1"/>
  <c r="J26" i="7"/>
  <c r="C65" i="7" s="1"/>
  <c r="D67" i="7" s="1"/>
  <c r="D55" i="7"/>
  <c r="D56" i="7" s="1"/>
  <c r="E52" i="7" s="1"/>
  <c r="E53" i="7"/>
  <c r="E18" i="7"/>
  <c r="I46" i="8"/>
  <c r="I47" i="8" s="1"/>
  <c r="J44" i="8" s="1"/>
  <c r="I36" i="8"/>
  <c r="I37" i="8" s="1"/>
  <c r="J34" i="8" s="1"/>
  <c r="I41" i="8"/>
  <c r="I42" i="8" s="1"/>
  <c r="J39" i="8" s="1"/>
  <c r="I56" i="8"/>
  <c r="I57" i="8" s="1"/>
  <c r="J54" i="8" s="1"/>
  <c r="F73" i="8"/>
  <c r="I51" i="8"/>
  <c r="I52" i="8" s="1"/>
  <c r="J49" i="8" s="1"/>
  <c r="D17" i="9"/>
  <c r="G27" i="10" l="1"/>
  <c r="H27" i="10"/>
  <c r="I9" i="22"/>
  <c r="I15" i="22" s="1"/>
  <c r="I19" i="22" s="1"/>
  <c r="F14" i="11"/>
  <c r="F22" i="11" s="1"/>
  <c r="F23" i="11" s="1"/>
  <c r="F15" i="11"/>
  <c r="F38" i="11" s="1"/>
  <c r="F39" i="11" s="1"/>
  <c r="F32" i="8"/>
  <c r="G29" i="8" s="1"/>
  <c r="G31" i="8" s="1"/>
  <c r="G59" i="8" s="1"/>
  <c r="E35" i="7"/>
  <c r="F53" i="7"/>
  <c r="G53" i="7" s="1"/>
  <c r="H53" i="7" s="1"/>
  <c r="I53" i="7" s="1"/>
  <c r="J53" i="7" s="1"/>
  <c r="F91" i="8"/>
  <c r="F75" i="8"/>
  <c r="G72" i="8" s="1"/>
  <c r="G73" i="8" s="1"/>
  <c r="F79" i="8"/>
  <c r="E78" i="8"/>
  <c r="E80" i="8" s="1"/>
  <c r="E90" i="8" s="1"/>
  <c r="E68" i="8"/>
  <c r="F62" i="8" s="1"/>
  <c r="G28" i="10"/>
  <c r="H28" i="10"/>
  <c r="E49" i="7"/>
  <c r="F45" i="7" s="1"/>
  <c r="E60" i="7"/>
  <c r="D62" i="7"/>
  <c r="D63" i="7" s="1"/>
  <c r="E55" i="7"/>
  <c r="E54" i="7"/>
  <c r="E41" i="7"/>
  <c r="E40" i="7"/>
  <c r="E67" i="7"/>
  <c r="D69" i="7"/>
  <c r="D70" i="7" s="1"/>
  <c r="E66" i="7" s="1"/>
  <c r="E21" i="7"/>
  <c r="E20" i="7"/>
  <c r="J51" i="8"/>
  <c r="J52" i="8" s="1"/>
  <c r="J36" i="8"/>
  <c r="J37" i="8" s="1"/>
  <c r="J46" i="8"/>
  <c r="J47" i="8" s="1"/>
  <c r="D26" i="9"/>
  <c r="D30" i="9"/>
  <c r="J56" i="8"/>
  <c r="J57" i="8" s="1"/>
  <c r="J41" i="8"/>
  <c r="J42" i="8" s="1"/>
  <c r="D97" i="8"/>
  <c r="E89" i="8"/>
  <c r="F90" i="7"/>
  <c r="F20" i="8" s="1"/>
  <c r="G17" i="7"/>
  <c r="J9" i="22" l="1"/>
  <c r="J15" i="22" s="1"/>
  <c r="J19" i="22" s="1"/>
  <c r="G14" i="11"/>
  <c r="G22" i="11" s="1"/>
  <c r="G23" i="11" s="1"/>
  <c r="K9" i="22"/>
  <c r="K15" i="22" s="1"/>
  <c r="K19" i="22" s="1"/>
  <c r="H14" i="11"/>
  <c r="H22" i="11" s="1"/>
  <c r="H23" i="11" s="1"/>
  <c r="H15" i="11"/>
  <c r="H38" i="11" s="1"/>
  <c r="H39" i="11" s="1"/>
  <c r="G15" i="11"/>
  <c r="G38" i="11" s="1"/>
  <c r="G39" i="11" s="1"/>
  <c r="D76" i="7"/>
  <c r="D77" i="7"/>
  <c r="D85" i="7" s="1"/>
  <c r="D94" i="7" s="1"/>
  <c r="G32" i="8"/>
  <c r="H29" i="8" s="1"/>
  <c r="H31" i="8" s="1"/>
  <c r="H59" i="8" s="1"/>
  <c r="F31" i="7"/>
  <c r="D91" i="7"/>
  <c r="D19" i="9" s="1"/>
  <c r="F67" i="7"/>
  <c r="G67" i="7" s="1"/>
  <c r="H67" i="7" s="1"/>
  <c r="I67" i="7" s="1"/>
  <c r="J67" i="7" s="1"/>
  <c r="F60" i="7"/>
  <c r="G60" i="7" s="1"/>
  <c r="H60" i="7" s="1"/>
  <c r="I60" i="7" s="1"/>
  <c r="J60" i="7" s="1"/>
  <c r="G91" i="8"/>
  <c r="G75" i="8"/>
  <c r="H72" i="8" s="1"/>
  <c r="H73" i="8" s="1"/>
  <c r="G79" i="8"/>
  <c r="E22" i="7"/>
  <c r="F18" i="7" s="1"/>
  <c r="F48" i="7"/>
  <c r="E56" i="7"/>
  <c r="F52" i="7" s="1"/>
  <c r="E42" i="7"/>
  <c r="F38" i="7" s="1"/>
  <c r="E59" i="7"/>
  <c r="E74" i="7" s="1"/>
  <c r="E68" i="7"/>
  <c r="E69" i="7"/>
  <c r="G90" i="7"/>
  <c r="G20" i="8" s="1"/>
  <c r="H17" i="7"/>
  <c r="D56" i="9"/>
  <c r="D23" i="8" s="1"/>
  <c r="D83" i="8" s="1"/>
  <c r="D34" i="9"/>
  <c r="D21" i="9"/>
  <c r="D41" i="9" s="1"/>
  <c r="E92" i="8"/>
  <c r="F89" i="8" s="1"/>
  <c r="E96" i="8"/>
  <c r="D22" i="22" l="1"/>
  <c r="C24" i="11"/>
  <c r="C40" i="11"/>
  <c r="H32" i="8"/>
  <c r="I29" i="8" s="1"/>
  <c r="I31" i="8" s="1"/>
  <c r="I59" i="8" s="1"/>
  <c r="F34" i="7"/>
  <c r="F33" i="7"/>
  <c r="H91" i="8"/>
  <c r="H75" i="8"/>
  <c r="I72" i="8" s="1"/>
  <c r="I73" i="8" s="1"/>
  <c r="H79" i="8"/>
  <c r="F95" i="8"/>
  <c r="F47" i="7"/>
  <c r="F49" i="7" s="1"/>
  <c r="G45" i="7" s="1"/>
  <c r="G48" i="7" s="1"/>
  <c r="D21" i="8"/>
  <c r="D84" i="8" s="1"/>
  <c r="E61" i="7"/>
  <c r="E75" i="7" s="1"/>
  <c r="E62" i="7"/>
  <c r="E76" i="7" s="1"/>
  <c r="E82" i="7"/>
  <c r="E70" i="7"/>
  <c r="F66" i="7" s="1"/>
  <c r="E20" i="9"/>
  <c r="E97" i="8"/>
  <c r="H90" i="7"/>
  <c r="H20" i="8" s="1"/>
  <c r="I17" i="7"/>
  <c r="E92" i="7" l="1"/>
  <c r="E17" i="9" s="1"/>
  <c r="E26" i="9" s="1"/>
  <c r="E27" i="9" s="1"/>
  <c r="E58" i="9" s="1"/>
  <c r="I32" i="8"/>
  <c r="J29" i="8" s="1"/>
  <c r="J31" i="8" s="1"/>
  <c r="J59" i="8" s="1"/>
  <c r="F35" i="7"/>
  <c r="E84" i="7"/>
  <c r="E91" i="7" s="1"/>
  <c r="E83" i="7"/>
  <c r="E93" i="7" s="1"/>
  <c r="E18" i="9" s="1"/>
  <c r="E33" i="9" s="1"/>
  <c r="D85" i="8"/>
  <c r="D98" i="8" s="1"/>
  <c r="I91" i="8"/>
  <c r="I75" i="8"/>
  <c r="J72" i="8" s="1"/>
  <c r="J73" i="8" s="1"/>
  <c r="I79" i="8"/>
  <c r="F66" i="8"/>
  <c r="G47" i="7"/>
  <c r="G49" i="7" s="1"/>
  <c r="H45" i="7" s="1"/>
  <c r="H48" i="7" s="1"/>
  <c r="E63" i="7"/>
  <c r="E77" i="7" s="1"/>
  <c r="F55" i="7"/>
  <c r="F54" i="7"/>
  <c r="I90" i="7"/>
  <c r="I20" i="8" s="1"/>
  <c r="J17" i="7"/>
  <c r="J90" i="7" s="1"/>
  <c r="J20" i="8" s="1"/>
  <c r="E21" i="9"/>
  <c r="E41" i="9" s="1"/>
  <c r="E22" i="8" l="1"/>
  <c r="J32" i="8"/>
  <c r="G31" i="7"/>
  <c r="E21" i="8"/>
  <c r="E84" i="8" s="1"/>
  <c r="E19" i="9"/>
  <c r="E85" i="7"/>
  <c r="E86" i="7" s="1"/>
  <c r="F59" i="7"/>
  <c r="F74" i="7" s="1"/>
  <c r="J91" i="8"/>
  <c r="J75" i="8"/>
  <c r="J79" i="8"/>
  <c r="F68" i="8"/>
  <c r="G62" i="8" s="1"/>
  <c r="G66" i="8" s="1"/>
  <c r="F78" i="8"/>
  <c r="F80" i="8" s="1"/>
  <c r="F90" i="8" s="1"/>
  <c r="G95" i="8"/>
  <c r="D22" i="9"/>
  <c r="E32" i="9"/>
  <c r="F56" i="7"/>
  <c r="G52" i="7" s="1"/>
  <c r="G54" i="7" s="1"/>
  <c r="F68" i="7"/>
  <c r="H47" i="7"/>
  <c r="H49" i="7" s="1"/>
  <c r="I45" i="7" s="1"/>
  <c r="I47" i="7" s="1"/>
  <c r="E30" i="9"/>
  <c r="D42" i="9" l="1"/>
  <c r="E94" i="7"/>
  <c r="G34" i="7"/>
  <c r="G33" i="7"/>
  <c r="G68" i="8"/>
  <c r="H62" i="8" s="1"/>
  <c r="H66" i="8" s="1"/>
  <c r="G78" i="8"/>
  <c r="G80" i="8" s="1"/>
  <c r="G90" i="8" s="1"/>
  <c r="H95" i="8"/>
  <c r="E56" i="9"/>
  <c r="E23" i="8" s="1"/>
  <c r="E83" i="8" s="1"/>
  <c r="I48" i="7"/>
  <c r="I49" i="7" s="1"/>
  <c r="J45" i="7" s="1"/>
  <c r="J48" i="7" s="1"/>
  <c r="G55" i="7"/>
  <c r="G56" i="7" s="1"/>
  <c r="H52" i="7" s="1"/>
  <c r="H55" i="7" s="1"/>
  <c r="F69" i="7"/>
  <c r="F70" i="7" s="1"/>
  <c r="G66" i="7" s="1"/>
  <c r="G68" i="7" s="1"/>
  <c r="F40" i="7"/>
  <c r="F41" i="7"/>
  <c r="E34" i="9"/>
  <c r="F21" i="7"/>
  <c r="F20" i="7"/>
  <c r="F92" i="8"/>
  <c r="F96" i="8"/>
  <c r="D7" i="18" s="1"/>
  <c r="D43" i="9" l="1"/>
  <c r="D44" i="9" s="1"/>
  <c r="D45" i="9" s="1"/>
  <c r="D46" i="9" s="1"/>
  <c r="D47" i="9" s="1"/>
  <c r="D59" i="9"/>
  <c r="G35" i="7"/>
  <c r="E85" i="8"/>
  <c r="E98" i="8" s="1"/>
  <c r="E22" i="9" s="1"/>
  <c r="E42" i="9" s="1"/>
  <c r="I95" i="8"/>
  <c r="H78" i="8"/>
  <c r="H80" i="8" s="1"/>
  <c r="H90" i="8" s="1"/>
  <c r="F22" i="7"/>
  <c r="F42" i="7"/>
  <c r="J47" i="7"/>
  <c r="J49" i="7" s="1"/>
  <c r="H54" i="7"/>
  <c r="H56" i="7" s="1"/>
  <c r="I52" i="7" s="1"/>
  <c r="G69" i="7"/>
  <c r="G70" i="7" s="1"/>
  <c r="H66" i="7" s="1"/>
  <c r="F97" i="8"/>
  <c r="D17" i="18" s="1"/>
  <c r="D31" i="18" s="1"/>
  <c r="G89" i="8"/>
  <c r="H68" i="8"/>
  <c r="I62" i="8" s="1"/>
  <c r="F20" i="9"/>
  <c r="E43" i="9" l="1"/>
  <c r="E44" i="9" s="1"/>
  <c r="E45" i="9" s="1"/>
  <c r="E46" i="9" s="1"/>
  <c r="E47" i="9" s="1"/>
  <c r="E59" i="9"/>
  <c r="H31" i="7"/>
  <c r="G38" i="7"/>
  <c r="F61" i="7"/>
  <c r="F75" i="7" s="1"/>
  <c r="I55" i="7"/>
  <c r="I54" i="7"/>
  <c r="H68" i="7"/>
  <c r="H69" i="7"/>
  <c r="G96" i="8"/>
  <c r="E7" i="18" s="1"/>
  <c r="G92" i="8"/>
  <c r="I66" i="8"/>
  <c r="G18" i="7"/>
  <c r="F21" i="9"/>
  <c r="F41" i="9" s="1"/>
  <c r="G41" i="7" l="1"/>
  <c r="H34" i="7"/>
  <c r="H33" i="7"/>
  <c r="G40" i="7"/>
  <c r="I78" i="8"/>
  <c r="I80" i="8" s="1"/>
  <c r="I90" i="8" s="1"/>
  <c r="J95" i="8"/>
  <c r="F82" i="7"/>
  <c r="F92" i="7" s="1"/>
  <c r="D6" i="18" s="1"/>
  <c r="D53" i="18" s="1"/>
  <c r="F62" i="7"/>
  <c r="F76" i="7" s="1"/>
  <c r="I56" i="7"/>
  <c r="J52" i="7" s="1"/>
  <c r="J54" i="7" s="1"/>
  <c r="H70" i="7"/>
  <c r="I66" i="7" s="1"/>
  <c r="F83" i="7"/>
  <c r="F93" i="7" s="1"/>
  <c r="G20" i="9"/>
  <c r="G20" i="7"/>
  <c r="G21" i="7"/>
  <c r="I68" i="8"/>
  <c r="J62" i="8" s="1"/>
  <c r="H89" i="8"/>
  <c r="G97" i="8"/>
  <c r="E17" i="18" s="1"/>
  <c r="E31" i="18" s="1"/>
  <c r="C53" i="18" l="1"/>
  <c r="D55" i="18"/>
  <c r="G42" i="7"/>
  <c r="H35" i="7"/>
  <c r="F84" i="7"/>
  <c r="F91" i="7" s="1"/>
  <c r="D11" i="18" s="1"/>
  <c r="D26" i="18" s="1"/>
  <c r="G22" i="7"/>
  <c r="F63" i="7"/>
  <c r="F77" i="7" s="1"/>
  <c r="F17" i="9"/>
  <c r="F26" i="9" s="1"/>
  <c r="F27" i="9" s="1"/>
  <c r="F58" i="9" s="1"/>
  <c r="D12" i="18" s="1"/>
  <c r="G48" i="18" s="1"/>
  <c r="J55" i="7"/>
  <c r="J56" i="7" s="1"/>
  <c r="I69" i="7"/>
  <c r="I68" i="7"/>
  <c r="F18" i="9"/>
  <c r="F33" i="9" s="1"/>
  <c r="H92" i="8"/>
  <c r="H96" i="8"/>
  <c r="F7" i="18" s="1"/>
  <c r="G21" i="9"/>
  <c r="G41" i="9" s="1"/>
  <c r="J66" i="8"/>
  <c r="G52" i="18" l="1"/>
  <c r="G55" i="18" s="1"/>
  <c r="F22" i="8"/>
  <c r="I31" i="7"/>
  <c r="H38" i="7"/>
  <c r="F19" i="9"/>
  <c r="F21" i="8"/>
  <c r="F84" i="8" s="1"/>
  <c r="G59" i="7"/>
  <c r="G74" i="7" s="1"/>
  <c r="F85" i="7"/>
  <c r="J78" i="8"/>
  <c r="J80" i="8" s="1"/>
  <c r="J90" i="8" s="1"/>
  <c r="F32" i="9"/>
  <c r="F30" i="9"/>
  <c r="I70" i="7"/>
  <c r="J66" i="7" s="1"/>
  <c r="J69" i="7" s="1"/>
  <c r="J68" i="8"/>
  <c r="H20" i="9"/>
  <c r="H18" i="7"/>
  <c r="I89" i="8"/>
  <c r="H97" i="8"/>
  <c r="F17" i="18" s="1"/>
  <c r="F31" i="18" s="1"/>
  <c r="F86" i="7" l="1"/>
  <c r="F94" i="7"/>
  <c r="G82" i="7"/>
  <c r="G92" i="7" s="1"/>
  <c r="E6" i="18" s="1"/>
  <c r="H40" i="7"/>
  <c r="H41" i="7"/>
  <c r="I33" i="7"/>
  <c r="I34" i="7"/>
  <c r="G61" i="7"/>
  <c r="G75" i="7" s="1"/>
  <c r="G62" i="7"/>
  <c r="G76" i="7" s="1"/>
  <c r="F56" i="9"/>
  <c r="F23" i="8" s="1"/>
  <c r="F83" i="8" s="1"/>
  <c r="F34" i="9"/>
  <c r="J68" i="7"/>
  <c r="J70" i="7" s="1"/>
  <c r="H21" i="9"/>
  <c r="H41" i="9" s="1"/>
  <c r="H21" i="7"/>
  <c r="H20" i="7"/>
  <c r="I96" i="8"/>
  <c r="G7" i="18" s="1"/>
  <c r="I92" i="8"/>
  <c r="B31" i="12" l="1"/>
  <c r="G17" i="9"/>
  <c r="G26" i="9" s="1"/>
  <c r="G27" i="9" s="1"/>
  <c r="G58" i="9" s="1"/>
  <c r="E12" i="18" s="1"/>
  <c r="J48" i="18" s="1"/>
  <c r="G84" i="7"/>
  <c r="G91" i="7" s="1"/>
  <c r="E11" i="18" s="1"/>
  <c r="E26" i="18" s="1"/>
  <c r="I35" i="7"/>
  <c r="G83" i="7"/>
  <c r="G93" i="7" s="1"/>
  <c r="H42" i="7"/>
  <c r="G63" i="7"/>
  <c r="G77" i="7" s="1"/>
  <c r="F85" i="8"/>
  <c r="F98" i="8" s="1"/>
  <c r="D13" i="18" s="1"/>
  <c r="D27" i="18" s="1"/>
  <c r="H22" i="7"/>
  <c r="I18" i="7" s="1"/>
  <c r="I97" i="8"/>
  <c r="G17" i="18" s="1"/>
  <c r="G31" i="18" s="1"/>
  <c r="J89" i="8"/>
  <c r="I20" i="9"/>
  <c r="J52" i="18" l="1"/>
  <c r="J55" i="18" s="1"/>
  <c r="G30" i="9"/>
  <c r="F22" i="9"/>
  <c r="F42" i="9" s="1"/>
  <c r="G22" i="8"/>
  <c r="G18" i="9"/>
  <c r="G33" i="9" s="1"/>
  <c r="G32" i="9"/>
  <c r="G19" i="9"/>
  <c r="G21" i="8"/>
  <c r="G84" i="8" s="1"/>
  <c r="I38" i="7"/>
  <c r="G85" i="7"/>
  <c r="J31" i="7"/>
  <c r="H59" i="7"/>
  <c r="H74" i="7" s="1"/>
  <c r="I21" i="9"/>
  <c r="I41" i="9" s="1"/>
  <c r="I20" i="7"/>
  <c r="I21" i="7"/>
  <c r="J92" i="8"/>
  <c r="J97" i="8" s="1"/>
  <c r="H17" i="18" s="1"/>
  <c r="J96" i="8"/>
  <c r="H7" i="18" s="1"/>
  <c r="F43" i="9" l="1"/>
  <c r="F44" i="9" s="1"/>
  <c r="F45" i="9" s="1"/>
  <c r="F51" i="9" s="1"/>
  <c r="F59" i="9"/>
  <c r="H31" i="18"/>
  <c r="G56" i="9"/>
  <c r="G23" i="8" s="1"/>
  <c r="G83" i="8" s="1"/>
  <c r="H62" i="7"/>
  <c r="H82" i="7"/>
  <c r="H92" i="7" s="1"/>
  <c r="F6" i="18" s="1"/>
  <c r="G34" i="9"/>
  <c r="G86" i="7"/>
  <c r="G94" i="7"/>
  <c r="J34" i="7"/>
  <c r="J33" i="7"/>
  <c r="I41" i="7"/>
  <c r="I40" i="7"/>
  <c r="H61" i="7"/>
  <c r="H75" i="7" s="1"/>
  <c r="I22" i="7"/>
  <c r="J21" i="9"/>
  <c r="J20" i="9"/>
  <c r="B32" i="12" l="1"/>
  <c r="B26" i="12"/>
  <c r="F52" i="9"/>
  <c r="F46" i="9"/>
  <c r="F47" i="9" s="1"/>
  <c r="H76" i="7"/>
  <c r="H84" i="7" s="1"/>
  <c r="H91" i="7" s="1"/>
  <c r="F11" i="18" s="1"/>
  <c r="F26" i="18" s="1"/>
  <c r="H63" i="7"/>
  <c r="H77" i="7" s="1"/>
  <c r="H85" i="7" s="1"/>
  <c r="H94" i="7" s="1"/>
  <c r="H17" i="9"/>
  <c r="H30" i="9" s="1"/>
  <c r="H56" i="9" s="1"/>
  <c r="H23" i="8" s="1"/>
  <c r="I42" i="7"/>
  <c r="H83" i="7"/>
  <c r="H93" i="7" s="1"/>
  <c r="J35" i="7"/>
  <c r="G85" i="8"/>
  <c r="G98" i="8" s="1"/>
  <c r="E13" i="18" s="1"/>
  <c r="E27" i="18" s="1"/>
  <c r="J41" i="9"/>
  <c r="J18" i="7"/>
  <c r="B33" i="12" l="1"/>
  <c r="I59" i="7"/>
  <c r="I74" i="7" s="1"/>
  <c r="I82" i="7" s="1"/>
  <c r="I92" i="7" s="1"/>
  <c r="G6" i="18" s="1"/>
  <c r="H21" i="8"/>
  <c r="H84" i="8" s="1"/>
  <c r="H19" i="9"/>
  <c r="J38" i="7"/>
  <c r="G22" i="9"/>
  <c r="G42" i="9" s="1"/>
  <c r="H18" i="9"/>
  <c r="H33" i="9" s="1"/>
  <c r="H26" i="9"/>
  <c r="H27" i="9" s="1"/>
  <c r="H58" i="9" s="1"/>
  <c r="F12" i="18" s="1"/>
  <c r="M48" i="18" s="1"/>
  <c r="H86" i="7"/>
  <c r="J21" i="7"/>
  <c r="J20" i="7"/>
  <c r="G43" i="9" l="1"/>
  <c r="G44" i="9" s="1"/>
  <c r="G45" i="9" s="1"/>
  <c r="G46" i="9" s="1"/>
  <c r="G47" i="9" s="1"/>
  <c r="G59" i="9"/>
  <c r="M52" i="18"/>
  <c r="M55" i="18" s="1"/>
  <c r="I62" i="7"/>
  <c r="I76" i="7" s="1"/>
  <c r="I84" i="7" s="1"/>
  <c r="I91" i="7" s="1"/>
  <c r="G11" i="18" s="1"/>
  <c r="G26" i="18" s="1"/>
  <c r="I61" i="7"/>
  <c r="I75" i="7" s="1"/>
  <c r="I83" i="7" s="1"/>
  <c r="I93" i="7" s="1"/>
  <c r="J41" i="7"/>
  <c r="J40" i="7"/>
  <c r="H32" i="9"/>
  <c r="H34" i="9" s="1"/>
  <c r="H22" i="8"/>
  <c r="H83" i="8" s="1"/>
  <c r="J22" i="7"/>
  <c r="I17" i="9"/>
  <c r="B27" i="12" l="1"/>
  <c r="H85" i="8"/>
  <c r="H98" i="8" s="1"/>
  <c r="I63" i="7"/>
  <c r="I77" i="7" s="1"/>
  <c r="I85" i="7" s="1"/>
  <c r="J42" i="7"/>
  <c r="I18" i="9"/>
  <c r="I33" i="9" s="1"/>
  <c r="I19" i="9"/>
  <c r="I21" i="8"/>
  <c r="I84" i="8" s="1"/>
  <c r="G51" i="9"/>
  <c r="I30" i="9"/>
  <c r="I26" i="9"/>
  <c r="I27" i="9" s="1"/>
  <c r="I58" i="9" s="1"/>
  <c r="G12" i="18" s="1"/>
  <c r="P48" i="18" s="1"/>
  <c r="G52" i="9" l="1"/>
  <c r="P52" i="18"/>
  <c r="P55" i="18" s="1"/>
  <c r="H22" i="9"/>
  <c r="H42" i="9" s="1"/>
  <c r="F13" i="18"/>
  <c r="F27" i="18" s="1"/>
  <c r="J59" i="7"/>
  <c r="J74" i="7" s="1"/>
  <c r="J82" i="7" s="1"/>
  <c r="J92" i="7" s="1"/>
  <c r="H6" i="18" s="1"/>
  <c r="I86" i="7"/>
  <c r="I94" i="7"/>
  <c r="I22" i="8"/>
  <c r="I56" i="9"/>
  <c r="I23" i="8" s="1"/>
  <c r="I32" i="9"/>
  <c r="I34" i="9" s="1"/>
  <c r="B34" i="12" l="1"/>
  <c r="H43" i="9"/>
  <c r="H44" i="9" s="1"/>
  <c r="H45" i="9" s="1"/>
  <c r="H46" i="9" s="1"/>
  <c r="H47" i="9" s="1"/>
  <c r="H59" i="9"/>
  <c r="I83" i="8"/>
  <c r="J62" i="7"/>
  <c r="J76" i="7" s="1"/>
  <c r="J84" i="7" s="1"/>
  <c r="J91" i="7" s="1"/>
  <c r="H11" i="18" s="1"/>
  <c r="H26" i="18" s="1"/>
  <c r="J61" i="7"/>
  <c r="J75" i="7" s="1"/>
  <c r="J83" i="7" s="1"/>
  <c r="J93" i="7" s="1"/>
  <c r="J17" i="9"/>
  <c r="J26" i="9" s="1"/>
  <c r="J27" i="9" s="1"/>
  <c r="J58" i="9" s="1"/>
  <c r="H12" i="18" s="1"/>
  <c r="S48" i="18" s="1"/>
  <c r="B28" i="12" l="1"/>
  <c r="H51" i="9"/>
  <c r="H52" i="9" s="1"/>
  <c r="S52" i="18"/>
  <c r="C48" i="18"/>
  <c r="J21" i="8"/>
  <c r="J84" i="8" s="1"/>
  <c r="J19" i="9"/>
  <c r="J63" i="7"/>
  <c r="J77" i="7" s="1"/>
  <c r="J85" i="7" s="1"/>
  <c r="J30" i="9"/>
  <c r="J32" i="9"/>
  <c r="J22" i="8"/>
  <c r="J18" i="9"/>
  <c r="J33" i="9" s="1"/>
  <c r="I85" i="8"/>
  <c r="I98" i="8" s="1"/>
  <c r="G13" i="18" s="1"/>
  <c r="G27" i="18" s="1"/>
  <c r="J56" i="9" l="1"/>
  <c r="J23" i="8" s="1"/>
  <c r="J83" i="8" s="1"/>
  <c r="J34" i="9"/>
  <c r="J86" i="7"/>
  <c r="J94" i="7"/>
  <c r="I22" i="9"/>
  <c r="I42" i="9" s="1"/>
  <c r="H18" i="18" l="1"/>
  <c r="S54" i="18" s="1"/>
  <c r="C54" i="18" s="1"/>
  <c r="B35" i="12"/>
  <c r="I43" i="9"/>
  <c r="I44" i="9" s="1"/>
  <c r="I45" i="9" s="1"/>
  <c r="I46" i="9" s="1"/>
  <c r="I47" i="9" s="1"/>
  <c r="I59" i="9"/>
  <c r="J85" i="8"/>
  <c r="J98" i="8" s="1"/>
  <c r="B29" i="12" l="1"/>
  <c r="S55" i="18"/>
  <c r="J22" i="9"/>
  <c r="J42" i="9" s="1"/>
  <c r="H13" i="18"/>
  <c r="H27" i="18" s="1"/>
  <c r="I51" i="9"/>
  <c r="J43" i="9" l="1"/>
  <c r="J44" i="9" s="1"/>
  <c r="J45" i="9" s="1"/>
  <c r="J46" i="9" s="1"/>
  <c r="J47" i="9" s="1"/>
  <c r="J59" i="9"/>
  <c r="I52" i="9"/>
  <c r="B30" i="12" l="1"/>
  <c r="J51" i="9"/>
  <c r="J52" i="9" s="1"/>
  <c r="C53" i="9" s="1"/>
  <c r="C57" i="9" s="1"/>
  <c r="B15" i="23" s="1"/>
  <c r="B21" i="23" l="1"/>
  <c r="B18" i="23"/>
  <c r="B19" i="23"/>
  <c r="B20" i="23"/>
  <c r="B10" i="12"/>
  <c r="C13" i="11"/>
  <c r="C35" i="11" s="1"/>
  <c r="C37" i="11" s="1"/>
  <c r="D59" i="11" s="1"/>
  <c r="B13" i="12" l="1"/>
  <c r="D12" i="22"/>
  <c r="C19" i="11"/>
  <c r="C21" i="11" s="1"/>
  <c r="C25" i="11" s="1"/>
  <c r="E26" i="11" s="1"/>
  <c r="E28" i="11" s="1"/>
  <c r="D58" i="11" l="1"/>
  <c r="D23" i="22" s="1"/>
  <c r="D24" i="22" s="1"/>
  <c r="D25" i="22" s="1"/>
  <c r="D29" i="22" s="1"/>
  <c r="G26" i="11"/>
  <c r="G28" i="11" s="1"/>
  <c r="H26" i="11"/>
  <c r="H28" i="11" s="1"/>
  <c r="E27" i="11"/>
  <c r="E54" i="11" s="1"/>
  <c r="F26" i="11"/>
  <c r="D26" i="11"/>
  <c r="C41" i="11"/>
  <c r="G42" i="11" s="1"/>
  <c r="B15" i="12" l="1"/>
  <c r="D28" i="22"/>
  <c r="E8" i="18"/>
  <c r="E23" i="18" s="1"/>
  <c r="E28" i="18" s="1"/>
  <c r="E30" i="18" s="1"/>
  <c r="E32" i="18" s="1"/>
  <c r="H50" i="18" s="1"/>
  <c r="H52" i="18" s="1"/>
  <c r="H55" i="18" s="1"/>
  <c r="B17" i="12"/>
  <c r="H27" i="11"/>
  <c r="H54" i="11" s="1"/>
  <c r="G27" i="11"/>
  <c r="G54" i="11" s="1"/>
  <c r="F28" i="11"/>
  <c r="F27" i="11"/>
  <c r="F54" i="11" s="1"/>
  <c r="D28" i="11"/>
  <c r="D27" i="11"/>
  <c r="H42" i="11"/>
  <c r="H44" i="11" s="1"/>
  <c r="F42" i="11"/>
  <c r="F44" i="11" s="1"/>
  <c r="D42" i="11"/>
  <c r="D43" i="11" s="1"/>
  <c r="D55" i="11" s="1"/>
  <c r="E42" i="11"/>
  <c r="E43" i="11" s="1"/>
  <c r="E55" i="11" s="1"/>
  <c r="G43" i="11"/>
  <c r="G55" i="11" s="1"/>
  <c r="G44" i="11"/>
  <c r="B24" i="12" l="1"/>
  <c r="B21" i="12"/>
  <c r="B22" i="12"/>
  <c r="B14" i="12"/>
  <c r="I44" i="18"/>
  <c r="I52" i="18" s="1"/>
  <c r="I55" i="18" s="1"/>
  <c r="H8" i="18"/>
  <c r="R44" i="18" s="1"/>
  <c r="R52" i="18" s="1"/>
  <c r="R55" i="18" s="1"/>
  <c r="B20" i="12"/>
  <c r="G8" i="18"/>
  <c r="O44" i="18" s="1"/>
  <c r="O52" i="18" s="1"/>
  <c r="O55" i="18" s="1"/>
  <c r="B19" i="12"/>
  <c r="F8" i="18"/>
  <c r="L44" i="18" s="1"/>
  <c r="L52" i="18" s="1"/>
  <c r="L55" i="18" s="1"/>
  <c r="B18" i="12"/>
  <c r="C29" i="11"/>
  <c r="D56" i="11"/>
  <c r="D54" i="11"/>
  <c r="F43" i="11"/>
  <c r="F55" i="11" s="1"/>
  <c r="E44" i="11"/>
  <c r="D44" i="11"/>
  <c r="C48" i="11" s="1"/>
  <c r="H43" i="11"/>
  <c r="H55" i="11" s="1"/>
  <c r="D57" i="11"/>
  <c r="B25" i="12" l="1"/>
  <c r="B16" i="12"/>
  <c r="B23" i="12"/>
  <c r="H23" i="18"/>
  <c r="H28" i="18" s="1"/>
  <c r="H30" i="18" s="1"/>
  <c r="H32" i="18" s="1"/>
  <c r="Q50" i="18" s="1"/>
  <c r="Q52" i="18" s="1"/>
  <c r="Q55" i="18" s="1"/>
  <c r="G23" i="18"/>
  <c r="G28" i="18" s="1"/>
  <c r="G30" i="18" s="1"/>
  <c r="G32" i="18" s="1"/>
  <c r="N50" i="18" s="1"/>
  <c r="N52" i="18" s="1"/>
  <c r="N55" i="18" s="1"/>
  <c r="F23" i="18"/>
  <c r="F28" i="18" s="1"/>
  <c r="F30" i="18" s="1"/>
  <c r="F32" i="18" s="1"/>
  <c r="K50" i="18" s="1"/>
  <c r="K52" i="18" s="1"/>
  <c r="K55" i="18" s="1"/>
  <c r="D8" i="18"/>
  <c r="F44" i="18" s="1"/>
  <c r="C30" i="11"/>
  <c r="C32" i="11"/>
  <c r="B11" i="12"/>
  <c r="D7" i="20"/>
  <c r="B12" i="12"/>
  <c r="D7" i="21"/>
  <c r="C45" i="11"/>
  <c r="D23" i="18" l="1"/>
  <c r="D28" i="18" s="1"/>
  <c r="D30" i="18" s="1"/>
  <c r="D32" i="18" s="1"/>
  <c r="E50" i="18" s="1"/>
  <c r="C50" i="18" s="1"/>
  <c r="C46" i="11"/>
  <c r="D61" i="11"/>
  <c r="D19" i="21"/>
  <c r="D20" i="21" s="1"/>
  <c r="D22" i="21" s="1"/>
  <c r="D35" i="21"/>
  <c r="D36" i="21" s="1"/>
  <c r="D38" i="21" s="1"/>
  <c r="D39" i="21" s="1"/>
  <c r="D40" i="21" s="1"/>
  <c r="D43" i="21" s="1"/>
  <c r="D35" i="20"/>
  <c r="D19" i="20"/>
  <c r="C44" i="18"/>
  <c r="F52" i="18"/>
  <c r="F55" i="18" s="1"/>
  <c r="D20" i="20" l="1"/>
  <c r="D22" i="20" s="1"/>
  <c r="D23" i="20" s="1"/>
  <c r="D24" i="20" s="1"/>
  <c r="D36" i="20"/>
  <c r="D38" i="20" s="1"/>
  <c r="D39" i="20" s="1"/>
  <c r="D40" i="20" s="1"/>
  <c r="D43" i="20" s="1"/>
  <c r="B70" i="12"/>
  <c r="B37" i="12"/>
  <c r="E52" i="18"/>
  <c r="C52" i="18" s="1"/>
  <c r="D23" i="21"/>
  <c r="D24" i="21" s="1"/>
  <c r="D44" i="21"/>
  <c r="D25" i="21" l="1"/>
  <c r="D42" i="21" s="1"/>
  <c r="B66" i="12" s="1"/>
  <c r="D46" i="21"/>
  <c r="B62" i="12" s="1"/>
  <c r="B54" i="12"/>
  <c r="D45" i="20"/>
  <c r="D47" i="20"/>
  <c r="E55" i="18"/>
  <c r="C55" i="18" s="1"/>
  <c r="B46" i="12" l="1"/>
  <c r="D25" i="20"/>
  <c r="D42" i="20" s="1"/>
  <c r="C61" i="18"/>
  <c r="C58" i="18"/>
  <c r="C59" i="18" s="1"/>
  <c r="B50" i="12" l="1"/>
  <c r="B38" i="12"/>
</calcChain>
</file>

<file path=xl/sharedStrings.xml><?xml version="1.0" encoding="utf-8"?>
<sst xmlns="http://schemas.openxmlformats.org/spreadsheetml/2006/main" count="1031" uniqueCount="462">
  <si>
    <t>Inputs</t>
  </si>
  <si>
    <t>Calculations</t>
  </si>
  <si>
    <t>Non business-specific single inputs</t>
  </si>
  <si>
    <t>Leverage</t>
  </si>
  <si>
    <t xml:space="preserve">Alpine Energy </t>
  </si>
  <si>
    <t>Aurora Energy</t>
  </si>
  <si>
    <t xml:space="preserve">Centralines </t>
  </si>
  <si>
    <t xml:space="preserve">Eastland </t>
  </si>
  <si>
    <t>Electricity Ashburton</t>
  </si>
  <si>
    <t>Electricity Invercargill</t>
  </si>
  <si>
    <t xml:space="preserve">Horizon Energy </t>
  </si>
  <si>
    <t xml:space="preserve">Nelson Electricity </t>
  </si>
  <si>
    <t xml:space="preserve">Network Tasman </t>
  </si>
  <si>
    <t xml:space="preserve">OtagoNet </t>
  </si>
  <si>
    <t xml:space="preserve">Powerco </t>
  </si>
  <si>
    <t>The Lines Company</t>
  </si>
  <si>
    <t xml:space="preserve">Top Energy </t>
  </si>
  <si>
    <t xml:space="preserve">Unison </t>
  </si>
  <si>
    <t xml:space="preserve">Vector </t>
  </si>
  <si>
    <t xml:space="preserve">Wellington Electricity </t>
  </si>
  <si>
    <t>Opening RAB</t>
  </si>
  <si>
    <t>Tax rate</t>
  </si>
  <si>
    <t>Remaining asset life of existing assets</t>
  </si>
  <si>
    <t>Disposed assets</t>
  </si>
  <si>
    <t>Revaluation of existing assets</t>
  </si>
  <si>
    <t>Depreciation of existing assets</t>
  </si>
  <si>
    <t>Closing RAB value of existing assets</t>
  </si>
  <si>
    <t>Adjusted depreciation</t>
  </si>
  <si>
    <t>Deductions for regulatory tax purposes</t>
  </si>
  <si>
    <t>Regulatory tax adjustments</t>
  </si>
  <si>
    <t>Remaining life of newly commissioned assets</t>
  </si>
  <si>
    <t>years</t>
  </si>
  <si>
    <t>Total adjusted depreciation of commissioned assets</t>
  </si>
  <si>
    <r>
      <t>TF</t>
    </r>
    <r>
      <rPr>
        <vertAlign val="subscript"/>
        <sz val="11"/>
        <color theme="1"/>
        <rFont val="Calibri"/>
        <family val="2"/>
        <scheme val="minor"/>
      </rPr>
      <t>rev</t>
    </r>
  </si>
  <si>
    <t>Days from revenue date to year-end</t>
  </si>
  <si>
    <t>Days from mid-year to year-end</t>
  </si>
  <si>
    <t>i.e. mid-year</t>
  </si>
  <si>
    <t>Asset disposal date</t>
  </si>
  <si>
    <t>Interest date</t>
  </si>
  <si>
    <t>Revenue date</t>
  </si>
  <si>
    <t>Mid-year date</t>
  </si>
  <si>
    <t>Days in a year</t>
  </si>
  <si>
    <t>Intra-year timing</t>
  </si>
  <si>
    <t>Indexed amount of revenue</t>
  </si>
  <si>
    <t>Business-specific data</t>
  </si>
  <si>
    <t>Value of commissioned assets</t>
  </si>
  <si>
    <t>PV of the equivalent single amount</t>
  </si>
  <si>
    <t>Dates of receipt of revenues</t>
  </si>
  <si>
    <t>Opening investment value</t>
  </si>
  <si>
    <t>Opening RAB value of existing assets</t>
  </si>
  <si>
    <t>Equivalent single cash flow</t>
  </si>
  <si>
    <t>receiving 12 equal revenue amounts on the 20th of the month following the provision of service.</t>
  </si>
  <si>
    <t>Other regulated income</t>
  </si>
  <si>
    <t>TF for mid-year cash flows</t>
  </si>
  <si>
    <t>Closing regulatory tax asset value</t>
  </si>
  <si>
    <t>Revaluation rate</t>
  </si>
  <si>
    <t>Error check for PV equivalence (should = 0)</t>
  </si>
  <si>
    <t>Company tax rate</t>
  </si>
  <si>
    <t>Total depreciation</t>
  </si>
  <si>
    <t>Total revaluation</t>
  </si>
  <si>
    <t>Aggregate closing RAB value</t>
  </si>
  <si>
    <t>Average DV rate</t>
  </si>
  <si>
    <t>Asset base scaling factor</t>
  </si>
  <si>
    <t>Regulatory tax allowance</t>
  </si>
  <si>
    <t>Opening regulatory tax asset value</t>
  </si>
  <si>
    <t>Industry-wide X factor</t>
  </si>
  <si>
    <t>BBAR before tax in revenue date terms</t>
  </si>
  <si>
    <t>Difference between the two BBAR calculations (should = 0)</t>
  </si>
  <si>
    <t>Number of years to discount the year-end  values to start of the present value period</t>
  </si>
  <si>
    <t>Monthly cash flows</t>
  </si>
  <si>
    <t>Regulatory tax allowance before considering possibility of tax losses</t>
  </si>
  <si>
    <t>Operating expenditure</t>
  </si>
  <si>
    <t>Operating expenditure allowance</t>
  </si>
  <si>
    <t>2013/14</t>
  </si>
  <si>
    <t>2014/15</t>
  </si>
  <si>
    <t>Tax allowance based on price path revenue, deferred tax approach</t>
  </si>
  <si>
    <t>Return on capital</t>
  </si>
  <si>
    <t>Constant price revenue growth</t>
  </si>
  <si>
    <t>Lost assets</t>
  </si>
  <si>
    <t>X value applied</t>
  </si>
  <si>
    <t>Net revenue, no reset, revenue date terms (from ANR disclosed by suppliers)</t>
  </si>
  <si>
    <t>BBAR</t>
  </si>
  <si>
    <t>Electricity Distribution Business</t>
  </si>
  <si>
    <t>Link</t>
  </si>
  <si>
    <t>Sheet Name</t>
  </si>
  <si>
    <t>Table of Contents</t>
  </si>
  <si>
    <t>Constant price revenue growth, 2015/16</t>
  </si>
  <si>
    <t>Constant price revenue growth, 2016/17</t>
  </si>
  <si>
    <t>Constant price revenue growth, 2017/18</t>
  </si>
  <si>
    <t>Constant price revenue growth, 2018/19</t>
  </si>
  <si>
    <t>Constant price revenue growth, 2019/20</t>
  </si>
  <si>
    <t>Value of commissioned assets, 2013/14</t>
  </si>
  <si>
    <t>Value of commissioned assets, 2014/15</t>
  </si>
  <si>
    <t>Value of commissioned assets, 2015/16</t>
  </si>
  <si>
    <t>Value of commissioned assets, 2016/17</t>
  </si>
  <si>
    <t>Value of commissioned assets, 2017/18</t>
  </si>
  <si>
    <t>Value of commissioned assets, 2018/19</t>
  </si>
  <si>
    <t>Value of commissioned assets, 2019/20</t>
  </si>
  <si>
    <t>2015/16</t>
  </si>
  <si>
    <t>2016/17</t>
  </si>
  <si>
    <t>2017/18</t>
  </si>
  <si>
    <t>2018/19</t>
  </si>
  <si>
    <t>2019/20</t>
  </si>
  <si>
    <t>General data</t>
  </si>
  <si>
    <t>General time-series data</t>
  </si>
  <si>
    <t>Value</t>
  </si>
  <si>
    <t>Present value</t>
  </si>
  <si>
    <t>Supplier</t>
  </si>
  <si>
    <t>Name</t>
  </si>
  <si>
    <t>Scenario</t>
  </si>
  <si>
    <t>Regulatory asset base</t>
  </si>
  <si>
    <t>Tax calculations</t>
  </si>
  <si>
    <t>Depreciation temporary differences</t>
  </si>
  <si>
    <t>Deferred tax asset value</t>
  </si>
  <si>
    <t>Regulatory tax asset value</t>
  </si>
  <si>
    <t>Adjusted RAB &amp; depreciation of assets commissioned</t>
  </si>
  <si>
    <t>Term credit spread differential allowance</t>
  </si>
  <si>
    <t>Present value of the building block allowable revenue before tax</t>
  </si>
  <si>
    <t>Maximum allowable revenue</t>
  </si>
  <si>
    <t>DPP reset output table</t>
  </si>
  <si>
    <t>Last day of year 1 of the DPP period</t>
  </si>
  <si>
    <t>Tax date</t>
  </si>
  <si>
    <t>Asset commissioning date</t>
  </si>
  <si>
    <t>Base year found assets</t>
  </si>
  <si>
    <r>
      <rPr>
        <sz val="11"/>
        <color rgb="FFFF0000"/>
        <rFont val="Calibri"/>
        <family val="2"/>
        <scheme val="minor"/>
      </rPr>
      <t>Base year</t>
    </r>
    <r>
      <rPr>
        <sz val="11"/>
        <color theme="1"/>
        <rFont val="Calibri"/>
        <family val="2"/>
        <scheme val="minor"/>
      </rPr>
      <t xml:space="preserve"> lost assets</t>
    </r>
  </si>
  <si>
    <t>Aggregate opening RAB value</t>
  </si>
  <si>
    <t>Outputs</t>
  </si>
  <si>
    <t>Year in modelling period</t>
  </si>
  <si>
    <t>Year in regulatory period</t>
  </si>
  <si>
    <t>Found assets</t>
  </si>
  <si>
    <t>Tax depreciation</t>
  </si>
  <si>
    <t>Cost of debt</t>
  </si>
  <si>
    <t>Revenue growth index</t>
  </si>
  <si>
    <t>Index of constant price growth</t>
  </si>
  <si>
    <t>Source</t>
  </si>
  <si>
    <t>RAB</t>
  </si>
  <si>
    <t>TAX</t>
  </si>
  <si>
    <t>REV</t>
  </si>
  <si>
    <t>Forecast changes in the CPI element of the price path</t>
  </si>
  <si>
    <t>PV at 
1-Apr-15</t>
  </si>
  <si>
    <t>Opening deferred tax</t>
  </si>
  <si>
    <t>EDB data</t>
  </si>
  <si>
    <r>
      <t>TF</t>
    </r>
    <r>
      <rPr>
        <sz val="11"/>
        <color theme="1"/>
        <rFont val="Calibri"/>
        <family val="2"/>
        <scheme val="minor"/>
      </rPr>
      <t>tax</t>
    </r>
  </si>
  <si>
    <r>
      <t>TF</t>
    </r>
    <r>
      <rPr>
        <sz val="11"/>
        <color theme="1"/>
        <rFont val="Calibri"/>
        <family val="2"/>
        <scheme val="minor"/>
      </rPr>
      <t>VCA</t>
    </r>
  </si>
  <si>
    <r>
      <t>TF</t>
    </r>
    <r>
      <rPr>
        <sz val="11"/>
        <color theme="1"/>
        <rFont val="Calibri"/>
        <family val="2"/>
        <scheme val="minor"/>
      </rPr>
      <t>ori</t>
    </r>
  </si>
  <si>
    <r>
      <t>TF</t>
    </r>
    <r>
      <rPr>
        <sz val="11"/>
        <color theme="1"/>
        <rFont val="Calibri"/>
        <family val="2"/>
        <scheme val="minor"/>
      </rPr>
      <t>rev</t>
    </r>
  </si>
  <si>
    <t>Operating expenditure, 2013/14</t>
  </si>
  <si>
    <t>Operating expenditure, 2014/15</t>
  </si>
  <si>
    <t>Operating expenditure, 2015/16</t>
  </si>
  <si>
    <t>Operating expenditure, 2016/17</t>
  </si>
  <si>
    <t>Operating expenditure, 2017/18</t>
  </si>
  <si>
    <t>Operating expenditure, 2018/19</t>
  </si>
  <si>
    <t>Operating expenditure, 2019/20</t>
  </si>
  <si>
    <t>PV at 1 Apr 2015 of BBAR before tax for each year</t>
  </si>
  <si>
    <t>PV at 1 Apr 2015 of BBAR</t>
  </si>
  <si>
    <t>MAR</t>
  </si>
  <si>
    <r>
      <t xml:space="preserve">Increase in deferred tax asset, </t>
    </r>
    <r>
      <rPr>
        <sz val="11"/>
        <color theme="1"/>
        <rFont val="Calibri"/>
        <family val="2"/>
        <scheme val="minor"/>
      </rPr>
      <t>ΔDT</t>
    </r>
  </si>
  <si>
    <t>BBAR before tax in year-end terms, i.e. Rev * TFrev</t>
  </si>
  <si>
    <t>Building block allowable revenue before tax (BBAR before tax)</t>
  </si>
  <si>
    <t>Check that closing value is as expected. Should = 0</t>
  </si>
  <si>
    <t>Supplier number</t>
  </si>
  <si>
    <t>Other regulated income, 2013/14</t>
  </si>
  <si>
    <t>Other regulated income, 2014/15</t>
  </si>
  <si>
    <t>Other regulated income, 2015/16</t>
  </si>
  <si>
    <t>Other regulated income, 2016/17</t>
  </si>
  <si>
    <t>Other regulated income, 2017/18</t>
  </si>
  <si>
    <t>Other regulated income, 2018/19</t>
  </si>
  <si>
    <t>Other regulated income, 2019/20</t>
  </si>
  <si>
    <t>Value of disposed assets, 2013/14</t>
  </si>
  <si>
    <t>Value of disposed assets, 2014/15</t>
  </si>
  <si>
    <t>Value of disposed assets, 2015/16</t>
  </si>
  <si>
    <t>Value of disposed assets, 2016/17</t>
  </si>
  <si>
    <t>Value of disposed assets, 2017/18</t>
  </si>
  <si>
    <t>Value of disposed assets, 2018/19</t>
  </si>
  <si>
    <t>Value of disposed assets, 2019/20</t>
  </si>
  <si>
    <t>Orion</t>
  </si>
  <si>
    <t>Years of remaining life</t>
  </si>
  <si>
    <t>Revaluation of assets</t>
  </si>
  <si>
    <t>Depreciation of assets</t>
  </si>
  <si>
    <t>Closing RAB</t>
  </si>
  <si>
    <t xml:space="preserve"> Assets commissioned in 2014/15:</t>
  </si>
  <si>
    <t xml:space="preserve"> Assets commissioned in 2015/16:</t>
  </si>
  <si>
    <t xml:space="preserve"> Assets commissioned in 2016/17:</t>
  </si>
  <si>
    <t xml:space="preserve"> Assets commissioned in 2017/18:</t>
  </si>
  <si>
    <t xml:space="preserve"> Assets commissioned in 2018/19:</t>
  </si>
  <si>
    <t xml:space="preserve"> Assets commissioned in 2019/20:</t>
  </si>
  <si>
    <t>Total assets commissioned</t>
  </si>
  <si>
    <t>Forecast changes in CPI used for revaluations</t>
  </si>
  <si>
    <t>BBAR before tax in revenue date terms, calculation not referencing tax</t>
  </si>
  <si>
    <t>Commissioned assets</t>
  </si>
  <si>
    <t>Opening RAB, adjusted depreciation</t>
  </si>
  <si>
    <t>Adjusted depreciation of existing assets</t>
  </si>
  <si>
    <t>Closing RAB, adjusted depreciation</t>
  </si>
  <si>
    <t>Opening RAB value of existing assets, adjusted depreciation</t>
  </si>
  <si>
    <t>Closing RAB value of existing assets, adjusted depreciation</t>
  </si>
  <si>
    <t>Amortisation of revaluations</t>
  </si>
  <si>
    <t>Notional deductible interest</t>
  </si>
  <si>
    <t>Closing deferred tax</t>
  </si>
  <si>
    <t>Index of price path</t>
  </si>
  <si>
    <t>Percentage difference</t>
  </si>
  <si>
    <t>revenues are PV-equivalent to the corresponding revenues calculated with the industry-wide X factor in the previous data block.</t>
  </si>
  <si>
    <t>Starting price for industry-wide X factor</t>
  </si>
  <si>
    <t>Starting price for applicable X factor</t>
  </si>
  <si>
    <t>Years of remaining life for newly commissioned assets</t>
  </si>
  <si>
    <t>Opening deferred tax balance</t>
  </si>
  <si>
    <t>Initial conditions</t>
  </si>
  <si>
    <t>From</t>
  </si>
  <si>
    <t>Check for timing of revenue receipt</t>
  </si>
  <si>
    <t>Year asset is added during modelling period</t>
  </si>
  <si>
    <t>Roll forward of existing assets</t>
  </si>
  <si>
    <t>Individual roll forward of additional assets</t>
  </si>
  <si>
    <t>Aggregate roll forward of additional assets</t>
  </si>
  <si>
    <t>Combined roll forward of existing and additional assets</t>
  </si>
  <si>
    <t>PV at 1 Apr 2015 of BBAR before tax over the regulatory period</t>
  </si>
  <si>
    <t>Indexed maximum allowable revenue before tax</t>
  </si>
  <si>
    <t>Alternative X factor</t>
  </si>
  <si>
    <t>Opening RAB of commissioned additional assets</t>
  </si>
  <si>
    <t>Revaluation of commissioned additional assets</t>
  </si>
  <si>
    <t>Supplier number (for output data table)</t>
  </si>
  <si>
    <t>days</t>
  </si>
  <si>
    <t>Depreciation of commissioned additional assets</t>
  </si>
  <si>
    <t>Closing RAB of commissioned additional assets</t>
  </si>
  <si>
    <t>BBAR before tax in year-end terms, direct simple calculation</t>
  </si>
  <si>
    <t>Constant price revenue growth, 2013/14</t>
  </si>
  <si>
    <t>Constant price revenue growth, 2014/15</t>
  </si>
  <si>
    <t>TFrev</t>
  </si>
  <si>
    <t>Additional allowance</t>
  </si>
  <si>
    <t>Additional allowance in 1 April 2015 PV terms</t>
  </si>
  <si>
    <t>Notes:</t>
  </si>
  <si>
    <t>PV at 1 Apr 2015 of maximum allowable revenue before tax</t>
  </si>
  <si>
    <t>Indexed maximum allowable revenue before tax—industry wide X factor</t>
  </si>
  <si>
    <t>Indexed maximum allowable revenue before tax—applicable X factor</t>
  </si>
  <si>
    <t>Present value of indexed revenue</t>
  </si>
  <si>
    <t>Maximum allowable revenue before tax in first year of the regulatory period</t>
  </si>
  <si>
    <t>Present value of indexed maximum allowable revenue for each year</t>
  </si>
  <si>
    <t>PV at 1 Apr 2015 of maximum allowable revenue before tax in year-end terms in each year</t>
  </si>
  <si>
    <t>This data block uses the applicable 2014/15 X factor to calculate the maximum allowable revenues for the regulatory period.  These allowed</t>
  </si>
  <si>
    <t xml:space="preserve">Financial quantities in this model are expressed in NZD'000. </t>
  </si>
  <si>
    <t xml:space="preserve">Annual quantities relate to years ending on 31 March. </t>
  </si>
  <si>
    <t xml:space="preserve">All data used by the model are entered in the 'Input' worksheet. </t>
  </si>
  <si>
    <t>As demonstrated below, 12 equal monthly transactions on the 20th of the following month can be approximated by a single payment on the revenue date.</t>
  </si>
  <si>
    <t>Intra-year timing factors: discount from mid year to end of year values</t>
  </si>
  <si>
    <t>Inputs that are the same for all suppliers</t>
  </si>
  <si>
    <t>Inputs that are specific to individual suppliers</t>
  </si>
  <si>
    <t>Inputs for the selected supplier</t>
  </si>
  <si>
    <t>All input data is entered into this worksheet</t>
  </si>
  <si>
    <t>The model shows the derivation of the calculated results for the supplier selected in the 'EDB data' worksheet dropdown list in cell C4.  Derivations are shown in the calculation worksheets:</t>
  </si>
  <si>
    <t>Maximum allowable revenues are set PV equivalent to the corresponding maximum allowable revenues for the industry-wide X CPI - X revenues.</t>
  </si>
  <si>
    <t>This data block calculates maximum allowable revenues for the regulatory period for the 2014/15 X value that has been applied.  These</t>
  </si>
  <si>
    <t>The 'Output' worksheet uses Excel's data table facility to display the calculated results for all suppliers.</t>
  </si>
  <si>
    <t>Calculations involving the roll-forward of asset values.</t>
  </si>
  <si>
    <t>Calculations involving the roll-forward of adjusted depreciation regulatory asset values, deferred tax and tax adjustments.</t>
  </si>
  <si>
    <t>Data from the Inputs sheet that relates to the selected supplier. The supplier's name is user-selected in cell C4.</t>
  </si>
  <si>
    <t>Derivation of BBAR present value, opening investment value, and TCSD allowance.</t>
  </si>
  <si>
    <t>Derivation of the normalised profile of the maximum allowable revenue before tax values.</t>
  </si>
  <si>
    <t>Derivation of starting prices.</t>
  </si>
  <si>
    <t>Active EDB outputs</t>
  </si>
  <si>
    <t>This worksheet uses Excel's data table facility to display the calculated results for all suppliers.</t>
  </si>
  <si>
    <t xml:space="preserve">The applicable X factor used in the calculations is the industry-wide X  factor unless an alternative X factor is entered in the input worksheet in respect of that supplier. </t>
  </si>
  <si>
    <t>TIMING</t>
  </si>
  <si>
    <t>A lighter font is used for cells containing a formula that links to another worksheet. A light right hand border is applied to cells containing a formula that differs from neighbouring cell on the right. A red font is applied to input cells.</t>
  </si>
  <si>
    <t>Amortisation of initial differences in asset values</t>
  </si>
  <si>
    <t>Total adjusted depreciation of assets</t>
  </si>
  <si>
    <t>Revaluations</t>
  </si>
  <si>
    <t>Opening RAB excluding revaluations</t>
  </si>
  <si>
    <t>Maximum allowable revenue before tax in revenue-date terms</t>
  </si>
  <si>
    <t>Misc.</t>
  </si>
  <si>
    <t>Building blocks allowable revenue</t>
  </si>
  <si>
    <t>Derivation of the five timing factors TFopex, TFtax, TFVCA, TFori and TFrev.</t>
  </si>
  <si>
    <t>TFopex</t>
  </si>
  <si>
    <t>Demonstration that a 4 November receipt date for all revenues in a year ending 31 March is almost identical to</t>
  </si>
  <si>
    <t>Operating expenditure date</t>
  </si>
  <si>
    <t>Intra-year timing factor: discount from revenue date to end of year values</t>
  </si>
  <si>
    <t>With the exception of the 'initial conditions' data, the model is populated with null data. Small values are used where a null entry would display an error in the calculation. The input cells should be fully populated to derive sensible outputs.</t>
  </si>
  <si>
    <t>Base year commissioned assets</t>
  </si>
  <si>
    <t>Maximum allowable revenue before tax in year-end terms</t>
  </si>
  <si>
    <t>Maximum allowable revenue before tax in revenue-date terms for industry wide X factor</t>
  </si>
  <si>
    <t>Price-Quality Regulation 1 April 2015 Reset</t>
  </si>
  <si>
    <t>Initial conditions data:</t>
  </si>
  <si>
    <t>Internal Rate of Return</t>
  </si>
  <si>
    <t>Return achieved by a supplier based on allowed revenue</t>
  </si>
  <si>
    <t>EDB Data</t>
  </si>
  <si>
    <t>Depreciation</t>
  </si>
  <si>
    <t>Corporate tax rate</t>
  </si>
  <si>
    <t>Assets commissioned</t>
  </si>
  <si>
    <t>Assets disposed</t>
  </si>
  <si>
    <t>Closing RAB value</t>
  </si>
  <si>
    <t>Tax payable</t>
  </si>
  <si>
    <t>plus Other regulated income</t>
  </si>
  <si>
    <t>less Operating expenditure</t>
  </si>
  <si>
    <t>less Total depreciation</t>
  </si>
  <si>
    <t>plus Regulatory tax adjustments</t>
  </si>
  <si>
    <t>Taxable profit / (loss) before tax</t>
  </si>
  <si>
    <t>Increase in deferred tax</t>
  </si>
  <si>
    <t>Tax payable for the deferred tax approach</t>
  </si>
  <si>
    <t>Return on Investment</t>
  </si>
  <si>
    <t>Year end</t>
  </si>
  <si>
    <t>Days to end of (365 day) year</t>
  </si>
  <si>
    <t>Days from start of (365 day) year</t>
  </si>
  <si>
    <t>Days from start of regulatory period (365 day year)</t>
  </si>
  <si>
    <t>Discount factor</t>
  </si>
  <si>
    <t>Check of discount factors</t>
  </si>
  <si>
    <t>Derived timing factors to end of year value</t>
  </si>
  <si>
    <t>Agrees with TF (TRUE/FALSE)</t>
  </si>
  <si>
    <t>PV at 1 Apr 15</t>
  </si>
  <si>
    <t>Revenue</t>
  </si>
  <si>
    <t>add Other regulated income</t>
  </si>
  <si>
    <t>less operating expenditure</t>
  </si>
  <si>
    <t>less Commissioned assets</t>
  </si>
  <si>
    <t>less Term credit spread differential allowance</t>
  </si>
  <si>
    <t>add Disposed assets</t>
  </si>
  <si>
    <t>less Tax payable</t>
  </si>
  <si>
    <t>less expenditure associated with additional allowance</t>
  </si>
  <si>
    <t>Total cash flows</t>
  </si>
  <si>
    <t>less Opening RIV</t>
  </si>
  <si>
    <t>add Closing RIV</t>
  </si>
  <si>
    <t>Residual value (PV should be 0)</t>
  </si>
  <si>
    <t>XIRR residual value (should be WACC)</t>
  </si>
  <si>
    <t>XIRR less WACC (should = 0)</t>
  </si>
  <si>
    <t>Check that XIRR=WACC (should be nil)</t>
  </si>
  <si>
    <t>PV at 1 Apr 2015 of MAR before tax over the regulatory period (Applicable X)</t>
  </si>
  <si>
    <t>PV at 1 Apr 2015 of MAR before tax over the regulatory period (industry X )</t>
  </si>
  <si>
    <t>PV at 1 Apr 2015 of MAR (applicable X)</t>
  </si>
  <si>
    <t>Percentage price change 2014/15 to 2015/16</t>
  </si>
  <si>
    <t>ANR 2014/15</t>
  </si>
  <si>
    <t>Line revenue 2014/15 (using 2014/15 quantities)</t>
  </si>
  <si>
    <t>Average price 2014/15</t>
  </si>
  <si>
    <t>Reset ANR 2015/16</t>
  </si>
  <si>
    <t>Reset line revenue 2015/16 (using 2015/16 quantities)</t>
  </si>
  <si>
    <t>Reset average price 2015/16</t>
  </si>
  <si>
    <t>Impact of reset on allowable prices</t>
  </si>
  <si>
    <t>CPI change for year ending 2016</t>
  </si>
  <si>
    <t>Roll-over ANR 2015/16</t>
  </si>
  <si>
    <t>Roll over line revenue 2015/16 (using 2015/16 quantities)</t>
  </si>
  <si>
    <t>Impact of reset on allowable prices in 201/16</t>
  </si>
  <si>
    <t>Industry-wide X factor percentage price change 2014/15 to 2015/16</t>
  </si>
  <si>
    <t>Industry-wide X factor impact of reset on allowable prices in 2015/16</t>
  </si>
  <si>
    <t>Applicable X factor percentage price change 2014/15 to 2015/16</t>
  </si>
  <si>
    <t>Applicable X factor impact of reset on allowable prices in 2015/16</t>
  </si>
  <si>
    <t>Allowable Notional Revenue 2014/2015</t>
  </si>
  <si>
    <t xml:space="preserve">Allowable Notional Revenue </t>
  </si>
  <si>
    <t>Price change - applicable X factor</t>
  </si>
  <si>
    <t>Price change - industry-wide X factor</t>
  </si>
  <si>
    <t>Price change outputs</t>
  </si>
  <si>
    <t>Pass-through costs 2014/15</t>
  </si>
  <si>
    <t>Allowable notional revenue 2014/15</t>
  </si>
  <si>
    <t>PV at 1 April 2015  of no reset MAR, 2015/16 ANR basis</t>
  </si>
  <si>
    <t>Output</t>
  </si>
  <si>
    <t>PV change in revenue - reset vs. no reset</t>
  </si>
  <si>
    <t>Percentage change in revenue from no reset</t>
  </si>
  <si>
    <t>Indexed maximum allowable revenue before tax (industry-wide X)</t>
  </si>
  <si>
    <t>PV at 1 Apr 2015 of MAR before tax over the regulatory period (industry-wide X)</t>
  </si>
  <si>
    <t>Revenue change calculation</t>
  </si>
  <si>
    <t>Revenue change</t>
  </si>
  <si>
    <t>Forecast change in CPI 2015/2016</t>
  </si>
  <si>
    <t>Starting price for industry-wide X factor 2015/16</t>
  </si>
  <si>
    <t>Starting price for applicable X factor 2015/16</t>
  </si>
  <si>
    <t>Final determination version</t>
  </si>
  <si>
    <r>
      <t>This worksheet calculates both the percentage price change between ANR</t>
    </r>
    <r>
      <rPr>
        <i/>
        <vertAlign val="subscript"/>
        <sz val="9"/>
        <rFont val="Calibri"/>
        <family val="2"/>
      </rPr>
      <t>2014/2015</t>
    </r>
    <r>
      <rPr>
        <i/>
        <sz val="9"/>
        <rFont val="Calibri"/>
        <family val="4"/>
        <scheme val="minor"/>
      </rPr>
      <t xml:space="preserve"> and the reset ANR</t>
    </r>
    <r>
      <rPr>
        <i/>
        <vertAlign val="subscript"/>
        <sz val="9"/>
        <rFont val="Calibri"/>
        <family val="2"/>
        <scheme val="minor"/>
      </rPr>
      <t>2015/2016</t>
    </r>
    <r>
      <rPr>
        <i/>
        <sz val="9"/>
        <rFont val="Calibri"/>
        <family val="4"/>
        <scheme val="minor"/>
      </rPr>
      <t xml:space="preserve"> and the percentage price change in reset ANR</t>
    </r>
    <r>
      <rPr>
        <i/>
        <vertAlign val="subscript"/>
        <sz val="9"/>
        <rFont val="Calibri"/>
        <family val="2"/>
        <scheme val="minor"/>
      </rPr>
      <t>2015/2016</t>
    </r>
    <r>
      <rPr>
        <i/>
        <sz val="9"/>
        <rFont val="Calibri"/>
        <family val="4"/>
        <scheme val="minor"/>
      </rPr>
      <t xml:space="preserve">  compared to the ANR</t>
    </r>
    <r>
      <rPr>
        <i/>
        <vertAlign val="subscript"/>
        <sz val="9"/>
        <rFont val="Calibri"/>
        <family val="2"/>
        <scheme val="minor"/>
      </rPr>
      <t>2015/2016</t>
    </r>
    <r>
      <rPr>
        <i/>
        <sz val="9"/>
        <rFont val="Calibri"/>
        <family val="4"/>
        <scheme val="minor"/>
      </rPr>
      <t xml:space="preserve"> had no reset occurred for the industry-wide X factor</t>
    </r>
  </si>
  <si>
    <r>
      <t>This worksheet calculates both the percentage price change between ANR</t>
    </r>
    <r>
      <rPr>
        <i/>
        <vertAlign val="subscript"/>
        <sz val="9"/>
        <rFont val="Calibri"/>
        <family val="2"/>
      </rPr>
      <t>2014/2015</t>
    </r>
    <r>
      <rPr>
        <i/>
        <sz val="9"/>
        <rFont val="Calibri"/>
        <family val="4"/>
        <scheme val="minor"/>
      </rPr>
      <t xml:space="preserve"> and the reset ANR</t>
    </r>
    <r>
      <rPr>
        <i/>
        <vertAlign val="subscript"/>
        <sz val="9"/>
        <rFont val="Calibri"/>
        <family val="2"/>
        <scheme val="minor"/>
      </rPr>
      <t>2015/2016</t>
    </r>
    <r>
      <rPr>
        <i/>
        <sz val="9"/>
        <rFont val="Calibri"/>
        <family val="4"/>
        <scheme val="minor"/>
      </rPr>
      <t xml:space="preserve"> and the percentage price change in reset ANR</t>
    </r>
    <r>
      <rPr>
        <i/>
        <vertAlign val="subscript"/>
        <sz val="9"/>
        <rFont val="Calibri"/>
        <family val="2"/>
        <scheme val="minor"/>
      </rPr>
      <t>2015/2016</t>
    </r>
    <r>
      <rPr>
        <i/>
        <sz val="9"/>
        <rFont val="Calibri"/>
        <family val="4"/>
        <scheme val="minor"/>
      </rPr>
      <t xml:space="preserve">  compared to the ANR</t>
    </r>
    <r>
      <rPr>
        <i/>
        <vertAlign val="subscript"/>
        <sz val="9"/>
        <rFont val="Calibri"/>
        <family val="2"/>
        <scheme val="minor"/>
      </rPr>
      <t>2015/2016</t>
    </r>
    <r>
      <rPr>
        <i/>
        <sz val="9"/>
        <rFont val="Calibri"/>
        <family val="4"/>
        <scheme val="minor"/>
      </rPr>
      <t xml:space="preserve"> had no reset occurred for the applicable X factor</t>
    </r>
  </si>
  <si>
    <t>This worksheet calculates the change in the present value of revenues over the regulatory period for the current reset compared to the present value of the revenues that would have been earned over the period had price been rolled over</t>
  </si>
  <si>
    <t>● Timing factors—derivation of the timing factors TFopex, TFtax, TFVCA, TFori and TFrev.
● RAB—calculations involving the roll-forward of asset values.
● TAX—calculations involving the roll-forward of adjusted depreciation asset values, deferred tax and tax adjustments.
● BBAR—derivation of BBAR present value, opening investment value, and TCSD allowance.
● REV—derivation of the normalised profile of the maximum allowable revenue before tax values
● MAR—derivation of starting prices
● IRR—return achieved by a supplier based on allowed revenue
● PriceChange(IndX)—calculates both the percentage price change between ANR2014/2015 and the reset ANR2015/2016 and the percentage price change in reset ANR2015/2016  compared to the ANR2015/2016 had no reset occurred for the industry-wide X factor.
● PriceChange(AppX)—calculates both the percentage price change between ANR2014/2015 and the reset ANR2015/2016 and the percentage price change in reset ANR2015/2016  compared to the ANR2015/2016 had no reset occurred for the applicable X factor.
● RevChange—This worksheet calculates the change in the present value of revenues over the regulatory period for the current reset compared to the present value of the revenues that would have been earned over the period had price been rolled over.</t>
  </si>
  <si>
    <t>Description and Status</t>
  </si>
  <si>
    <t>General Description</t>
  </si>
  <si>
    <t>Constant price revenue growth 2015</t>
  </si>
  <si>
    <t>Constant price revenue growth 2016</t>
  </si>
  <si>
    <t>ΔD</t>
  </si>
  <si>
    <t>ANR 2016 (applicable X-factor)</t>
  </si>
  <si>
    <t>MAR (industry-wide X factor) 2016</t>
  </si>
  <si>
    <t>MAR (industry-wide X factor) 2017</t>
  </si>
  <si>
    <t>MAR (industry-wide X factor) 2018</t>
  </si>
  <si>
    <t>MAR (industry-wide X factor) 2019</t>
  </si>
  <si>
    <t>MAR (industry-wide X factor) 2020</t>
  </si>
  <si>
    <t>MAR (applicable X factor) 2016</t>
  </si>
  <si>
    <t>MAR (applicable X factor) 2017</t>
  </si>
  <si>
    <t>MAR (applicable X factor) 2018</t>
  </si>
  <si>
    <t>MAR (applicable X factor) 2019</t>
  </si>
  <si>
    <t>MAR (applicable X factor) 2020</t>
  </si>
  <si>
    <t>Closing RAB 2016</t>
  </si>
  <si>
    <t>Closing RAB 2017</t>
  </si>
  <si>
    <t>Closing RAB 2018</t>
  </si>
  <si>
    <t>Closing RAB 2019</t>
  </si>
  <si>
    <t>Closing RAB 2020</t>
  </si>
  <si>
    <t>Maximum allowable revenue before tax in revenue-date terms for applicable X factor</t>
  </si>
  <si>
    <t>BBAR before tax 2016</t>
  </si>
  <si>
    <t>BBAR before tax 2017</t>
  </si>
  <si>
    <t>BBAR before tax 2018</t>
  </si>
  <si>
    <t>BBAR before tax 2019</t>
  </si>
  <si>
    <t>BBAR before tax 2020</t>
  </si>
  <si>
    <t>Vanilla WACC 67th Percentile)</t>
  </si>
  <si>
    <t>Vanilla WACC (67th Percentile)</t>
  </si>
  <si>
    <t>Vanilla WACC (67th percentile)</t>
  </si>
  <si>
    <t xml:space="preserve">Allowable notional revenue </t>
  </si>
  <si>
    <t>Allowable notional revenue 2014/2015</t>
  </si>
  <si>
    <t>Claw-back 2014/15</t>
  </si>
  <si>
    <t>Claw-back 2015/16</t>
  </si>
  <si>
    <t>Claw-back</t>
  </si>
  <si>
    <t>Claw-back scenario</t>
  </si>
  <si>
    <t>ANR 2016 (industry-wide X-factor)</t>
  </si>
  <si>
    <t>XNPV of cash flows</t>
  </si>
  <si>
    <t>ANR + Claw-back 2014/15</t>
  </si>
  <si>
    <t>ANR + Claw-back 2015/16</t>
  </si>
  <si>
    <t>Roll-over ANR + Claw-back 2015/16</t>
  </si>
  <si>
    <t>Price change scenario (1 = with claw-back, 0 = no claw-back)</t>
  </si>
  <si>
    <t>Industry-wide X factor percentage price change 2014/15 to 2015/16 (w/claw-back)</t>
  </si>
  <si>
    <t>Industry-wide X factor percentage price change 2014/15 to 2015/16 (no claw-back)</t>
  </si>
  <si>
    <t>Industry-wide X factor impact of reset on allowable prices in 2015/16 (w/claw-back)</t>
  </si>
  <si>
    <t>Industry-wide X factor impact of reset on allowable prices in 2015/16  (no claw-back)</t>
  </si>
  <si>
    <t>Applicable X factor percentage price change 2014/15 to 2015/16 (w/claw-back)</t>
  </si>
  <si>
    <t>Applicable X factor impact of reset on allowable prices in 2015/16 (w/claw-back)</t>
  </si>
  <si>
    <t>Applicable X factor impact of reset on allowable prices in 2015/16 (no claw-back)</t>
  </si>
  <si>
    <t>Industry Total</t>
  </si>
  <si>
    <t>Applicable X factor percentage price change 2014/15 to 2015/16 (no claw-back)</t>
  </si>
  <si>
    <t xml:space="preserve"> Average price 2014/15</t>
  </si>
  <si>
    <t>Industry Average (Ind X)</t>
  </si>
  <si>
    <t>Industry Average (App X)</t>
  </si>
  <si>
    <t>Average price 2014/15 (app X, w/claw-back)</t>
  </si>
  <si>
    <t>Average price 2014/15 (app X, no claw-back)</t>
  </si>
  <si>
    <t>Reset average price 2015/16 (app X, w/claw-back)</t>
  </si>
  <si>
    <t>Reset average price 2015/16  (app X, no claw-back)</t>
  </si>
  <si>
    <t>Average price 2014/15 (ind X, w/claw-back)</t>
  </si>
  <si>
    <t>Reset average price 2015/16 (ind X, w/claw-back)</t>
  </si>
  <si>
    <t>Average price 2014/15 (ind X, no claw-back)</t>
  </si>
  <si>
    <t>Reset average price 2015/16 (ind X, no claw-back)</t>
  </si>
  <si>
    <t>Model 9.   DPP Reset Financial Model</t>
  </si>
  <si>
    <t>This is the financial model being prepared by the Commission to calculate starting prices for those EDBs (suppliers) that are subject to default price quality regulation at 1 April 2015. This is the final version following the publication of several draft versions.</t>
  </si>
  <si>
    <t>The 'initial conditions' data entered under the Inputs tab in rows 23–35 are sourced from distributors' 2013/14 information disclosures.</t>
  </si>
  <si>
    <t>For each supplier, the calculated results are detailed in the Outputs worksheet.</t>
  </si>
  <si>
    <t>Version 2.0.   28 November 2014</t>
  </si>
  <si>
    <t>IRR</t>
  </si>
  <si>
    <t>PriceChange(IndX)</t>
  </si>
  <si>
    <t>PriceChange(AppX)</t>
  </si>
  <si>
    <t>RevChange</t>
  </si>
  <si>
    <t>Difference from PV equivalence (incentives etc.)</t>
  </si>
  <si>
    <t>EDB name</t>
  </si>
  <si>
    <t>Original price path: PV at 1 Apr 2015 of BBAR before tax over the regulatory period</t>
  </si>
  <si>
    <t>Original price path: Forecast value of commissioned assets, 2014/15</t>
  </si>
  <si>
    <t>Supplier name</t>
  </si>
  <si>
    <t>Reference data</t>
  </si>
  <si>
    <t>Reference data from the 2015-20 EDB DPP financial model</t>
  </si>
  <si>
    <t>Capex wash-up adjustment</t>
  </si>
  <si>
    <t>Calculation sheet for the capex wash-up adjustment recoverable costs for the 2015-20 default price-quality path</t>
  </si>
  <si>
    <t>Forecast value of commissioned assets, 2014/15</t>
  </si>
  <si>
    <t>Reference: 2015-20 DPP financial model</t>
  </si>
  <si>
    <t>Actual value of commissioned assets, 2014/15</t>
  </si>
  <si>
    <t>The data entered under the 'Reference data' is sourced from the 2015-20 EDB DPP financial model.</t>
  </si>
  <si>
    <t>Model</t>
  </si>
  <si>
    <t>2015-20 Default Price-quality Path</t>
  </si>
  <si>
    <t>Guidance: Capex wash-up adjustment calculation sheet</t>
  </si>
  <si>
    <t>Outputs: capex wash-up adjustment recoverable costs</t>
  </si>
  <si>
    <t>Calculation: using actual commissioned asset value</t>
  </si>
  <si>
    <t>Reference: 2014/15 information disclosure</t>
  </si>
  <si>
    <t>Forecast depreciation has not been revised because only one year of commissioned assets was forecast for the 2015-20 default price-quality path, and depreciation is not calculated for those assets until the year after they are commissioned.</t>
  </si>
  <si>
    <t>Input</t>
  </si>
  <si>
    <t>2017</t>
  </si>
  <si>
    <t>2018</t>
  </si>
  <si>
    <t>2019</t>
  </si>
  <si>
    <t>2020</t>
  </si>
  <si>
    <t>Final version</t>
  </si>
  <si>
    <t>The model (ie, the hidden worksheets with the grey tabs) is based on the 2015-20 default price-quality path financial model. The only change to the model is that the forecast 2014/15 value of commissioned assets has been replaced with the actual 2014/15 value of commissioned assets as disclosed in the 2014/15 information disclosures.</t>
  </si>
  <si>
    <t>Electricity distributors under the default price-quality path may use this to support the calculation of their capex wash-up adjustment recoverable costs for the 2015-20 regulatory period.
Please note that the 'capex wash-up adjustment' (referred to in clause 3.1.3(1)(q) of the electricity distribution services input methoodlogies determination updated, 11 December 2014) is different to the 'capex wash-up', which is not supported by this model and is referred to in clause 3.3.8 of the input methodologies.</t>
  </si>
  <si>
    <t>Version 2.0.   11 December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</si>
</sst>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64" formatCode="_(&quot;$&quot;* #,##0_);_(&quot;$&quot;* \(#,##0\);_(&quot;$&quot;* &quot;-&quot;_);_(@_)"/>
    <numFmt numFmtId="165" formatCode="_(&quot;$&quot;* #,##0.00_);_(&quot;$&quot;* \(#,##0.00\);_(&quot;$&quot;* &quot;-&quot;??_);_(@_)"/>
    <numFmt numFmtId="166" formatCode="_(* #,##0.00_);_(* \(#,##0.00\);_(* &quot;-&quot;??_);_(@_)"/>
    <numFmt numFmtId="167" formatCode="_(@_)"/>
    <numFmt numFmtId="168" formatCode="[$-1409]d\ mmm\ yy;@"/>
    <numFmt numFmtId="169" formatCode="_(* #,##0.00%_);_(* \(#,##0.00%\);_(* &quot;–&quot;???_);_(* @_)"/>
    <numFmt numFmtId="170" formatCode="_(* #,##0%_);_(* \(#,##0%\);_(* &quot;–&quot;???_);_(* @_)"/>
    <numFmt numFmtId="171" formatCode="_(* #,##0.0_);_(* \(#,##0.0\);_(* &quot;–&quot;???_);_(* @_)"/>
    <numFmt numFmtId="172" formatCode="_(* #,##0.00_);_(* \(#,##0.00\);_(* &quot;–&quot;???_);_(* @_)"/>
    <numFmt numFmtId="173" formatCode="_(* #,##0.0000_);_(* \(#,##0.0000\);_(* &quot;–&quot;??_);_(* @_)"/>
    <numFmt numFmtId="174" formatCode="_(* #,##0.000%_);_(* \(#,##0.000%\);_(* &quot;–&quot;???_);_(* @_)"/>
    <numFmt numFmtId="175" formatCode="0;\-0;&quot;&quot;"/>
    <numFmt numFmtId="176" formatCode="_(* #,##0_);_(* \(#,##0\);_(* &quot;–&quot;???_);_(* @_)"/>
    <numFmt numFmtId="177" formatCode="_(* #,##0.0%_);_(* \(#,##0.0%\);_(* &quot;–&quot;???_);_(* @_)"/>
    <numFmt numFmtId="178" formatCode="_(* #,##0_);_(* \(#,##0\);_(* &quot;-&quot;_);_(@_)"/>
    <numFmt numFmtId="179" formatCode="_(* #,##0%_);_(* \(#,##0%\);_(* &quot;–&quot;??_);_(* @_)"/>
    <numFmt numFmtId="180" formatCode="_(* #,##0.0%_);_(* \(#,##0.0%\);_(* &quot;–&quot;??_);_(* @_)"/>
    <numFmt numFmtId="181" formatCode="_(* #,##0.0000_);_(* \(#,##0.0000\);_(* &quot;–&quot;???_);_(* @_)"/>
    <numFmt numFmtId="182" formatCode="_(* 0_);_(* \(0\);_(* &quot;–&quot;???_);_(* @_)"/>
    <numFmt numFmtId="183" formatCode="_(* #,##0.0000%_);_(* \(#,##0.0000%\);_(* &quot;–&quot;???_);_(* @_)"/>
    <numFmt numFmtId="184" formatCode="#,##0;[Red]\-#,##0;&quot;&quot;"/>
  </numFmts>
  <fonts count="63">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2"/>
      <color theme="1"/>
      <name val="Calibri"/>
      <family val="2"/>
      <scheme val="minor"/>
    </font>
    <font>
      <vertAlign val="subscript"/>
      <sz val="11"/>
      <color theme="1"/>
      <name val="Calibri"/>
      <family val="2"/>
      <scheme val="minor"/>
    </font>
    <font>
      <i/>
      <sz val="11"/>
      <color theme="1"/>
      <name val="Calibri"/>
      <family val="2"/>
      <scheme val="minor"/>
    </font>
    <font>
      <sz val="11"/>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sz val="10"/>
      <color theme="1"/>
      <name val="Cambria"/>
      <family val="1"/>
      <scheme val="major"/>
    </font>
    <font>
      <sz val="11"/>
      <name val="Calibri"/>
      <family val="2"/>
    </font>
    <font>
      <b/>
      <sz val="18"/>
      <name val="Calibri"/>
      <family val="2"/>
      <scheme val="minor"/>
    </font>
    <font>
      <b/>
      <sz val="16"/>
      <name val="Calibri"/>
      <family val="2"/>
      <scheme val="minor"/>
    </font>
    <font>
      <sz val="10"/>
      <name val="Calibri"/>
      <family val="2"/>
      <scheme val="minor"/>
    </font>
    <font>
      <i/>
      <sz val="9"/>
      <name val="Calibri"/>
      <family val="4"/>
      <scheme val="minor"/>
    </font>
    <font>
      <b/>
      <sz val="10"/>
      <name val="Calibri"/>
      <family val="4"/>
      <scheme val="minor"/>
    </font>
    <font>
      <sz val="11"/>
      <color theme="2"/>
      <name val="Calibri"/>
      <family val="2"/>
      <scheme val="minor"/>
    </font>
    <font>
      <b/>
      <sz val="12"/>
      <name val="Calibri"/>
      <family val="2"/>
      <scheme val="minor"/>
    </font>
    <font>
      <b/>
      <sz val="18"/>
      <color theme="2"/>
      <name val="Cambria"/>
      <family val="1"/>
      <scheme val="major"/>
    </font>
    <font>
      <b/>
      <sz val="20"/>
      <color theme="2"/>
      <name val="Calibri"/>
      <family val="2"/>
      <scheme val="minor"/>
    </font>
    <font>
      <sz val="11"/>
      <color theme="9"/>
      <name val="Calibri"/>
      <family val="2"/>
      <scheme val="minor"/>
    </font>
    <font>
      <sz val="18"/>
      <name val="Calibri"/>
      <family val="2"/>
      <scheme val="minor"/>
    </font>
    <font>
      <b/>
      <sz val="18"/>
      <color theme="0" tint="-0.34998626667073579"/>
      <name val="Calibri"/>
      <family val="2"/>
      <scheme val="minor"/>
    </font>
    <font>
      <sz val="11"/>
      <color theme="0" tint="-0.34998626667073579"/>
      <name val="Calibri"/>
      <family val="2"/>
      <scheme val="minor"/>
    </font>
    <font>
      <sz val="12"/>
      <color theme="0" tint="-0.34998626667073579"/>
      <name val="Calibri"/>
      <family val="2"/>
      <scheme val="minor"/>
    </font>
    <font>
      <b/>
      <sz val="11"/>
      <color theme="0" tint="-0.34998626667073579"/>
      <name val="Calibri"/>
      <family val="2"/>
      <scheme val="minor"/>
    </font>
    <font>
      <b/>
      <sz val="10"/>
      <color theme="0" tint="-0.34998626667073579"/>
      <name val="Calibri"/>
      <family val="2"/>
      <scheme val="minor"/>
    </font>
    <font>
      <b/>
      <sz val="11"/>
      <name val="Calibri"/>
      <family val="2"/>
      <scheme val="minor"/>
    </font>
    <font>
      <i/>
      <sz val="10"/>
      <name val="Calibri"/>
      <family val="4"/>
      <scheme val="minor"/>
    </font>
    <font>
      <b/>
      <sz val="12"/>
      <color theme="1"/>
      <name val="Calibri"/>
      <family val="2"/>
      <scheme val="minor"/>
    </font>
    <font>
      <sz val="8"/>
      <name val="Calibri"/>
      <family val="2"/>
      <scheme val="minor"/>
    </font>
    <font>
      <b/>
      <sz val="14"/>
      <name val="Calibri"/>
      <family val="2"/>
      <scheme val="minor"/>
    </font>
    <font>
      <u/>
      <sz val="10"/>
      <color theme="10"/>
      <name val="Arial"/>
      <family val="2"/>
    </font>
    <font>
      <sz val="10"/>
      <name val="Cambria"/>
      <family val="1"/>
      <scheme val="major"/>
    </font>
    <font>
      <sz val="10"/>
      <color theme="1"/>
      <name val="Cambria"/>
      <family val="1"/>
      <scheme val="major"/>
    </font>
    <font>
      <b/>
      <sz val="18"/>
      <name val="Calibri"/>
      <family val="2"/>
    </font>
    <font>
      <sz val="11"/>
      <color indexed="8"/>
      <name val="Calibri"/>
      <family val="2"/>
    </font>
    <font>
      <b/>
      <sz val="16"/>
      <name val="Calibri"/>
      <family val="2"/>
    </font>
    <font>
      <sz val="10"/>
      <color indexed="8"/>
      <name val="Cambria"/>
      <family val="1"/>
    </font>
    <font>
      <i/>
      <vertAlign val="subscript"/>
      <sz val="9"/>
      <name val="Calibri"/>
      <family val="2"/>
    </font>
    <font>
      <i/>
      <vertAlign val="subscript"/>
      <sz val="9"/>
      <name val="Calibri"/>
      <family val="2"/>
      <scheme val="minor"/>
    </font>
    <font>
      <sz val="11"/>
      <color indexed="60"/>
      <name val="Calibri"/>
      <family val="2"/>
    </font>
    <font>
      <sz val="11"/>
      <name val="Calibri"/>
    </font>
    <font>
      <b/>
      <sz val="20"/>
      <color rgb="FFC00000"/>
      <name val="Calibri"/>
      <family val="2"/>
      <scheme val="minor"/>
    </font>
  </fonts>
  <fills count="39">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theme="4"/>
        <bgColor indexed="64"/>
      </patternFill>
    </fill>
    <fill>
      <patternFill patternType="solid">
        <fgColor theme="6"/>
        <bgColor indexed="64"/>
      </patternFill>
    </fill>
    <fill>
      <patternFill patternType="solid">
        <fgColor theme="3"/>
        <bgColor indexed="64"/>
      </patternFill>
    </fill>
    <fill>
      <patternFill patternType="solid">
        <fgColor indexed="26"/>
        <bgColor indexed="64"/>
      </patternFill>
    </fill>
    <fill>
      <patternFill patternType="solid">
        <fgColor rgb="FFFFFFCC"/>
        <bgColor indexed="64"/>
      </patternFill>
    </fill>
  </fills>
  <borders count="35">
    <border>
      <left/>
      <right/>
      <top/>
      <bottom/>
      <diagonal/>
    </border>
    <border>
      <left style="thin">
        <color rgb="FF7F7F7F"/>
      </left>
      <right style="thin">
        <color rgb="FF7F7F7F"/>
      </right>
      <top style="thin">
        <color rgb="FF7F7F7F"/>
      </top>
      <bottom style="thin">
        <color rgb="FF7F7F7F"/>
      </bottom>
      <diagonal/>
    </border>
    <border>
      <left/>
      <right/>
      <top/>
      <bottom style="thin">
        <color indexed="64"/>
      </bottom>
      <diagonal/>
    </border>
    <border>
      <left style="thin">
        <color indexed="64"/>
      </left>
      <right/>
      <top/>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thin">
        <color indexed="64"/>
      </bottom>
      <diagonal/>
    </border>
    <border>
      <left/>
      <right style="medium">
        <color indexed="8"/>
      </right>
      <top style="medium">
        <color indexed="8"/>
      </top>
      <bottom/>
      <diagonal/>
    </border>
    <border>
      <left style="medium">
        <color indexed="8"/>
      </left>
      <right/>
      <top style="medium">
        <color indexed="8"/>
      </top>
      <bottom/>
      <diagonal/>
    </border>
    <border>
      <left/>
      <right/>
      <top style="thin">
        <color theme="7"/>
      </top>
      <bottom style="thin">
        <color theme="7"/>
      </bottom>
      <diagonal/>
    </border>
    <border>
      <left/>
      <right/>
      <top/>
      <bottom style="thin">
        <color rgb="FFB0A978"/>
      </bottom>
      <diagonal/>
    </border>
    <border>
      <left/>
      <right/>
      <top style="thin">
        <color rgb="FFB0A978"/>
      </top>
      <bottom style="thin">
        <color rgb="FFB0A978"/>
      </bottom>
      <diagonal/>
    </border>
    <border>
      <left/>
      <right/>
      <top style="thin">
        <color rgb="FFB0A978"/>
      </top>
      <bottom/>
      <diagonal/>
    </border>
    <border>
      <left/>
      <right/>
      <top style="thin">
        <color theme="7"/>
      </top>
      <bottom/>
      <diagonal/>
    </border>
    <border>
      <left/>
      <right/>
      <top/>
      <bottom style="thin">
        <color theme="7"/>
      </bottom>
      <diagonal/>
    </border>
    <border>
      <left/>
      <right style="thin">
        <color indexed="64"/>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style="thin">
        <color rgb="FFB0A978"/>
      </right>
      <top style="thin">
        <color rgb="FFB0A978"/>
      </top>
      <bottom style="thin">
        <color theme="7"/>
      </bottom>
      <diagonal/>
    </border>
    <border>
      <left/>
      <right/>
      <top style="thin">
        <color rgb="FFB0A978"/>
      </top>
      <bottom style="thin">
        <color theme="7"/>
      </bottom>
      <diagonal/>
    </border>
    <border>
      <left style="medium">
        <color indexed="8"/>
      </left>
      <right/>
      <top style="thin">
        <color indexed="64"/>
      </top>
      <bottom/>
      <diagonal/>
    </border>
    <border>
      <left/>
      <right style="medium">
        <color indexed="8"/>
      </right>
      <top style="thin">
        <color indexed="64"/>
      </top>
      <bottom/>
      <diagonal/>
    </border>
    <border>
      <left/>
      <right/>
      <top style="double">
        <color rgb="FFB0A978"/>
      </top>
      <bottom style="thin">
        <color rgb="FFB0A978"/>
      </bottom>
      <diagonal/>
    </border>
    <border>
      <left/>
      <right/>
      <top style="thin">
        <color indexed="51"/>
      </top>
      <bottom style="thin">
        <color indexed="51"/>
      </bottom>
      <diagonal/>
    </border>
    <border>
      <left style="thin">
        <color auto="1"/>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top/>
      <bottom/>
      <diagonal/>
    </border>
    <border>
      <left/>
      <right style="medium">
        <color indexed="8"/>
      </right>
      <top/>
      <bottom/>
      <diagonal/>
    </border>
    <border>
      <left style="medium">
        <color indexed="8"/>
      </left>
      <right/>
      <top/>
      <bottom style="medium">
        <color indexed="8"/>
      </bottom>
      <diagonal/>
    </border>
    <border>
      <left/>
      <right style="medium">
        <color indexed="8"/>
      </right>
      <top/>
      <bottom style="medium">
        <color indexed="8"/>
      </bottom>
      <diagonal/>
    </border>
  </borders>
  <cellStyleXfs count="34057">
    <xf numFmtId="0" fontId="0" fillId="0" borderId="0"/>
    <xf numFmtId="49" fontId="38" fillId="0" borderId="0" applyFill="0" applyAlignment="0"/>
    <xf numFmtId="49" fontId="30" fillId="0" borderId="0" applyFill="0" applyAlignment="0"/>
    <xf numFmtId="49" fontId="31" fillId="0" borderId="0" applyFill="0" applyAlignment="0"/>
    <xf numFmtId="49" fontId="50" fillId="33" borderId="0" applyFill="0" applyBorder="0">
      <alignment horizontal="left"/>
    </xf>
    <xf numFmtId="0" fontId="35" fillId="34" borderId="11" applyNumberFormat="0" applyFill="0" applyAlignment="0">
      <protection locked="0"/>
    </xf>
    <xf numFmtId="9" fontId="13" fillId="0" borderId="0" applyFont="0" applyFill="0" applyBorder="0" applyAlignment="0" applyProtection="0"/>
    <xf numFmtId="166" fontId="13"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1" fillId="36" borderId="11" applyNumberFormat="0" applyFill="0" applyAlignment="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3" fillId="8" borderId="6" applyNumberFormat="0" applyFont="0" applyAlignment="0" applyProtection="0"/>
    <xf numFmtId="49" fontId="47" fillId="0" borderId="0" applyFill="0" applyProtection="0">
      <alignment horizontal="left" indent="1"/>
    </xf>
    <xf numFmtId="0" fontId="14" fillId="0" borderId="7" applyNumberFormat="0" applyFill="0" applyAlignment="0" applyProtection="0"/>
    <xf numFmtId="0" fontId="27"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27" fillId="32" borderId="0" applyNumberFormat="0" applyBorder="0" applyAlignment="0" applyProtection="0"/>
    <xf numFmtId="169" fontId="29" fillId="0" borderId="0" applyFont="0" applyFill="0" applyBorder="0" applyAlignment="0" applyProtection="0">
      <protection locked="0"/>
    </xf>
    <xf numFmtId="167" fontId="29" fillId="0" borderId="0" applyFont="0" applyFill="0" applyBorder="0" applyAlignment="0" applyProtection="0">
      <alignment horizontal="left"/>
      <protection locked="0"/>
    </xf>
    <xf numFmtId="171" fontId="29" fillId="0" borderId="0" applyFont="0" applyFill="0" applyBorder="0" applyAlignment="0" applyProtection="0">
      <protection locked="0"/>
    </xf>
    <xf numFmtId="173" fontId="29" fillId="0" borderId="0" applyFont="0" applyFill="0" applyBorder="0" applyAlignment="0" applyProtection="0"/>
    <xf numFmtId="180" fontId="18" fillId="0" borderId="0" applyFont="0" applyFill="0" applyBorder="0" applyAlignment="0" applyProtection="0">
      <alignment horizontal="center" vertical="top" wrapText="1"/>
    </xf>
    <xf numFmtId="0" fontId="34" fillId="35" borderId="11" applyNumberFormat="0" applyFill="0">
      <alignment horizontal="centerContinuous" wrapText="1"/>
    </xf>
    <xf numFmtId="174" fontId="18" fillId="2" borderId="0" applyFont="0" applyBorder="0"/>
    <xf numFmtId="168" fontId="29" fillId="0" borderId="0" applyFont="0" applyFill="0" applyBorder="0" applyAlignment="0" applyProtection="0">
      <alignment wrapText="1"/>
    </xf>
    <xf numFmtId="176" fontId="18" fillId="0" borderId="0" applyFont="0" applyFill="0" applyBorder="0" applyAlignment="0" applyProtection="0"/>
    <xf numFmtId="165" fontId="13" fillId="0" borderId="0" applyFont="0" applyFill="0" applyBorder="0" applyAlignment="0" applyProtection="0"/>
    <xf numFmtId="164" fontId="13" fillId="0" borderId="0" applyFont="0" applyFill="0" applyBorder="0" applyAlignment="0" applyProtection="0"/>
    <xf numFmtId="0" fontId="51" fillId="0" borderId="0" applyNumberFormat="0" applyFill="0" applyBorder="0" applyAlignment="0" applyProtection="0">
      <alignment vertical="top"/>
      <protection locked="0"/>
    </xf>
    <xf numFmtId="170" fontId="39" fillId="34" borderId="11" applyNumberFormat="0" applyAlignment="0"/>
    <xf numFmtId="9" fontId="1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27" fillId="32" borderId="0" applyNumberFormat="0" applyBorder="0" applyAlignment="0" applyProtection="0"/>
    <xf numFmtId="171" fontId="4" fillId="36" borderId="22" applyNumberFormat="0" applyFont="0" applyFill="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5"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7" fillId="32" borderId="0" applyNumberFormat="0" applyBorder="0" applyAlignment="0" applyProtection="0"/>
    <xf numFmtId="179" fontId="1" fillId="0" borderId="0" applyFont="0" applyFill="0" applyBorder="0" applyAlignment="0" applyProtection="0"/>
    <xf numFmtId="166" fontId="2" fillId="0" borderId="0" applyFon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32" borderId="0" applyNumberFormat="0" applyBorder="0" applyAlignment="0" applyProtection="0"/>
    <xf numFmtId="0" fontId="20" fillId="3" borderId="0" applyNumberFormat="0" applyBorder="0" applyAlignment="0" applyProtection="0"/>
    <xf numFmtId="9" fontId="2" fillId="0" borderId="0" applyFont="0" applyFill="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7" fillId="12"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3" fillId="6" borderId="1" applyNumberFormat="0" applyAlignment="0" applyProtection="0"/>
    <xf numFmtId="165" fontId="2" fillId="0" borderId="0" applyFont="0" applyFill="0" applyBorder="0" applyAlignment="0" applyProtection="0"/>
    <xf numFmtId="164" fontId="2" fillId="0" borderId="0" applyFont="0" applyFill="0" applyBorder="0" applyAlignment="0" applyProtection="0"/>
    <xf numFmtId="0" fontId="27" fillId="29" borderId="0" applyNumberFormat="0" applyBorder="0" applyAlignment="0" applyProtection="0"/>
    <xf numFmtId="9"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6" fillId="0" borderId="0" applyNumberFormat="0" applyFill="0" applyBorder="0" applyAlignment="0" applyProtection="0"/>
    <xf numFmtId="9" fontId="2" fillId="0" borderId="0" applyFont="0" applyFill="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9"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0" fillId="3" borderId="0" applyNumberFormat="0" applyBorder="0" applyAlignment="0" applyProtection="0"/>
    <xf numFmtId="0" fontId="2" fillId="14" borderId="0" applyNumberFormat="0" applyBorder="0" applyAlignment="0" applyProtection="0"/>
    <xf numFmtId="0" fontId="14" fillId="0" borderId="7" applyNumberFormat="0" applyFill="0" applyAlignment="0" applyProtection="0"/>
    <xf numFmtId="0" fontId="27" fillId="16" borderId="0" applyNumberFormat="0" applyBorder="0" applyAlignment="0" applyProtection="0"/>
    <xf numFmtId="0" fontId="14" fillId="0" borderId="7" applyNumberFormat="0" applyFill="0" applyAlignment="0" applyProtection="0"/>
    <xf numFmtId="0" fontId="24" fillId="0" borderId="4" applyNumberFormat="0" applyFill="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9" borderId="0" applyNumberFormat="0" applyBorder="0" applyAlignment="0" applyProtection="0"/>
    <xf numFmtId="0" fontId="2" fillId="31" borderId="0" applyNumberFormat="0" applyBorder="0" applyAlignment="0" applyProtection="0"/>
    <xf numFmtId="0" fontId="21" fillId="4"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2" fillId="8" borderId="6" applyNumberFormat="0" applyFont="0" applyAlignment="0" applyProtection="0"/>
    <xf numFmtId="0" fontId="14" fillId="0" borderId="7" applyNumberFormat="0" applyFill="0" applyAlignment="0" applyProtection="0"/>
    <xf numFmtId="0" fontId="2" fillId="15" borderId="0" applyNumberFormat="0" applyBorder="0" applyAlignment="0" applyProtection="0"/>
    <xf numFmtId="0" fontId="27" fillId="24"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8"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164" fontId="2" fillId="0" borderId="0" applyFont="0" applyFill="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25"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166" fontId="2" fillId="0" borderId="0" applyFont="0" applyFill="0" applyBorder="0" applyAlignment="0" applyProtection="0"/>
    <xf numFmtId="0" fontId="23" fillId="6" borderId="1" applyNumberFormat="0" applyAlignment="0" applyProtection="0"/>
    <xf numFmtId="0" fontId="2" fillId="11" borderId="0" applyNumberFormat="0" applyBorder="0" applyAlignment="0" applyProtection="0"/>
    <xf numFmtId="0" fontId="2" fillId="8" borderId="6" applyNumberFormat="0" applyFont="0" applyAlignment="0" applyProtection="0"/>
    <xf numFmtId="0" fontId="21" fillId="4"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5" fillId="7" borderId="5" applyNumberFormat="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 fillId="27"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9" borderId="0" applyNumberFormat="0" applyBorder="0" applyAlignment="0" applyProtection="0"/>
    <xf numFmtId="0" fontId="27" fillId="20" borderId="0" applyNumberFormat="0" applyBorder="0" applyAlignment="0" applyProtection="0"/>
    <xf numFmtId="0" fontId="2" fillId="18" borderId="0" applyNumberFormat="0" applyBorder="0" applyAlignment="0" applyProtection="0"/>
    <xf numFmtId="0" fontId="23" fillId="6" borderId="1" applyNumberFormat="0" applyAlignment="0" applyProtection="0"/>
    <xf numFmtId="0" fontId="2" fillId="19" borderId="0" applyNumberFormat="0" applyBorder="0" applyAlignment="0" applyProtection="0"/>
    <xf numFmtId="0" fontId="20" fillId="3" borderId="0" applyNumberFormat="0" applyBorder="0" applyAlignment="0" applyProtection="0"/>
    <xf numFmtId="0" fontId="2" fillId="10"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8" borderId="6" applyNumberFormat="0" applyFont="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30" borderId="0" applyNumberFormat="0" applyBorder="0" applyAlignment="0" applyProtection="0"/>
    <xf numFmtId="165"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8"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 fillId="26"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3"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1"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 fillId="8" borderId="6" applyNumberFormat="0" applyFont="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 fillId="30"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0"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0" fontId="2" fillId="27" borderId="0" applyNumberFormat="0" applyBorder="0" applyAlignment="0" applyProtection="0"/>
    <xf numFmtId="166"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 fillId="23" borderId="0" applyNumberFormat="0" applyBorder="0" applyAlignment="0" applyProtection="0"/>
    <xf numFmtId="0" fontId="27" fillId="32" borderId="0" applyNumberFormat="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6" borderId="0" applyNumberFormat="0" applyBorder="0" applyAlignment="0" applyProtection="0"/>
    <xf numFmtId="0" fontId="25" fillId="7" borderId="5"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 fillId="1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4"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 fillId="11"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 fillId="1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 fillId="27"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3" borderId="0" applyNumberFormat="0" applyBorder="0" applyAlignment="0" applyProtection="0"/>
    <xf numFmtId="0" fontId="2" fillId="10"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8" borderId="6" applyNumberFormat="0" applyFont="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30" borderId="0" applyNumberFormat="0" applyBorder="0" applyAlignment="0" applyProtection="0"/>
    <xf numFmtId="165"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8"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 fillId="26"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1"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 fillId="30"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0"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 fillId="2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6"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4"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 fillId="15" borderId="0" applyNumberFormat="0" applyBorder="0" applyAlignment="0" applyProtection="0"/>
    <xf numFmtId="0" fontId="2" fillId="14" borderId="0" applyNumberFormat="0" applyBorder="0" applyAlignment="0" applyProtection="0"/>
    <xf numFmtId="0" fontId="27" fillId="13" borderId="0" applyNumberFormat="0" applyBorder="0" applyAlignment="0" applyProtection="0"/>
    <xf numFmtId="0" fontId="2" fillId="11"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 fillId="8" borderId="6"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 fillId="27"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3" borderId="0" applyNumberFormat="0" applyBorder="0" applyAlignment="0" applyProtection="0"/>
    <xf numFmtId="0" fontId="2" fillId="10"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8" borderId="6" applyNumberFormat="0" applyFont="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30" borderId="0" applyNumberFormat="0" applyBorder="0" applyAlignment="0" applyProtection="0"/>
    <xf numFmtId="165"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8"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 fillId="26"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1"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 fillId="30"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0"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 fillId="2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6"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4"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0" fontId="2" fillId="8" borderId="6"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6" applyNumberFormat="0" applyFont="0" applyAlignment="0" applyProtection="0"/>
    <xf numFmtId="0" fontId="2" fillId="8" borderId="6" applyNumberFormat="0" applyFont="0" applyAlignment="0" applyProtection="0"/>
    <xf numFmtId="0" fontId="2" fillId="8" borderId="6" applyNumberFormat="0" applyFont="0" applyAlignment="0" applyProtection="0"/>
    <xf numFmtId="165"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14" fillId="0" borderId="7" applyNumberFormat="0" applyFill="0" applyAlignment="0" applyProtection="0"/>
    <xf numFmtId="0" fontId="14" fillId="0" borderId="7" applyNumberFormat="0" applyFill="0" applyAlignment="0" applyProtection="0"/>
    <xf numFmtId="0" fontId="27" fillId="24"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2" fillId="5" borderId="0" applyNumberFormat="0" applyBorder="0" applyAlignment="0" applyProtection="0"/>
    <xf numFmtId="0" fontId="27" fillId="21" borderId="0" applyNumberFormat="0" applyBorder="0" applyAlignment="0" applyProtection="0"/>
    <xf numFmtId="166" fontId="2" fillId="0" borderId="0" applyFont="0" applyFill="0" applyBorder="0" applyAlignment="0" applyProtection="0"/>
    <xf numFmtId="0" fontId="27" fillId="29" borderId="0" applyNumberFormat="0" applyBorder="0" applyAlignment="0" applyProtection="0"/>
    <xf numFmtId="0" fontId="26" fillId="0" borderId="0" applyNumberFormat="0" applyFill="0" applyBorder="0" applyAlignment="0" applyProtection="0"/>
    <xf numFmtId="0" fontId="27" fillId="32" borderId="0" applyNumberFormat="0" applyBorder="0" applyAlignment="0" applyProtection="0"/>
    <xf numFmtId="0" fontId="27" fillId="24" borderId="0" applyNumberFormat="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19" fillId="0" borderId="0" applyNumberFormat="0" applyFill="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0" fontId="27" fillId="28"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4" fillId="0" borderId="7" applyNumberFormat="0" applyFill="0" applyAlignment="0" applyProtection="0"/>
    <xf numFmtId="0" fontId="21" fillId="4" borderId="0" applyNumberFormat="0" applyBorder="0" applyAlignment="0" applyProtection="0"/>
    <xf numFmtId="0" fontId="19" fillId="0" borderId="0" applyNumberFormat="0" applyFill="0" applyBorder="0" applyAlignment="0" applyProtection="0"/>
    <xf numFmtId="0" fontId="26" fillId="0" borderId="0" applyNumberFormat="0" applyFill="0" applyBorder="0" applyAlignment="0" applyProtection="0"/>
    <xf numFmtId="0" fontId="21" fillId="4" borderId="0" applyNumberFormat="0" applyBorder="0" applyAlignment="0" applyProtection="0"/>
    <xf numFmtId="0" fontId="27" fillId="12" borderId="0" applyNumberFormat="0" applyBorder="0" applyAlignment="0" applyProtection="0"/>
    <xf numFmtId="0" fontId="14" fillId="0" borderId="7" applyNumberFormat="0" applyFill="0" applyAlignment="0" applyProtection="0"/>
    <xf numFmtId="0" fontId="27" fillId="25" borderId="0" applyNumberFormat="0" applyBorder="0" applyAlignment="0" applyProtection="0"/>
    <xf numFmtId="0" fontId="27" fillId="12" borderId="0" applyNumberFormat="0" applyBorder="0" applyAlignment="0" applyProtection="0"/>
    <xf numFmtId="0" fontId="26" fillId="0" borderId="0" applyNumberFormat="0" applyFill="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20" fillId="3" borderId="0" applyNumberFormat="0" applyBorder="0" applyAlignment="0" applyProtection="0"/>
    <xf numFmtId="0" fontId="27" fillId="12" borderId="0" applyNumberFormat="0" applyBorder="0" applyAlignment="0" applyProtection="0"/>
    <xf numFmtId="0" fontId="22" fillId="5" borderId="0" applyNumberFormat="0" applyBorder="0" applyAlignment="0" applyProtection="0"/>
    <xf numFmtId="0" fontId="25" fillId="7" borderId="5" applyNumberFormat="0" applyAlignment="0" applyProtection="0"/>
    <xf numFmtId="0" fontId="20" fillId="3" borderId="0" applyNumberFormat="0" applyBorder="0" applyAlignment="0" applyProtection="0"/>
    <xf numFmtId="0" fontId="23" fillId="6" borderId="1" applyNumberFormat="0" applyAlignment="0" applyProtection="0"/>
    <xf numFmtId="0" fontId="27" fillId="9" borderId="0" applyNumberFormat="0" applyBorder="0" applyAlignment="0" applyProtection="0"/>
    <xf numFmtId="0" fontId="25" fillId="7" borderId="5" applyNumberFormat="0" applyAlignment="0" applyProtection="0"/>
    <xf numFmtId="0" fontId="27" fillId="9" borderId="0" applyNumberFormat="0" applyBorder="0" applyAlignment="0" applyProtection="0"/>
    <xf numFmtId="0" fontId="23" fillId="6" borderId="1" applyNumberFormat="0" applyAlignment="0" applyProtection="0"/>
    <xf numFmtId="0" fontId="27" fillId="25" borderId="0" applyNumberFormat="0" applyBorder="0" applyAlignment="0" applyProtection="0"/>
    <xf numFmtId="0" fontId="27" fillId="17" borderId="0" applyNumberFormat="0" applyBorder="0" applyAlignment="0" applyProtection="0"/>
    <xf numFmtId="0" fontId="27" fillId="16" borderId="0" applyNumberFormat="0" applyBorder="0" applyAlignment="0" applyProtection="0"/>
    <xf numFmtId="0" fontId="27" fillId="25" borderId="0" applyNumberFormat="0" applyBorder="0" applyAlignment="0" applyProtection="0"/>
    <xf numFmtId="0" fontId="27" fillId="20"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4" fillId="0" borderId="4" applyNumberFormat="0" applyFill="0" applyAlignment="0" applyProtection="0"/>
    <xf numFmtId="0" fontId="22" fillId="5" borderId="0" applyNumberFormat="0" applyBorder="0" applyAlignment="0" applyProtection="0"/>
    <xf numFmtId="0" fontId="24" fillId="0" borderId="4" applyNumberFormat="0" applyFill="0" applyAlignment="0" applyProtection="0"/>
    <xf numFmtId="0" fontId="19" fillId="0" borderId="0" applyNumberFormat="0" applyFill="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0" fillId="3" borderId="0" applyNumberFormat="0" applyBorder="0" applyAlignment="0" applyProtection="0"/>
    <xf numFmtId="0" fontId="22" fillId="5" borderId="0" applyNumberFormat="0" applyBorder="0" applyAlignment="0" applyProtection="0"/>
    <xf numFmtId="0" fontId="25" fillId="7" borderId="5" applyNumberFormat="0" applyAlignment="0" applyProtection="0"/>
    <xf numFmtId="0" fontId="20" fillId="3" borderId="0" applyNumberFormat="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7" fillId="17" borderId="0" applyNumberFormat="0" applyBorder="0" applyAlignment="0" applyProtection="0"/>
    <xf numFmtId="0" fontId="27" fillId="24" borderId="0" applyNumberFormat="0" applyBorder="0" applyAlignment="0" applyProtection="0"/>
    <xf numFmtId="0" fontId="27" fillId="9" borderId="0" applyNumberFormat="0" applyBorder="0" applyAlignment="0" applyProtection="0"/>
    <xf numFmtId="0" fontId="27" fillId="21" borderId="0" applyNumberFormat="0" applyBorder="0" applyAlignment="0" applyProtection="0"/>
    <xf numFmtId="0" fontId="25" fillId="7" borderId="5" applyNumberFormat="0" applyAlignment="0" applyProtection="0"/>
    <xf numFmtId="0" fontId="19" fillId="0" borderId="0" applyNumberFormat="0" applyFill="0" applyBorder="0" applyAlignment="0" applyProtection="0"/>
    <xf numFmtId="0" fontId="25" fillId="7" borderId="5" applyNumberFormat="0" applyAlignment="0" applyProtection="0"/>
    <xf numFmtId="0" fontId="27" fillId="17" borderId="0" applyNumberFormat="0" applyBorder="0" applyAlignment="0" applyProtection="0"/>
    <xf numFmtId="0" fontId="27" fillId="17" borderId="0" applyNumberFormat="0" applyBorder="0" applyAlignment="0" applyProtection="0"/>
    <xf numFmtId="0" fontId="23" fillId="6" borderId="1" applyNumberFormat="0" applyAlignment="0" applyProtection="0"/>
    <xf numFmtId="0" fontId="27" fillId="25"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27" fillId="21" borderId="0" applyNumberFormat="0" applyBorder="0" applyAlignment="0" applyProtection="0"/>
    <xf numFmtId="0" fontId="27" fillId="17"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7" fillId="25" borderId="0" applyNumberFormat="0" applyBorder="0" applyAlignment="0" applyProtection="0"/>
    <xf numFmtId="0" fontId="27" fillId="9" borderId="0" applyNumberFormat="0" applyBorder="0" applyAlignment="0" applyProtection="0"/>
    <xf numFmtId="0" fontId="21" fillId="4"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27" fillId="24" borderId="0" applyNumberFormat="0" applyBorder="0" applyAlignment="0" applyProtection="0"/>
    <xf numFmtId="0" fontId="27" fillId="16"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3" fillId="6" borderId="1" applyNumberFormat="0" applyAlignment="0" applyProtection="0"/>
    <xf numFmtId="0" fontId="27" fillId="13" borderId="0" applyNumberFormat="0" applyBorder="0" applyAlignment="0" applyProtection="0"/>
    <xf numFmtId="0" fontId="21" fillId="4" borderId="0" applyNumberFormat="0" applyBorder="0" applyAlignment="0" applyProtection="0"/>
    <xf numFmtId="0" fontId="27" fillId="13" borderId="0" applyNumberFormat="0" applyBorder="0" applyAlignment="0" applyProtection="0"/>
    <xf numFmtId="0" fontId="23" fillId="6" borderId="1" applyNumberFormat="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16" borderId="0" applyNumberFormat="0" applyBorder="0" applyAlignment="0" applyProtection="0"/>
    <xf numFmtId="0" fontId="27" fillId="28" borderId="0" applyNumberFormat="0" applyBorder="0" applyAlignment="0" applyProtection="0"/>
    <xf numFmtId="0" fontId="19" fillId="0" borderId="0" applyNumberFormat="0" applyFill="0" applyBorder="0" applyAlignment="0" applyProtection="0"/>
    <xf numFmtId="0" fontId="27" fillId="32" borderId="0" applyNumberFormat="0" applyBorder="0" applyAlignment="0" applyProtection="0"/>
    <xf numFmtId="0" fontId="21" fillId="4" borderId="0" applyNumberFormat="0" applyBorder="0" applyAlignment="0" applyProtection="0"/>
    <xf numFmtId="0" fontId="24" fillId="0" borderId="4" applyNumberFormat="0" applyFill="0" applyAlignment="0" applyProtection="0"/>
    <xf numFmtId="0" fontId="27" fillId="28" borderId="0" applyNumberFormat="0" applyBorder="0" applyAlignment="0" applyProtection="0"/>
    <xf numFmtId="0" fontId="27" fillId="32" borderId="0" applyNumberFormat="0" applyBorder="0" applyAlignment="0" applyProtection="0"/>
    <xf numFmtId="0" fontId="27" fillId="20" borderId="0" applyNumberFormat="0" applyBorder="0" applyAlignment="0" applyProtection="0"/>
    <xf numFmtId="0" fontId="27" fillId="16" borderId="0" applyNumberFormat="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20"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0" fillId="3" borderId="0" applyNumberFormat="0" applyBorder="0" applyAlignment="0" applyProtection="0"/>
    <xf numFmtId="0" fontId="27" fillId="20" borderId="0" applyNumberFormat="0" applyBorder="0" applyAlignment="0" applyProtection="0"/>
    <xf numFmtId="0" fontId="27" fillId="28" borderId="0" applyNumberFormat="0" applyBorder="0" applyAlignment="0" applyProtection="0"/>
    <xf numFmtId="0" fontId="27" fillId="16" borderId="0" applyNumberFormat="0" applyBorder="0" applyAlignment="0" applyProtection="0"/>
    <xf numFmtId="0" fontId="27" fillId="12" borderId="0" applyNumberFormat="0" applyBorder="0" applyAlignment="0" applyProtection="0"/>
    <xf numFmtId="0" fontId="22" fillId="5" borderId="0" applyNumberFormat="0" applyBorder="0" applyAlignment="0" applyProtection="0"/>
    <xf numFmtId="0" fontId="27" fillId="29" borderId="0" applyNumberFormat="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5" fillId="7" borderId="5" applyNumberFormat="0" applyAlignment="0" applyProtection="0"/>
    <xf numFmtId="0" fontId="27" fillId="32" borderId="0" applyNumberFormat="0" applyBorder="0" applyAlignment="0" applyProtection="0"/>
    <xf numFmtId="0" fontId="20" fillId="3" borderId="0" applyNumberFormat="0" applyBorder="0" applyAlignment="0" applyProtection="0"/>
    <xf numFmtId="0" fontId="14" fillId="0" borderId="7" applyNumberFormat="0" applyFill="0" applyAlignment="0" applyProtection="0"/>
    <xf numFmtId="0" fontId="27" fillId="16" borderId="0" applyNumberFormat="0" applyBorder="0" applyAlignment="0" applyProtection="0"/>
    <xf numFmtId="0" fontId="14" fillId="0" borderId="7" applyNumberFormat="0" applyFill="0" applyAlignment="0" applyProtection="0"/>
    <xf numFmtId="0" fontId="24" fillId="0" borderId="4" applyNumberFormat="0" applyFill="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9" borderId="0" applyNumberFormat="0" applyBorder="0" applyAlignment="0" applyProtection="0"/>
    <xf numFmtId="0" fontId="21" fillId="4"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1"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164" fontId="2" fillId="0" borderId="0" applyFont="0" applyFill="0" applyBorder="0" applyAlignment="0" applyProtection="0"/>
    <xf numFmtId="0" fontId="27" fillId="25"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166" fontId="2" fillId="0" borderId="0" applyFont="0" applyFill="0" applyBorder="0" applyAlignment="0" applyProtection="0"/>
    <xf numFmtId="0" fontId="23" fillId="6" borderId="1" applyNumberFormat="0" applyAlignment="0" applyProtection="0"/>
    <xf numFmtId="0" fontId="21" fillId="4" borderId="0" applyNumberFormat="0" applyBorder="0" applyAlignment="0" applyProtection="0"/>
    <xf numFmtId="164" fontId="2" fillId="0" borderId="0" applyFont="0" applyFill="0" applyBorder="0" applyAlignment="0" applyProtection="0"/>
    <xf numFmtId="0" fontId="25" fillId="7" borderId="5" applyNumberFormat="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9" borderId="0" applyNumberFormat="0" applyBorder="0" applyAlignment="0" applyProtection="0"/>
    <xf numFmtId="0" fontId="27" fillId="20" borderId="0" applyNumberFormat="0" applyBorder="0" applyAlignment="0" applyProtection="0"/>
    <xf numFmtId="0" fontId="23" fillId="6" borderId="1" applyNumberFormat="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166"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5" fillId="7" borderId="5"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0" fontId="2" fillId="8" borderId="6"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6" applyNumberFormat="0" applyFont="0" applyAlignment="0" applyProtection="0"/>
    <xf numFmtId="0" fontId="2" fillId="8" borderId="6" applyNumberFormat="0" applyFont="0" applyAlignment="0" applyProtection="0"/>
    <xf numFmtId="0" fontId="2" fillId="8" borderId="6" applyNumberFormat="0" applyFont="0" applyAlignment="0" applyProtection="0"/>
    <xf numFmtId="165"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0" fillId="3" borderId="0" applyNumberFormat="0" applyBorder="0" applyAlignment="0" applyProtection="0"/>
    <xf numFmtId="0" fontId="14" fillId="0" borderId="7" applyNumberFormat="0" applyFill="0" applyAlignment="0" applyProtection="0"/>
    <xf numFmtId="0" fontId="27" fillId="16" borderId="0" applyNumberFormat="0" applyBorder="0" applyAlignment="0" applyProtection="0"/>
    <xf numFmtId="0" fontId="14" fillId="0" borderId="7" applyNumberFormat="0" applyFill="0" applyAlignment="0" applyProtection="0"/>
    <xf numFmtId="0" fontId="24" fillId="0" borderId="4" applyNumberFormat="0" applyFill="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9" borderId="0" applyNumberFormat="0" applyBorder="0" applyAlignment="0" applyProtection="0"/>
    <xf numFmtId="0" fontId="21" fillId="4"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1"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25"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166" fontId="2" fillId="0" borderId="0" applyFont="0" applyFill="0" applyBorder="0" applyAlignment="0" applyProtection="0"/>
    <xf numFmtId="0" fontId="23" fillId="6" borderId="1" applyNumberFormat="0" applyAlignment="0" applyProtection="0"/>
    <xf numFmtId="0" fontId="21" fillId="4" borderId="0" applyNumberFormat="0" applyBorder="0" applyAlignment="0" applyProtection="0"/>
    <xf numFmtId="0" fontId="25" fillId="7" borderId="5" applyNumberFormat="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9" borderId="0" applyNumberFormat="0" applyBorder="0" applyAlignment="0" applyProtection="0"/>
    <xf numFmtId="0" fontId="27" fillId="20" borderId="0" applyNumberFormat="0" applyBorder="0" applyAlignment="0" applyProtection="0"/>
    <xf numFmtId="0" fontId="23" fillId="6" borderId="1" applyNumberFormat="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166"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5" fillId="7" borderId="5"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22" fillId="5"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5" fillId="7" borderId="5" applyNumberFormat="0" applyAlignment="0" applyProtection="0"/>
    <xf numFmtId="0" fontId="22" fillId="5" borderId="0" applyNumberFormat="0" applyBorder="0" applyAlignment="0" applyProtection="0"/>
    <xf numFmtId="0" fontId="2" fillId="31" borderId="0" applyNumberFormat="0" applyBorder="0" applyAlignment="0" applyProtection="0"/>
    <xf numFmtId="166" fontId="2" fillId="0" borderId="0" applyFont="0" applyFill="0" applyBorder="0" applyAlignment="0" applyProtection="0"/>
    <xf numFmtId="0" fontId="2" fillId="30" borderId="0" applyNumberFormat="0" applyBorder="0" applyAlignment="0" applyProtection="0"/>
    <xf numFmtId="0" fontId="27" fillId="32" borderId="0" applyNumberFormat="0" applyBorder="0" applyAlignment="0" applyProtection="0"/>
    <xf numFmtId="0" fontId="27" fillId="12" borderId="0" applyNumberFormat="0" applyBorder="0" applyAlignment="0" applyProtection="0"/>
    <xf numFmtId="0" fontId="20" fillId="3" borderId="0" applyNumberFormat="0" applyBorder="0" applyAlignment="0" applyProtection="0"/>
    <xf numFmtId="0" fontId="24" fillId="0" borderId="4" applyNumberFormat="0" applyFill="0" applyAlignment="0" applyProtection="0"/>
    <xf numFmtId="0" fontId="27" fillId="13" borderId="0" applyNumberFormat="0" applyBorder="0" applyAlignment="0" applyProtection="0"/>
    <xf numFmtId="0" fontId="2" fillId="10"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2" fillId="5" borderId="0" applyNumberFormat="0" applyBorder="0" applyAlignment="0" applyProtection="0"/>
    <xf numFmtId="9" fontId="2" fillId="0" borderId="0" applyFont="0" applyFill="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 fillId="30" borderId="0" applyNumberFormat="0" applyBorder="0" applyAlignment="0" applyProtection="0"/>
    <xf numFmtId="0" fontId="27" fillId="25" borderId="0" applyNumberFormat="0" applyBorder="0" applyAlignment="0" applyProtection="0"/>
    <xf numFmtId="0" fontId="19" fillId="0" borderId="0" applyNumberFormat="0" applyFill="0" applyBorder="0" applyAlignment="0" applyProtection="0"/>
    <xf numFmtId="0" fontId="27" fillId="32" borderId="0" applyNumberFormat="0" applyBorder="0" applyAlignment="0" applyProtection="0"/>
    <xf numFmtId="0" fontId="23" fillId="6" borderId="1" applyNumberFormat="0" applyAlignment="0" applyProtection="0"/>
    <xf numFmtId="0" fontId="26" fillId="0" borderId="0" applyNumberFormat="0" applyFill="0" applyBorder="0" applyAlignment="0" applyProtection="0"/>
    <xf numFmtId="0" fontId="27" fillId="9" borderId="0" applyNumberFormat="0" applyBorder="0" applyAlignment="0" applyProtection="0"/>
    <xf numFmtId="0" fontId="27" fillId="12" borderId="0" applyNumberFormat="0" applyBorder="0" applyAlignment="0" applyProtection="0"/>
    <xf numFmtId="0" fontId="2" fillId="19"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0" fillId="3" borderId="0" applyNumberFormat="0" applyBorder="0" applyAlignment="0" applyProtection="0"/>
    <xf numFmtId="0" fontId="2" fillId="22" borderId="0" applyNumberFormat="0" applyBorder="0" applyAlignment="0" applyProtection="0"/>
    <xf numFmtId="0" fontId="25" fillId="7" borderId="5" applyNumberFormat="0" applyAlignment="0" applyProtection="0"/>
    <xf numFmtId="0" fontId="2" fillId="11" borderId="0" applyNumberFormat="0" applyBorder="0" applyAlignment="0" applyProtection="0"/>
    <xf numFmtId="0" fontId="21" fillId="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166" fontId="2" fillId="0" borderId="0" applyFont="0" applyFill="0" applyBorder="0" applyAlignment="0" applyProtection="0"/>
    <xf numFmtId="0" fontId="27" fillId="29"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0" fillId="3" borderId="0" applyNumberFormat="0" applyBorder="0" applyAlignment="0" applyProtection="0"/>
    <xf numFmtId="164" fontId="2" fillId="0" borderId="0" applyFont="0" applyFill="0" applyBorder="0" applyAlignment="0" applyProtection="0"/>
    <xf numFmtId="9" fontId="2" fillId="0" borderId="0" applyFont="0" applyFill="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17" borderId="0" applyNumberFormat="0" applyBorder="0" applyAlignment="0" applyProtection="0"/>
    <xf numFmtId="0" fontId="14" fillId="0" borderId="7" applyNumberFormat="0" applyFill="0" applyAlignment="0" applyProtection="0"/>
    <xf numFmtId="0" fontId="21" fillId="4"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 fillId="18" borderId="0" applyNumberFormat="0" applyBorder="0" applyAlignment="0" applyProtection="0"/>
    <xf numFmtId="0" fontId="27" fillId="32" borderId="0" applyNumberFormat="0" applyBorder="0" applyAlignment="0" applyProtection="0"/>
    <xf numFmtId="0" fontId="2" fillId="30" borderId="0" applyNumberFormat="0" applyBorder="0" applyAlignment="0" applyProtection="0"/>
    <xf numFmtId="0" fontId="27" fillId="29" borderId="0" applyNumberFormat="0" applyBorder="0" applyAlignment="0" applyProtection="0"/>
    <xf numFmtId="0" fontId="19" fillId="0" borderId="0" applyNumberFormat="0" applyFill="0" applyBorder="0" applyAlignment="0" applyProtection="0"/>
    <xf numFmtId="0" fontId="14" fillId="0" borderId="7" applyNumberFormat="0" applyFill="0" applyAlignment="0" applyProtection="0"/>
    <xf numFmtId="0" fontId="23" fillId="6" borderId="1" applyNumberFormat="0" applyAlignment="0" applyProtection="0"/>
    <xf numFmtId="0" fontId="20" fillId="3" borderId="0" applyNumberFormat="0" applyBorder="0" applyAlignment="0" applyProtection="0"/>
    <xf numFmtId="0" fontId="27" fillId="28" borderId="0" applyNumberFormat="0" applyBorder="0" applyAlignment="0" applyProtection="0"/>
    <xf numFmtId="0" fontId="27" fillId="17" borderId="0" applyNumberFormat="0" applyBorder="0" applyAlignment="0" applyProtection="0"/>
    <xf numFmtId="0" fontId="23" fillId="6" borderId="1" applyNumberFormat="0" applyAlignment="0" applyProtection="0"/>
    <xf numFmtId="0" fontId="27" fillId="25" borderId="0" applyNumberFormat="0" applyBorder="0" applyAlignment="0" applyProtection="0"/>
    <xf numFmtId="0" fontId="25" fillId="7" borderId="5" applyNumberFormat="0" applyAlignment="0" applyProtection="0"/>
    <xf numFmtId="0" fontId="2" fillId="26" borderId="0" applyNumberFormat="0" applyBorder="0" applyAlignment="0" applyProtection="0"/>
    <xf numFmtId="0" fontId="23" fillId="6" borderId="1" applyNumberFormat="0" applyAlignment="0" applyProtection="0"/>
    <xf numFmtId="0" fontId="27" fillId="28"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19" fillId="0" borderId="0" applyNumberFormat="0" applyFill="0" applyBorder="0" applyAlignment="0" applyProtection="0"/>
    <xf numFmtId="0" fontId="27" fillId="17" borderId="0" applyNumberFormat="0" applyBorder="0" applyAlignment="0" applyProtection="0"/>
    <xf numFmtId="166" fontId="2" fillId="0" borderId="0" applyFont="0" applyFill="0" applyBorder="0" applyAlignment="0" applyProtection="0"/>
    <xf numFmtId="0" fontId="22" fillId="5" borderId="0" applyNumberFormat="0" applyBorder="0" applyAlignment="0" applyProtection="0"/>
    <xf numFmtId="0" fontId="27" fillId="32"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0" fillId="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8" borderId="6" applyNumberFormat="0" applyFont="0" applyAlignment="0" applyProtection="0"/>
    <xf numFmtId="0" fontId="2" fillId="23" borderId="0" applyNumberFormat="0" applyBorder="0" applyAlignment="0" applyProtection="0"/>
    <xf numFmtId="0" fontId="20" fillId="3" borderId="0" applyNumberFormat="0" applyBorder="0" applyAlignment="0" applyProtection="0"/>
    <xf numFmtId="0" fontId="2" fillId="18"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1" fillId="4" borderId="0" applyNumberFormat="0" applyBorder="0" applyAlignment="0" applyProtection="0"/>
    <xf numFmtId="0" fontId="27" fillId="17" borderId="0" applyNumberFormat="0" applyBorder="0" applyAlignment="0" applyProtection="0"/>
    <xf numFmtId="0" fontId="21" fillId="4" borderId="0" applyNumberFormat="0" applyBorder="0" applyAlignment="0" applyProtection="0"/>
    <xf numFmtId="0" fontId="2" fillId="8" borderId="6" applyNumberFormat="0" applyFont="0" applyAlignment="0" applyProtection="0"/>
    <xf numFmtId="0" fontId="27" fillId="25" borderId="0" applyNumberFormat="0" applyBorder="0" applyAlignment="0" applyProtection="0"/>
    <xf numFmtId="0" fontId="21" fillId="4"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7" fillId="29" borderId="0" applyNumberFormat="0" applyBorder="0" applyAlignment="0" applyProtection="0"/>
    <xf numFmtId="0" fontId="2" fillId="14" borderId="0" applyNumberFormat="0" applyBorder="0" applyAlignment="0" applyProtection="0"/>
    <xf numFmtId="0" fontId="27" fillId="28" borderId="0" applyNumberFormat="0" applyBorder="0" applyAlignment="0" applyProtection="0"/>
    <xf numFmtId="0" fontId="27" fillId="24" borderId="0" applyNumberFormat="0" applyBorder="0" applyAlignment="0" applyProtection="0"/>
    <xf numFmtId="0" fontId="27" fillId="20" borderId="0" applyNumberFormat="0" applyBorder="0" applyAlignment="0" applyProtection="0"/>
    <xf numFmtId="166" fontId="2" fillId="0" borderId="0" applyFont="0" applyFill="0" applyBorder="0" applyAlignment="0" applyProtection="0"/>
    <xf numFmtId="0" fontId="23" fillId="6" borderId="1" applyNumberFormat="0" applyAlignment="0" applyProtection="0"/>
    <xf numFmtId="0" fontId="2" fillId="8" borderId="6" applyNumberFormat="0" applyFont="0" applyAlignment="0" applyProtection="0"/>
    <xf numFmtId="0" fontId="26" fillId="0" borderId="0" applyNumberFormat="0" applyFill="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3" fillId="6" borderId="1" applyNumberFormat="0" applyAlignment="0" applyProtection="0"/>
    <xf numFmtId="0" fontId="27" fillId="29" borderId="0" applyNumberFormat="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4" fillId="0" borderId="4" applyNumberFormat="0" applyFill="0" applyAlignment="0" applyProtection="0"/>
    <xf numFmtId="0" fontId="19" fillId="0" borderId="0" applyNumberFormat="0" applyFill="0" applyBorder="0" applyAlignment="0" applyProtection="0"/>
    <xf numFmtId="0" fontId="27" fillId="25" borderId="0" applyNumberFormat="0" applyBorder="0" applyAlignment="0" applyProtection="0"/>
    <xf numFmtId="0" fontId="27" fillId="16" borderId="0" applyNumberFormat="0" applyBorder="0" applyAlignment="0" applyProtection="0"/>
    <xf numFmtId="0" fontId="19" fillId="0" borderId="0" applyNumberFormat="0" applyFill="0" applyBorder="0" applyAlignment="0" applyProtection="0"/>
    <xf numFmtId="0" fontId="27" fillId="9" borderId="0" applyNumberFormat="0" applyBorder="0" applyAlignment="0" applyProtection="0"/>
    <xf numFmtId="0" fontId="27" fillId="16" borderId="0" applyNumberFormat="0" applyBorder="0" applyAlignment="0" applyProtection="0"/>
    <xf numFmtId="0" fontId="2" fillId="31"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7" fillId="29" borderId="0" applyNumberFormat="0" applyBorder="0" applyAlignment="0" applyProtection="0"/>
    <xf numFmtId="0" fontId="19" fillId="0" borderId="0" applyNumberFormat="0" applyFill="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7" borderId="0" applyNumberFormat="0" applyBorder="0" applyAlignment="0" applyProtection="0"/>
    <xf numFmtId="0" fontId="25" fillId="7" borderId="5" applyNumberFormat="0" applyAlignment="0" applyProtection="0"/>
    <xf numFmtId="0" fontId="25" fillId="7" borderId="5" applyNumberFormat="0" applyAlignment="0" applyProtection="0"/>
    <xf numFmtId="0" fontId="2" fillId="15" borderId="0" applyNumberFormat="0" applyBorder="0" applyAlignment="0" applyProtection="0"/>
    <xf numFmtId="0" fontId="14" fillId="0" borderId="7" applyNumberFormat="0" applyFill="0" applyAlignment="0" applyProtection="0"/>
    <xf numFmtId="0" fontId="23" fillId="6" borderId="1" applyNumberFormat="0" applyAlignment="0" applyProtection="0"/>
    <xf numFmtId="0" fontId="27" fillId="9" borderId="0" applyNumberFormat="0" applyBorder="0" applyAlignment="0" applyProtection="0"/>
    <xf numFmtId="0" fontId="27" fillId="29" borderId="0" applyNumberFormat="0" applyBorder="0" applyAlignment="0" applyProtection="0"/>
    <xf numFmtId="0" fontId="2" fillId="27" borderId="0" applyNumberFormat="0" applyBorder="0" applyAlignment="0" applyProtection="0"/>
    <xf numFmtId="0" fontId="24" fillId="0" borderId="4" applyNumberFormat="0" applyFill="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27" fillId="21" borderId="0" applyNumberFormat="0" applyBorder="0" applyAlignment="0" applyProtection="0"/>
    <xf numFmtId="0" fontId="22" fillId="5" borderId="0" applyNumberFormat="0" applyBorder="0" applyAlignment="0" applyProtection="0"/>
    <xf numFmtId="0" fontId="27" fillId="9" borderId="0" applyNumberFormat="0" applyBorder="0" applyAlignment="0" applyProtection="0"/>
    <xf numFmtId="0" fontId="27" fillId="13"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14" fillId="0" borderId="7" applyNumberFormat="0" applyFill="0" applyAlignment="0" applyProtection="0"/>
    <xf numFmtId="0" fontId="25" fillId="7" borderId="5" applyNumberFormat="0" applyAlignment="0" applyProtection="0"/>
    <xf numFmtId="0" fontId="27" fillId="17" borderId="0" applyNumberFormat="0" applyBorder="0" applyAlignment="0" applyProtection="0"/>
    <xf numFmtId="0" fontId="2" fillId="11" borderId="0" applyNumberFormat="0" applyBorder="0" applyAlignment="0" applyProtection="0"/>
    <xf numFmtId="0" fontId="24" fillId="0" borderId="4" applyNumberFormat="0" applyFill="0" applyAlignment="0" applyProtection="0"/>
    <xf numFmtId="0" fontId="27" fillId="17" borderId="0" applyNumberFormat="0" applyBorder="0" applyAlignment="0" applyProtection="0"/>
    <xf numFmtId="0" fontId="27" fillId="25" borderId="0" applyNumberFormat="0" applyBorder="0" applyAlignment="0" applyProtection="0"/>
    <xf numFmtId="0" fontId="25" fillId="7" borderId="5" applyNumberFormat="0" applyAlignment="0" applyProtection="0"/>
    <xf numFmtId="0" fontId="2" fillId="10" borderId="0" applyNumberFormat="0" applyBorder="0" applyAlignment="0" applyProtection="0"/>
    <xf numFmtId="0" fontId="23" fillId="6" borderId="1" applyNumberFormat="0" applyAlignment="0" applyProtection="0"/>
    <xf numFmtId="165" fontId="2" fillId="0" borderId="0" applyFont="0" applyFill="0" applyBorder="0" applyAlignment="0" applyProtection="0"/>
    <xf numFmtId="0" fontId="2" fillId="10"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 fillId="11" borderId="0" applyNumberFormat="0" applyBorder="0" applyAlignment="0" applyProtection="0"/>
    <xf numFmtId="0" fontId="2" fillId="8" borderId="6" applyNumberFormat="0" applyFont="0" applyAlignment="0" applyProtection="0"/>
    <xf numFmtId="0" fontId="2" fillId="19" borderId="0" applyNumberFormat="0" applyBorder="0" applyAlignment="0" applyProtection="0"/>
    <xf numFmtId="0" fontId="27" fillId="9" borderId="0" applyNumberFormat="0" applyBorder="0" applyAlignment="0" applyProtection="0"/>
    <xf numFmtId="0" fontId="25" fillId="7" borderId="5" applyNumberFormat="0" applyAlignment="0" applyProtection="0"/>
    <xf numFmtId="0" fontId="2" fillId="2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 fillId="19"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7" fillId="29" borderId="0" applyNumberFormat="0" applyBorder="0" applyAlignment="0" applyProtection="0"/>
    <xf numFmtId="0" fontId="24" fillId="0" borderId="4" applyNumberFormat="0" applyFill="0" applyAlignment="0" applyProtection="0"/>
    <xf numFmtId="0" fontId="27" fillId="21"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7" fillId="25" borderId="0" applyNumberFormat="0" applyBorder="0" applyAlignment="0" applyProtection="0"/>
    <xf numFmtId="0" fontId="20" fillId="3" borderId="0" applyNumberFormat="0" applyBorder="0" applyAlignment="0" applyProtection="0"/>
    <xf numFmtId="0" fontId="27" fillId="9" borderId="0" applyNumberFormat="0" applyBorder="0" applyAlignment="0" applyProtection="0"/>
    <xf numFmtId="0" fontId="27" fillId="28" borderId="0" applyNumberFormat="0" applyBorder="0" applyAlignment="0" applyProtection="0"/>
    <xf numFmtId="0" fontId="2" fillId="26" borderId="0" applyNumberFormat="0" applyBorder="0" applyAlignment="0" applyProtection="0"/>
    <xf numFmtId="0" fontId="27" fillId="16" borderId="0" applyNumberFormat="0" applyBorder="0" applyAlignment="0" applyProtection="0"/>
    <xf numFmtId="0" fontId="26" fillId="0" borderId="0" applyNumberFormat="0" applyFill="0" applyBorder="0" applyAlignment="0" applyProtection="0"/>
    <xf numFmtId="0" fontId="27" fillId="25" borderId="0" applyNumberFormat="0" applyBorder="0" applyAlignment="0" applyProtection="0"/>
    <xf numFmtId="0" fontId="27" fillId="29" borderId="0" applyNumberFormat="0" applyBorder="0" applyAlignment="0" applyProtection="0"/>
    <xf numFmtId="0" fontId="19" fillId="0" borderId="0" applyNumberFormat="0" applyFill="0" applyBorder="0" applyAlignment="0" applyProtection="0"/>
    <xf numFmtId="0" fontId="27" fillId="13" borderId="0" applyNumberFormat="0" applyBorder="0" applyAlignment="0" applyProtection="0"/>
    <xf numFmtId="0" fontId="27" fillId="25" borderId="0" applyNumberFormat="0" applyBorder="0" applyAlignment="0" applyProtection="0"/>
    <xf numFmtId="0" fontId="27" fillId="9"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165" fontId="2" fillId="0" borderId="0" applyFont="0" applyFill="0" applyBorder="0" applyAlignment="0" applyProtection="0"/>
    <xf numFmtId="0" fontId="26" fillId="0" borderId="0" applyNumberFormat="0" applyFill="0" applyBorder="0" applyAlignment="0" applyProtection="0"/>
    <xf numFmtId="0" fontId="27" fillId="20" borderId="0" applyNumberFormat="0" applyBorder="0" applyAlignment="0" applyProtection="0"/>
    <xf numFmtId="0" fontId="25" fillId="7" borderId="5" applyNumberFormat="0" applyAlignment="0" applyProtection="0"/>
    <xf numFmtId="0" fontId="2" fillId="23" borderId="0" applyNumberFormat="0" applyBorder="0" applyAlignment="0" applyProtection="0"/>
    <xf numFmtId="0" fontId="26" fillId="0" borderId="0" applyNumberFormat="0" applyFill="0" applyBorder="0" applyAlignment="0" applyProtection="0"/>
    <xf numFmtId="0" fontId="27" fillId="20"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16" borderId="0" applyNumberFormat="0" applyBorder="0" applyAlignment="0" applyProtection="0"/>
    <xf numFmtId="164" fontId="2" fillId="0" borderId="0" applyFont="0" applyFill="0" applyBorder="0" applyAlignment="0" applyProtection="0"/>
    <xf numFmtId="0" fontId="2" fillId="30" borderId="0" applyNumberFormat="0" applyBorder="0" applyAlignment="0" applyProtection="0"/>
    <xf numFmtId="0" fontId="25" fillId="7" borderId="5" applyNumberFormat="0" applyAlignment="0" applyProtection="0"/>
    <xf numFmtId="0" fontId="2" fillId="18" borderId="0" applyNumberFormat="0" applyBorder="0" applyAlignment="0" applyProtection="0"/>
    <xf numFmtId="0" fontId="27" fillId="24"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3" fillId="6" borderId="1" applyNumberFormat="0" applyAlignment="0" applyProtection="0"/>
    <xf numFmtId="0" fontId="21" fillId="4"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1" fillId="4"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19" fillId="0" borderId="0" applyNumberFormat="0" applyFill="0" applyBorder="0" applyAlignment="0" applyProtection="0"/>
    <xf numFmtId="0" fontId="26" fillId="0" borderId="0" applyNumberFormat="0" applyFill="0" applyBorder="0" applyAlignment="0" applyProtection="0"/>
    <xf numFmtId="0" fontId="27" fillId="25" borderId="0" applyNumberFormat="0" applyBorder="0" applyAlignment="0" applyProtection="0"/>
    <xf numFmtId="0" fontId="19" fillId="0" borderId="0" applyNumberFormat="0" applyFill="0" applyBorder="0" applyAlignment="0" applyProtection="0"/>
    <xf numFmtId="0" fontId="2" fillId="15" borderId="0" applyNumberFormat="0" applyBorder="0" applyAlignment="0" applyProtection="0"/>
    <xf numFmtId="0" fontId="14" fillId="0" borderId="7" applyNumberFormat="0" applyFill="0" applyAlignment="0" applyProtection="0"/>
    <xf numFmtId="0" fontId="14" fillId="0" borderId="7" applyNumberFormat="0" applyFill="0" applyAlignment="0" applyProtection="0"/>
    <xf numFmtId="0" fontId="2" fillId="19"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 fillId="22" borderId="0" applyNumberFormat="0" applyBorder="0" applyAlignment="0" applyProtection="0"/>
    <xf numFmtId="0" fontId="22" fillId="5" borderId="0" applyNumberFormat="0" applyBorder="0" applyAlignment="0" applyProtection="0"/>
    <xf numFmtId="0" fontId="2" fillId="11"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5" fillId="7" borderId="5" applyNumberFormat="0" applyAlignment="0" applyProtection="0"/>
    <xf numFmtId="0" fontId="27" fillId="9" borderId="0" applyNumberFormat="0" applyBorder="0" applyAlignment="0" applyProtection="0"/>
    <xf numFmtId="0" fontId="27" fillId="28" borderId="0" applyNumberFormat="0" applyBorder="0" applyAlignment="0" applyProtection="0"/>
    <xf numFmtId="0" fontId="27" fillId="25"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166" fontId="2" fillId="0" borderId="0" applyFont="0" applyFill="0" applyBorder="0" applyAlignment="0" applyProtection="0"/>
    <xf numFmtId="0" fontId="2" fillId="14"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 fillId="8" borderId="6" applyNumberFormat="0" applyFont="0" applyAlignment="0" applyProtection="0"/>
    <xf numFmtId="0" fontId="27" fillId="21" borderId="0" applyNumberFormat="0" applyBorder="0" applyAlignment="0" applyProtection="0"/>
    <xf numFmtId="0" fontId="27" fillId="13" borderId="0" applyNumberFormat="0" applyBorder="0" applyAlignment="0" applyProtection="0"/>
    <xf numFmtId="0" fontId="23" fillId="6" borderId="1" applyNumberFormat="0" applyAlignment="0" applyProtection="0"/>
    <xf numFmtId="0" fontId="27" fillId="17" borderId="0" applyNumberFormat="0" applyBorder="0" applyAlignment="0" applyProtection="0"/>
    <xf numFmtId="0" fontId="27" fillId="9"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28" borderId="0" applyNumberFormat="0" applyBorder="0" applyAlignment="0" applyProtection="0"/>
    <xf numFmtId="0" fontId="14" fillId="0" borderId="7" applyNumberFormat="0" applyFill="0" applyAlignment="0" applyProtection="0"/>
    <xf numFmtId="0" fontId="2" fillId="15" borderId="0" applyNumberFormat="0" applyBorder="0" applyAlignment="0" applyProtection="0"/>
    <xf numFmtId="0" fontId="27" fillId="16"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5" fillId="7" borderId="5" applyNumberFormat="0" applyAlignment="0" applyProtection="0"/>
    <xf numFmtId="0" fontId="23" fillId="6" borderId="1" applyNumberFormat="0" applyAlignment="0" applyProtection="0"/>
    <xf numFmtId="0" fontId="2" fillId="10" borderId="0" applyNumberFormat="0" applyBorder="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27" fillId="9" borderId="0" applyNumberFormat="0" applyBorder="0" applyAlignment="0" applyProtection="0"/>
    <xf numFmtId="0" fontId="21" fillId="4" borderId="0" applyNumberFormat="0" applyBorder="0" applyAlignment="0" applyProtection="0"/>
    <xf numFmtId="0" fontId="24" fillId="0" borderId="4" applyNumberFormat="0" applyFill="0" applyAlignment="0" applyProtection="0"/>
    <xf numFmtId="0" fontId="27" fillId="9" borderId="0" applyNumberFormat="0" applyBorder="0" applyAlignment="0" applyProtection="0"/>
    <xf numFmtId="0" fontId="2" fillId="31" borderId="0" applyNumberFormat="0" applyBorder="0" applyAlignment="0" applyProtection="0"/>
    <xf numFmtId="0" fontId="14" fillId="0" borderId="7" applyNumberFormat="0" applyFill="0" applyAlignment="0" applyProtection="0"/>
    <xf numFmtId="0" fontId="20" fillId="3" borderId="0" applyNumberFormat="0" applyBorder="0" applyAlignment="0" applyProtection="0"/>
    <xf numFmtId="0" fontId="27" fillId="24" borderId="0" applyNumberFormat="0" applyBorder="0" applyAlignment="0" applyProtection="0"/>
    <xf numFmtId="0" fontId="2" fillId="14" borderId="0" applyNumberFormat="0" applyBorder="0" applyAlignment="0" applyProtection="0"/>
    <xf numFmtId="0" fontId="14" fillId="0" borderId="7" applyNumberFormat="0" applyFill="0" applyAlignment="0" applyProtection="0"/>
    <xf numFmtId="0" fontId="2" fillId="15"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 fillId="31" borderId="0" applyNumberFormat="0" applyBorder="0" applyAlignment="0" applyProtection="0"/>
    <xf numFmtId="0" fontId="27" fillId="17"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14" fillId="0" borderId="7" applyNumberFormat="0" applyFill="0" applyAlignment="0" applyProtection="0"/>
    <xf numFmtId="0" fontId="2" fillId="23"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1" fillId="4" borderId="0" applyNumberFormat="0" applyBorder="0" applyAlignment="0" applyProtection="0"/>
    <xf numFmtId="0" fontId="27" fillId="29" borderId="0" applyNumberFormat="0" applyBorder="0" applyAlignment="0" applyProtection="0"/>
    <xf numFmtId="0" fontId="27" fillId="17" borderId="0" applyNumberFormat="0" applyBorder="0" applyAlignment="0" applyProtection="0"/>
    <xf numFmtId="0" fontId="27" fillId="16"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5" fillId="7" borderId="5" applyNumberFormat="0" applyAlignment="0" applyProtection="0"/>
    <xf numFmtId="0" fontId="26" fillId="0" borderId="0" applyNumberFormat="0" applyFill="0" applyBorder="0" applyAlignment="0" applyProtection="0"/>
    <xf numFmtId="0" fontId="27" fillId="9" borderId="0" applyNumberFormat="0" applyBorder="0" applyAlignment="0" applyProtection="0"/>
    <xf numFmtId="0" fontId="14" fillId="0" borderId="7"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7"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2" fillId="5"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6" fillId="0" borderId="0" applyNumberFormat="0" applyFill="0" applyBorder="0" applyAlignment="0" applyProtection="0"/>
    <xf numFmtId="0" fontId="23" fillId="6" borderId="1" applyNumberFormat="0" applyAlignment="0" applyProtection="0"/>
    <xf numFmtId="0" fontId="27" fillId="29" borderId="0" applyNumberFormat="0" applyBorder="0" applyAlignment="0" applyProtection="0"/>
    <xf numFmtId="0" fontId="27" fillId="32" borderId="0" applyNumberFormat="0" applyBorder="0" applyAlignment="0" applyProtection="0"/>
    <xf numFmtId="0" fontId="23" fillId="6" borderId="1" applyNumberFormat="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 fillId="26" borderId="0" applyNumberFormat="0" applyBorder="0" applyAlignment="0" applyProtection="0"/>
    <xf numFmtId="0" fontId="14" fillId="0" borderId="7" applyNumberFormat="0" applyFill="0" applyAlignment="0" applyProtection="0"/>
    <xf numFmtId="0" fontId="26" fillId="0" borderId="0" applyNumberFormat="0" applyFill="0" applyBorder="0" applyAlignment="0" applyProtection="0"/>
    <xf numFmtId="0" fontId="27" fillId="32" borderId="0" applyNumberFormat="0" applyBorder="0" applyAlignment="0" applyProtection="0"/>
    <xf numFmtId="0" fontId="27" fillId="20" borderId="0" applyNumberFormat="0" applyBorder="0" applyAlignment="0" applyProtection="0"/>
    <xf numFmtId="0" fontId="27" fillId="28" borderId="0" applyNumberFormat="0" applyBorder="0" applyAlignment="0" applyProtection="0"/>
    <xf numFmtId="0" fontId="2" fillId="30" borderId="0" applyNumberFormat="0" applyBorder="0" applyAlignment="0" applyProtection="0"/>
    <xf numFmtId="0" fontId="27" fillId="28" borderId="0" applyNumberFormat="0" applyBorder="0" applyAlignment="0" applyProtection="0"/>
    <xf numFmtId="0" fontId="20" fillId="3" borderId="0" applyNumberFormat="0" applyBorder="0" applyAlignment="0" applyProtection="0"/>
    <xf numFmtId="0" fontId="23" fillId="6" borderId="1" applyNumberFormat="0" applyAlignment="0" applyProtection="0"/>
    <xf numFmtId="166" fontId="2" fillId="0" borderId="0" applyFont="0" applyFill="0" applyBorder="0" applyAlignment="0" applyProtection="0"/>
    <xf numFmtId="0" fontId="2" fillId="11" borderId="0" applyNumberFormat="0" applyBorder="0" applyAlignment="0" applyProtection="0"/>
    <xf numFmtId="0" fontId="20" fillId="3"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0" fillId="3" borderId="0" applyNumberFormat="0" applyBorder="0" applyAlignment="0" applyProtection="0"/>
    <xf numFmtId="0" fontId="21" fillId="4"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3" fillId="6" borderId="1" applyNumberFormat="0" applyAlignment="0" applyProtection="0"/>
    <xf numFmtId="0" fontId="2" fillId="22" borderId="0" applyNumberFormat="0" applyBorder="0" applyAlignment="0" applyProtection="0"/>
    <xf numFmtId="0" fontId="27" fillId="13" borderId="0" applyNumberFormat="0" applyBorder="0" applyAlignment="0" applyProtection="0"/>
    <xf numFmtId="0" fontId="25" fillId="7" borderId="5" applyNumberFormat="0" applyAlignment="0" applyProtection="0"/>
    <xf numFmtId="0" fontId="27" fillId="24"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0" fillId="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3" fillId="6" borderId="1" applyNumberFormat="0" applyAlignment="0" applyProtection="0"/>
    <xf numFmtId="0" fontId="2" fillId="23" borderId="0" applyNumberFormat="0" applyBorder="0" applyAlignment="0" applyProtection="0"/>
    <xf numFmtId="0" fontId="2" fillId="26" borderId="0" applyNumberFormat="0" applyBorder="0" applyAlignment="0" applyProtection="0"/>
    <xf numFmtId="0" fontId="19" fillId="0" borderId="0" applyNumberFormat="0" applyFill="0" applyBorder="0" applyAlignment="0" applyProtection="0"/>
    <xf numFmtId="0" fontId="22" fillId="5" borderId="0" applyNumberFormat="0" applyBorder="0" applyAlignment="0" applyProtection="0"/>
    <xf numFmtId="0" fontId="24" fillId="0" borderId="4" applyNumberFormat="0" applyFill="0" applyAlignment="0" applyProtection="0"/>
    <xf numFmtId="165" fontId="2" fillId="0" borderId="0" applyFont="0" applyFill="0" applyBorder="0" applyAlignment="0" applyProtection="0"/>
    <xf numFmtId="0" fontId="14" fillId="0" borderId="7" applyNumberFormat="0" applyFill="0" applyAlignment="0" applyProtection="0"/>
    <xf numFmtId="0" fontId="27" fillId="12" borderId="0" applyNumberFormat="0" applyBorder="0" applyAlignment="0" applyProtection="0"/>
    <xf numFmtId="0" fontId="19" fillId="0" borderId="0" applyNumberFormat="0" applyFill="0" applyBorder="0" applyAlignment="0" applyProtection="0"/>
    <xf numFmtId="0" fontId="27" fillId="13" borderId="0" applyNumberFormat="0" applyBorder="0" applyAlignment="0" applyProtection="0"/>
    <xf numFmtId="0" fontId="27" fillId="24" borderId="0" applyNumberFormat="0" applyBorder="0" applyAlignment="0" applyProtection="0"/>
    <xf numFmtId="165" fontId="2" fillId="0" borderId="0" applyFont="0" applyFill="0" applyBorder="0" applyAlignment="0" applyProtection="0"/>
    <xf numFmtId="0" fontId="26" fillId="0" borderId="0" applyNumberFormat="0" applyFill="0" applyBorder="0" applyAlignment="0" applyProtection="0"/>
    <xf numFmtId="0" fontId="20" fillId="3"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 fillId="31" borderId="0" applyNumberFormat="0" applyBorder="0" applyAlignment="0" applyProtection="0"/>
    <xf numFmtId="0" fontId="22" fillId="5" borderId="0" applyNumberFormat="0" applyBorder="0" applyAlignment="0" applyProtection="0"/>
    <xf numFmtId="0" fontId="20" fillId="3" borderId="0" applyNumberFormat="0" applyBorder="0" applyAlignment="0" applyProtection="0"/>
    <xf numFmtId="0" fontId="27" fillId="32"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8" borderId="0" applyNumberFormat="0" applyBorder="0" applyAlignment="0" applyProtection="0"/>
    <xf numFmtId="0" fontId="2" fillId="27" borderId="0" applyNumberFormat="0" applyBorder="0" applyAlignment="0" applyProtection="0"/>
    <xf numFmtId="0" fontId="19" fillId="0" borderId="0" applyNumberFormat="0" applyFill="0" applyBorder="0" applyAlignment="0" applyProtection="0"/>
    <xf numFmtId="0" fontId="21" fillId="4" borderId="0" applyNumberFormat="0" applyBorder="0" applyAlignment="0" applyProtection="0"/>
    <xf numFmtId="0" fontId="14" fillId="0" borderId="7" applyNumberFormat="0" applyFill="0" applyAlignment="0" applyProtection="0"/>
    <xf numFmtId="0" fontId="27" fillId="25" borderId="0" applyNumberFormat="0" applyBorder="0" applyAlignment="0" applyProtection="0"/>
    <xf numFmtId="164" fontId="2" fillId="0" borderId="0" applyFont="0" applyFill="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29" borderId="0" applyNumberFormat="0" applyBorder="0" applyAlignment="0" applyProtection="0"/>
    <xf numFmtId="0" fontId="27" fillId="13" borderId="0" applyNumberFormat="0" applyBorder="0" applyAlignment="0" applyProtection="0"/>
    <xf numFmtId="0" fontId="2" fillId="23" borderId="0" applyNumberFormat="0" applyBorder="0" applyAlignment="0" applyProtection="0"/>
    <xf numFmtId="0" fontId="23" fillId="6" borderId="1" applyNumberFormat="0" applyAlignment="0" applyProtection="0"/>
    <xf numFmtId="0" fontId="27" fillId="25" borderId="0" applyNumberFormat="0" applyBorder="0" applyAlignment="0" applyProtection="0"/>
    <xf numFmtId="0" fontId="22" fillId="5" borderId="0" applyNumberFormat="0" applyBorder="0" applyAlignment="0" applyProtection="0"/>
    <xf numFmtId="0" fontId="26" fillId="0" borderId="0" applyNumberFormat="0" applyFill="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2" fillId="5"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17" borderId="0" applyNumberFormat="0" applyBorder="0" applyAlignment="0" applyProtection="0"/>
    <xf numFmtId="0" fontId="27" fillId="25"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 fillId="31" borderId="0" applyNumberFormat="0" applyBorder="0" applyAlignment="0" applyProtection="0"/>
    <xf numFmtId="0" fontId="22" fillId="5" borderId="0" applyNumberFormat="0" applyBorder="0" applyAlignment="0" applyProtection="0"/>
    <xf numFmtId="0" fontId="2" fillId="14"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6" fillId="0" borderId="0" applyNumberFormat="0" applyFill="0" applyBorder="0" applyAlignment="0" applyProtection="0"/>
    <xf numFmtId="0" fontId="2" fillId="19" borderId="0" applyNumberFormat="0" applyBorder="0" applyAlignment="0" applyProtection="0"/>
    <xf numFmtId="0" fontId="27" fillId="24"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7" fillId="20" borderId="0" applyNumberFormat="0" applyBorder="0" applyAlignment="0" applyProtection="0"/>
    <xf numFmtId="0" fontId="27" fillId="17" borderId="0" applyNumberFormat="0" applyBorder="0" applyAlignment="0" applyProtection="0"/>
    <xf numFmtId="0" fontId="2" fillId="27" borderId="0" applyNumberFormat="0" applyBorder="0" applyAlignment="0" applyProtection="0"/>
    <xf numFmtId="0" fontId="27" fillId="9" borderId="0" applyNumberFormat="0" applyBorder="0" applyAlignment="0" applyProtection="0"/>
    <xf numFmtId="0" fontId="2" fillId="23" borderId="0" applyNumberFormat="0" applyBorder="0" applyAlignment="0" applyProtection="0"/>
    <xf numFmtId="0" fontId="27" fillId="12" borderId="0" applyNumberFormat="0" applyBorder="0" applyAlignment="0" applyProtection="0"/>
    <xf numFmtId="0" fontId="27" fillId="25" borderId="0" applyNumberFormat="0" applyBorder="0" applyAlignment="0" applyProtection="0"/>
    <xf numFmtId="0" fontId="20" fillId="3" borderId="0" applyNumberFormat="0" applyBorder="0" applyAlignment="0" applyProtection="0"/>
    <xf numFmtId="0" fontId="25" fillId="7" borderId="5" applyNumberFormat="0" applyAlignment="0" applyProtection="0"/>
    <xf numFmtId="0" fontId="2" fillId="10" borderId="0" applyNumberFormat="0" applyBorder="0" applyAlignment="0" applyProtection="0"/>
    <xf numFmtId="0" fontId="27" fillId="17" borderId="0" applyNumberFormat="0" applyBorder="0" applyAlignment="0" applyProtection="0"/>
    <xf numFmtId="0" fontId="19" fillId="0" borderId="0" applyNumberFormat="0" applyFill="0" applyBorder="0" applyAlignment="0" applyProtection="0"/>
    <xf numFmtId="0" fontId="2" fillId="31"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6" fillId="0" borderId="0" applyNumberFormat="0" applyFill="0" applyBorder="0" applyAlignment="0" applyProtection="0"/>
    <xf numFmtId="9" fontId="2" fillId="0" borderId="0" applyFont="0" applyFill="0" applyBorder="0" applyAlignment="0" applyProtection="0"/>
    <xf numFmtId="0" fontId="21" fillId="4" borderId="0" applyNumberFormat="0" applyBorder="0" applyAlignment="0" applyProtection="0"/>
    <xf numFmtId="0" fontId="21" fillId="4" borderId="0" applyNumberFormat="0" applyBorder="0" applyAlignment="0" applyProtection="0"/>
    <xf numFmtId="0" fontId="2" fillId="27" borderId="0" applyNumberFormat="0" applyBorder="0" applyAlignment="0" applyProtection="0"/>
    <xf numFmtId="0" fontId="2" fillId="14" borderId="0" applyNumberFormat="0" applyBorder="0" applyAlignment="0" applyProtection="0"/>
    <xf numFmtId="0" fontId="25" fillId="7" borderId="5" applyNumberFormat="0" applyAlignment="0" applyProtection="0"/>
    <xf numFmtId="0" fontId="27" fillId="21" borderId="0" applyNumberFormat="0" applyBorder="0" applyAlignment="0" applyProtection="0"/>
    <xf numFmtId="0" fontId="27" fillId="32"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1" fillId="4" borderId="0" applyNumberFormat="0" applyBorder="0" applyAlignment="0" applyProtection="0"/>
    <xf numFmtId="0" fontId="2" fillId="27" borderId="0" applyNumberFormat="0" applyBorder="0" applyAlignment="0" applyProtection="0"/>
    <xf numFmtId="0" fontId="27" fillId="24"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 fillId="27" borderId="0" applyNumberFormat="0" applyBorder="0" applyAlignment="0" applyProtection="0"/>
    <xf numFmtId="0" fontId="27" fillId="21" borderId="0" applyNumberFormat="0" applyBorder="0" applyAlignment="0" applyProtection="0"/>
    <xf numFmtId="0" fontId="2" fillId="15" borderId="0" applyNumberFormat="0" applyBorder="0" applyAlignment="0" applyProtection="0"/>
    <xf numFmtId="0" fontId="27" fillId="12" borderId="0" applyNumberFormat="0" applyBorder="0" applyAlignment="0" applyProtection="0"/>
    <xf numFmtId="0" fontId="27" fillId="28" borderId="0" applyNumberFormat="0" applyBorder="0" applyAlignment="0" applyProtection="0"/>
    <xf numFmtId="0" fontId="21" fillId="4" borderId="0" applyNumberFormat="0" applyBorder="0" applyAlignment="0" applyProtection="0"/>
    <xf numFmtId="0" fontId="14" fillId="0" borderId="7" applyNumberFormat="0" applyFill="0" applyAlignment="0" applyProtection="0"/>
    <xf numFmtId="0" fontId="2" fillId="30" borderId="0" applyNumberFormat="0" applyBorder="0" applyAlignment="0" applyProtection="0"/>
    <xf numFmtId="0" fontId="24" fillId="0" borderId="4" applyNumberFormat="0" applyFill="0" applyAlignment="0" applyProtection="0"/>
    <xf numFmtId="0" fontId="2" fillId="19"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0" fillId="3" borderId="0" applyNumberFormat="0" applyBorder="0" applyAlignment="0" applyProtection="0"/>
    <xf numFmtId="0" fontId="2" fillId="11" borderId="0" applyNumberFormat="0" applyBorder="0" applyAlignment="0" applyProtection="0"/>
    <xf numFmtId="0" fontId="26" fillId="0" borderId="0" applyNumberFormat="0" applyFill="0" applyBorder="0" applyAlignment="0" applyProtection="0"/>
    <xf numFmtId="0" fontId="27" fillId="16"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12" borderId="0" applyNumberFormat="0" applyBorder="0" applyAlignment="0" applyProtection="0"/>
    <xf numFmtId="0" fontId="20" fillId="3" borderId="0" applyNumberFormat="0" applyBorder="0" applyAlignment="0" applyProtection="0"/>
    <xf numFmtId="0" fontId="27" fillId="28" borderId="0" applyNumberFormat="0" applyBorder="0" applyAlignment="0" applyProtection="0"/>
    <xf numFmtId="0" fontId="24" fillId="0" borderId="4" applyNumberFormat="0" applyFill="0" applyAlignment="0" applyProtection="0"/>
    <xf numFmtId="0" fontId="25" fillId="7" borderId="5" applyNumberFormat="0" applyAlignment="0" applyProtection="0"/>
    <xf numFmtId="0" fontId="27" fillId="13" borderId="0" applyNumberFormat="0" applyBorder="0" applyAlignment="0" applyProtection="0"/>
    <xf numFmtId="0" fontId="2" fillId="23"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2" fillId="14" borderId="0" applyNumberFormat="0" applyBorder="0" applyAlignment="0" applyProtection="0"/>
    <xf numFmtId="0" fontId="27" fillId="13" borderId="0" applyNumberFormat="0" applyBorder="0" applyAlignment="0" applyProtection="0"/>
    <xf numFmtId="0" fontId="27" fillId="20" borderId="0" applyNumberFormat="0" applyBorder="0" applyAlignment="0" applyProtection="0"/>
    <xf numFmtId="0" fontId="25" fillId="7" borderId="5" applyNumberFormat="0" applyAlignment="0" applyProtection="0"/>
    <xf numFmtId="0" fontId="27" fillId="25" borderId="0" applyNumberFormat="0" applyBorder="0" applyAlignment="0" applyProtection="0"/>
    <xf numFmtId="0" fontId="2" fillId="27" borderId="0" applyNumberFormat="0" applyBorder="0" applyAlignment="0" applyProtection="0"/>
    <xf numFmtId="0" fontId="20" fillId="3" borderId="0" applyNumberFormat="0" applyBorder="0" applyAlignment="0" applyProtection="0"/>
    <xf numFmtId="0" fontId="2" fillId="10" borderId="0" applyNumberFormat="0" applyBorder="0" applyAlignment="0" applyProtection="0"/>
    <xf numFmtId="0" fontId="27" fillId="17" borderId="0" applyNumberFormat="0" applyBorder="0" applyAlignment="0" applyProtection="0"/>
    <xf numFmtId="0" fontId="24" fillId="0" borderId="4" applyNumberFormat="0" applyFill="0" applyAlignment="0" applyProtection="0"/>
    <xf numFmtId="0" fontId="22" fillId="5" borderId="0" applyNumberFormat="0" applyBorder="0" applyAlignment="0" applyProtection="0"/>
    <xf numFmtId="164" fontId="2" fillId="0" borderId="0" applyFont="0" applyFill="0" applyBorder="0" applyAlignment="0" applyProtection="0"/>
    <xf numFmtId="0" fontId="24" fillId="0" borderId="4" applyNumberFormat="0" applyFill="0" applyAlignment="0" applyProtection="0"/>
    <xf numFmtId="0" fontId="27" fillId="28" borderId="0" applyNumberFormat="0" applyBorder="0" applyAlignment="0" applyProtection="0"/>
    <xf numFmtId="0" fontId="2" fillId="19"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14" fillId="0" borderId="7" applyNumberFormat="0" applyFill="0" applyAlignment="0" applyProtection="0"/>
    <xf numFmtId="0" fontId="2" fillId="8" borderId="6" applyNumberFormat="0" applyFont="0" applyAlignment="0" applyProtection="0"/>
    <xf numFmtId="0" fontId="2" fillId="22" borderId="0" applyNumberFormat="0" applyBorder="0" applyAlignment="0" applyProtection="0"/>
    <xf numFmtId="0" fontId="27" fillId="17" borderId="0" applyNumberFormat="0" applyBorder="0" applyAlignment="0" applyProtection="0"/>
    <xf numFmtId="0" fontId="27" fillId="24" borderId="0" applyNumberFormat="0" applyBorder="0" applyAlignment="0" applyProtection="0"/>
    <xf numFmtId="0" fontId="22" fillId="5" borderId="0" applyNumberFormat="0" applyBorder="0" applyAlignment="0" applyProtection="0"/>
    <xf numFmtId="0" fontId="27" fillId="13" borderId="0" applyNumberFormat="0" applyBorder="0" applyAlignment="0" applyProtection="0"/>
    <xf numFmtId="0" fontId="25" fillId="7" borderId="5" applyNumberFormat="0" applyAlignment="0" applyProtection="0"/>
    <xf numFmtId="0" fontId="22" fillId="5" borderId="0" applyNumberFormat="0" applyBorder="0" applyAlignment="0" applyProtection="0"/>
    <xf numFmtId="0" fontId="27" fillId="9" borderId="0" applyNumberFormat="0" applyBorder="0" applyAlignment="0" applyProtection="0"/>
    <xf numFmtId="0" fontId="24" fillId="0" borderId="4" applyNumberFormat="0" applyFill="0" applyAlignment="0" applyProtection="0"/>
    <xf numFmtId="0" fontId="27" fillId="25" borderId="0" applyNumberFormat="0" applyBorder="0" applyAlignment="0" applyProtection="0"/>
    <xf numFmtId="166" fontId="2" fillId="0" borderId="0" applyFont="0" applyFill="0" applyBorder="0" applyAlignment="0" applyProtection="0"/>
    <xf numFmtId="0" fontId="27" fillId="32" borderId="0" applyNumberFormat="0" applyBorder="0" applyAlignment="0" applyProtection="0"/>
    <xf numFmtId="0" fontId="14" fillId="0" borderId="7" applyNumberFormat="0" applyFill="0" applyAlignment="0" applyProtection="0"/>
    <xf numFmtId="0" fontId="2" fillId="26" borderId="0" applyNumberFormat="0" applyBorder="0" applyAlignment="0" applyProtection="0"/>
    <xf numFmtId="0" fontId="27" fillId="21" borderId="0" applyNumberFormat="0" applyBorder="0" applyAlignment="0" applyProtection="0"/>
    <xf numFmtId="0" fontId="19" fillId="0" borderId="0" applyNumberFormat="0" applyFill="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12"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21"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27" fillId="25" borderId="0" applyNumberFormat="0" applyBorder="0" applyAlignment="0" applyProtection="0"/>
    <xf numFmtId="0" fontId="2" fillId="14" borderId="0" applyNumberFormat="0" applyBorder="0" applyAlignment="0" applyProtection="0"/>
    <xf numFmtId="0" fontId="27" fillId="1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7" fillId="24" borderId="0" applyNumberFormat="0" applyBorder="0" applyAlignment="0" applyProtection="0"/>
    <xf numFmtId="0" fontId="2" fillId="8" borderId="6" applyNumberFormat="0" applyFont="0" applyAlignment="0" applyProtection="0"/>
    <xf numFmtId="0" fontId="27" fillId="28" borderId="0" applyNumberFormat="0" applyBorder="0" applyAlignment="0" applyProtection="0"/>
    <xf numFmtId="0" fontId="27" fillId="24" borderId="0" applyNumberFormat="0" applyBorder="0" applyAlignment="0" applyProtection="0"/>
    <xf numFmtId="0" fontId="20" fillId="3" borderId="0" applyNumberFormat="0" applyBorder="0" applyAlignment="0" applyProtection="0"/>
    <xf numFmtId="164" fontId="2" fillId="0" borderId="0" applyFont="0" applyFill="0" applyBorder="0" applyAlignment="0" applyProtection="0"/>
    <xf numFmtId="0" fontId="27" fillId="24" borderId="0" applyNumberFormat="0" applyBorder="0" applyAlignment="0" applyProtection="0"/>
    <xf numFmtId="0" fontId="14" fillId="0" borderId="7" applyNumberFormat="0" applyFill="0" applyAlignment="0" applyProtection="0"/>
    <xf numFmtId="0" fontId="2" fillId="10" borderId="0" applyNumberFormat="0" applyBorder="0" applyAlignment="0" applyProtection="0"/>
    <xf numFmtId="0" fontId="22" fillId="5" borderId="0" applyNumberFormat="0" applyBorder="0" applyAlignment="0" applyProtection="0"/>
    <xf numFmtId="0" fontId="24" fillId="0" borderId="4" applyNumberFormat="0" applyFill="0" applyAlignment="0" applyProtection="0"/>
    <xf numFmtId="0" fontId="27" fillId="32" borderId="0" applyNumberFormat="0" applyBorder="0" applyAlignment="0" applyProtection="0"/>
    <xf numFmtId="0" fontId="25" fillId="7" borderId="5" applyNumberFormat="0" applyAlignment="0" applyProtection="0"/>
    <xf numFmtId="0" fontId="2" fillId="27" borderId="0" applyNumberFormat="0" applyBorder="0" applyAlignment="0" applyProtection="0"/>
    <xf numFmtId="0" fontId="27" fillId="20" borderId="0" applyNumberFormat="0" applyBorder="0" applyAlignment="0" applyProtection="0"/>
    <xf numFmtId="0" fontId="14" fillId="0" borderId="7" applyNumberFormat="0" applyFill="0" applyAlignment="0" applyProtection="0"/>
    <xf numFmtId="0" fontId="19" fillId="0" borderId="0" applyNumberFormat="0" applyFill="0" applyBorder="0" applyAlignment="0" applyProtection="0"/>
    <xf numFmtId="0" fontId="22" fillId="5" borderId="0" applyNumberFormat="0" applyBorder="0" applyAlignment="0" applyProtection="0"/>
    <xf numFmtId="165" fontId="2" fillId="0" borderId="0" applyFont="0" applyFill="0" applyBorder="0" applyAlignment="0" applyProtection="0"/>
    <xf numFmtId="0" fontId="26" fillId="0" borderId="0" applyNumberFormat="0" applyFill="0" applyBorder="0" applyAlignment="0" applyProtection="0"/>
    <xf numFmtId="0" fontId="2" fillId="30" borderId="0" applyNumberFormat="0" applyBorder="0" applyAlignment="0" applyProtection="0"/>
    <xf numFmtId="0" fontId="19" fillId="0" borderId="0" applyNumberFormat="0" applyFill="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32" borderId="0" applyNumberFormat="0" applyBorder="0" applyAlignment="0" applyProtection="0"/>
    <xf numFmtId="0" fontId="2" fillId="8" borderId="6" applyNumberFormat="0" applyFont="0" applyAlignment="0" applyProtection="0"/>
    <xf numFmtId="0" fontId="2" fillId="27" borderId="0" applyNumberFormat="0" applyBorder="0" applyAlignment="0" applyProtection="0"/>
    <xf numFmtId="0" fontId="24" fillId="0" borderId="4" applyNumberFormat="0" applyFill="0" applyAlignment="0" applyProtection="0"/>
    <xf numFmtId="0" fontId="27" fillId="12" borderId="0" applyNumberFormat="0" applyBorder="0" applyAlignment="0" applyProtection="0"/>
    <xf numFmtId="0" fontId="23" fillId="6" borderId="1" applyNumberFormat="0" applyAlignment="0" applyProtection="0"/>
    <xf numFmtId="0" fontId="27" fillId="12" borderId="0" applyNumberFormat="0" applyBorder="0" applyAlignment="0" applyProtection="0"/>
    <xf numFmtId="0" fontId="27" fillId="21" borderId="0" applyNumberFormat="0" applyBorder="0" applyAlignment="0" applyProtection="0"/>
    <xf numFmtId="0" fontId="25" fillId="7" borderId="5" applyNumberFormat="0" applyAlignment="0" applyProtection="0"/>
    <xf numFmtId="0" fontId="2" fillId="15" borderId="0" applyNumberFormat="0" applyBorder="0" applyAlignment="0" applyProtection="0"/>
    <xf numFmtId="0" fontId="26" fillId="0" borderId="0" applyNumberFormat="0" applyFill="0" applyBorder="0" applyAlignment="0" applyProtection="0"/>
    <xf numFmtId="0" fontId="27" fillId="21" borderId="0" applyNumberFormat="0" applyBorder="0" applyAlignment="0" applyProtection="0"/>
    <xf numFmtId="0" fontId="27" fillId="9" borderId="0" applyNumberFormat="0" applyBorder="0" applyAlignment="0" applyProtection="0"/>
    <xf numFmtId="0" fontId="2" fillId="23" borderId="0" applyNumberFormat="0" applyBorder="0" applyAlignment="0" applyProtection="0"/>
    <xf numFmtId="0" fontId="27" fillId="16" borderId="0" applyNumberFormat="0" applyBorder="0" applyAlignment="0" applyProtection="0"/>
    <xf numFmtId="0" fontId="27" fillId="21" borderId="0" applyNumberFormat="0" applyBorder="0" applyAlignment="0" applyProtection="0"/>
    <xf numFmtId="0" fontId="25" fillId="7" borderId="5" applyNumberFormat="0" applyAlignment="0" applyProtection="0"/>
    <xf numFmtId="0" fontId="20" fillId="3" borderId="0" applyNumberFormat="0" applyBorder="0" applyAlignment="0" applyProtection="0"/>
    <xf numFmtId="0" fontId="27" fillId="16"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4" fillId="0" borderId="4" applyNumberFormat="0" applyFill="0" applyAlignment="0" applyProtection="0"/>
    <xf numFmtId="0" fontId="27" fillId="17" borderId="0" applyNumberFormat="0" applyBorder="0" applyAlignment="0" applyProtection="0"/>
    <xf numFmtId="0" fontId="27" fillId="16" borderId="0" applyNumberFormat="0" applyBorder="0" applyAlignment="0" applyProtection="0"/>
    <xf numFmtId="0" fontId="2" fillId="11" borderId="0" applyNumberFormat="0" applyBorder="0" applyAlignment="0" applyProtection="0"/>
    <xf numFmtId="0" fontId="25" fillId="7" borderId="5" applyNumberFormat="0" applyAlignment="0" applyProtection="0"/>
    <xf numFmtId="0" fontId="27" fillId="17" borderId="0" applyNumberFormat="0" applyBorder="0" applyAlignment="0" applyProtection="0"/>
    <xf numFmtId="0" fontId="27" fillId="17" borderId="0" applyNumberFormat="0" applyBorder="0" applyAlignment="0" applyProtection="0"/>
    <xf numFmtId="164" fontId="2" fillId="0" borderId="0" applyFont="0" applyFill="0" applyBorder="0" applyAlignment="0" applyProtection="0"/>
    <xf numFmtId="0" fontId="14" fillId="0" borderId="7" applyNumberFormat="0" applyFill="0" applyAlignment="0" applyProtection="0"/>
    <xf numFmtId="0" fontId="20" fillId="3" borderId="0" applyNumberFormat="0" applyBorder="0" applyAlignment="0" applyProtection="0"/>
    <xf numFmtId="0" fontId="2" fillId="8" borderId="6" applyNumberFormat="0" applyFont="0" applyAlignment="0" applyProtection="0"/>
    <xf numFmtId="0" fontId="27" fillId="25" borderId="0" applyNumberFormat="0" applyBorder="0" applyAlignment="0" applyProtection="0"/>
    <xf numFmtId="0" fontId="27" fillId="24" borderId="0" applyNumberFormat="0" applyBorder="0" applyAlignment="0" applyProtection="0"/>
    <xf numFmtId="0" fontId="27" fillId="9" borderId="0" applyNumberFormat="0" applyBorder="0" applyAlignment="0" applyProtection="0"/>
    <xf numFmtId="0" fontId="23" fillId="6" borderId="1" applyNumberFormat="0" applyAlignment="0" applyProtection="0"/>
    <xf numFmtId="165" fontId="2" fillId="0" borderId="0" applyFont="0" applyFill="0" applyBorder="0" applyAlignment="0" applyProtection="0"/>
    <xf numFmtId="0" fontId="2" fillId="26" borderId="0" applyNumberFormat="0" applyBorder="0" applyAlignment="0" applyProtection="0"/>
    <xf numFmtId="0" fontId="27" fillId="13" borderId="0" applyNumberFormat="0" applyBorder="0" applyAlignment="0" applyProtection="0"/>
    <xf numFmtId="0" fontId="27" fillId="20" borderId="0" applyNumberFormat="0" applyBorder="0" applyAlignment="0" applyProtection="0"/>
    <xf numFmtId="0" fontId="27" fillId="28" borderId="0" applyNumberFormat="0" applyBorder="0" applyAlignment="0" applyProtection="0"/>
    <xf numFmtId="0" fontId="27" fillId="25"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4" fillId="0" borderId="4" applyNumberFormat="0" applyFill="0" applyAlignment="0" applyProtection="0"/>
    <xf numFmtId="0" fontId="2" fillId="23"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4" fillId="0" borderId="4" applyNumberFormat="0" applyFill="0" applyAlignment="0" applyProtection="0"/>
    <xf numFmtId="0" fontId="2" fillId="11"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 fillId="14"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0" fillId="3" borderId="0" applyNumberFormat="0" applyBorder="0" applyAlignment="0" applyProtection="0"/>
    <xf numFmtId="0" fontId="27" fillId="21" borderId="0" applyNumberFormat="0" applyBorder="0" applyAlignment="0" applyProtection="0"/>
    <xf numFmtId="0" fontId="2" fillId="11" borderId="0" applyNumberFormat="0" applyBorder="0" applyAlignment="0" applyProtection="0"/>
    <xf numFmtId="0" fontId="26" fillId="0" borderId="0" applyNumberFormat="0" applyFill="0" applyBorder="0" applyAlignment="0" applyProtection="0"/>
    <xf numFmtId="0" fontId="2" fillId="31" borderId="0" applyNumberFormat="0" applyBorder="0" applyAlignment="0" applyProtection="0"/>
    <xf numFmtId="0" fontId="2" fillId="15" borderId="0" applyNumberFormat="0" applyBorder="0" applyAlignment="0" applyProtection="0"/>
    <xf numFmtId="0" fontId="19" fillId="0" borderId="0" applyNumberFormat="0" applyFill="0" applyBorder="0" applyAlignment="0" applyProtection="0"/>
    <xf numFmtId="0" fontId="2" fillId="31" borderId="0" applyNumberFormat="0" applyBorder="0" applyAlignment="0" applyProtection="0"/>
    <xf numFmtId="0" fontId="27" fillId="24" borderId="0" applyNumberFormat="0" applyBorder="0" applyAlignment="0" applyProtection="0"/>
    <xf numFmtId="0" fontId="27" fillId="20" borderId="0" applyNumberFormat="0" applyBorder="0" applyAlignment="0" applyProtection="0"/>
    <xf numFmtId="0" fontId="2" fillId="15"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0" fillId="3" borderId="0" applyNumberFormat="0" applyBorder="0" applyAlignment="0" applyProtection="0"/>
    <xf numFmtId="0" fontId="2" fillId="8" borderId="6" applyNumberFormat="0" applyFont="0" applyAlignment="0" applyProtection="0"/>
    <xf numFmtId="0" fontId="27" fillId="12" borderId="0" applyNumberFormat="0" applyBorder="0" applyAlignment="0" applyProtection="0"/>
    <xf numFmtId="0" fontId="27" fillId="12" borderId="0" applyNumberFormat="0" applyBorder="0" applyAlignment="0" applyProtection="0"/>
    <xf numFmtId="0" fontId="2" fillId="11" borderId="0" applyNumberFormat="0" applyBorder="0" applyAlignment="0" applyProtection="0"/>
    <xf numFmtId="0" fontId="27" fillId="17" borderId="0" applyNumberFormat="0" applyBorder="0" applyAlignment="0" applyProtection="0"/>
    <xf numFmtId="0" fontId="20" fillId="3" borderId="0" applyNumberFormat="0" applyBorder="0" applyAlignment="0" applyProtection="0"/>
    <xf numFmtId="0" fontId="27" fillId="20" borderId="0" applyNumberFormat="0" applyBorder="0" applyAlignment="0" applyProtection="0"/>
    <xf numFmtId="0" fontId="19" fillId="0" borderId="0" applyNumberFormat="0" applyFill="0" applyBorder="0" applyAlignment="0" applyProtection="0"/>
    <xf numFmtId="0" fontId="27" fillId="28" borderId="0" applyNumberFormat="0" applyBorder="0" applyAlignment="0" applyProtection="0"/>
    <xf numFmtId="0" fontId="25" fillId="7" borderId="5" applyNumberFormat="0" applyAlignment="0" applyProtection="0"/>
    <xf numFmtId="0" fontId="27" fillId="17" borderId="0" applyNumberFormat="0" applyBorder="0" applyAlignment="0" applyProtection="0"/>
    <xf numFmtId="166" fontId="2" fillId="0" borderId="0" applyFont="0" applyFill="0" applyBorder="0" applyAlignment="0" applyProtection="0"/>
    <xf numFmtId="0" fontId="25" fillId="7" borderId="5" applyNumberFormat="0" applyAlignment="0" applyProtection="0"/>
    <xf numFmtId="0" fontId="27" fillId="24" borderId="0" applyNumberFormat="0" applyBorder="0" applyAlignment="0" applyProtection="0"/>
    <xf numFmtId="0" fontId="26" fillId="0" borderId="0" applyNumberFormat="0" applyFill="0" applyBorder="0" applyAlignment="0" applyProtection="0"/>
    <xf numFmtId="0" fontId="22" fillId="5" borderId="0" applyNumberFormat="0" applyBorder="0" applyAlignment="0" applyProtection="0"/>
    <xf numFmtId="0" fontId="14" fillId="0" borderId="7" applyNumberFormat="0" applyFill="0" applyAlignment="0" applyProtection="0"/>
    <xf numFmtId="0" fontId="26" fillId="0" borderId="0" applyNumberFormat="0" applyFill="0" applyBorder="0" applyAlignment="0" applyProtection="0"/>
    <xf numFmtId="0" fontId="2" fillId="11" borderId="0" applyNumberFormat="0" applyBorder="0" applyAlignment="0" applyProtection="0"/>
    <xf numFmtId="164" fontId="2" fillId="0" borderId="0" applyFont="0" applyFill="0" applyBorder="0" applyAlignment="0" applyProtection="0"/>
    <xf numFmtId="0" fontId="2" fillId="31" borderId="0" applyNumberFormat="0" applyBorder="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13" borderId="0" applyNumberFormat="0" applyBorder="0" applyAlignment="0" applyProtection="0"/>
    <xf numFmtId="0" fontId="26" fillId="0" borderId="0" applyNumberFormat="0" applyFill="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14" fillId="0" borderId="7" applyNumberFormat="0" applyFill="0" applyAlignment="0" applyProtection="0"/>
    <xf numFmtId="0" fontId="20" fillId="3" borderId="0" applyNumberFormat="0" applyBorder="0" applyAlignment="0" applyProtection="0"/>
    <xf numFmtId="0" fontId="22" fillId="5" borderId="0" applyNumberFormat="0" applyBorder="0" applyAlignment="0" applyProtection="0"/>
    <xf numFmtId="0" fontId="19" fillId="0" borderId="0" applyNumberFormat="0" applyFill="0" applyBorder="0" applyAlignment="0" applyProtection="0"/>
    <xf numFmtId="166" fontId="2" fillId="0" borderId="0" applyFont="0" applyFill="0" applyBorder="0" applyAlignment="0" applyProtection="0"/>
    <xf numFmtId="0" fontId="27" fillId="32" borderId="0" applyNumberFormat="0" applyBorder="0" applyAlignment="0" applyProtection="0"/>
    <xf numFmtId="0" fontId="22" fillId="5"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5" borderId="0" applyNumberFormat="0" applyBorder="0" applyAlignment="0" applyProtection="0"/>
    <xf numFmtId="0" fontId="27" fillId="21" borderId="0" applyNumberFormat="0" applyBorder="0" applyAlignment="0" applyProtection="0"/>
    <xf numFmtId="0" fontId="27" fillId="17" borderId="0" applyNumberFormat="0" applyBorder="0" applyAlignment="0" applyProtection="0"/>
    <xf numFmtId="0" fontId="21" fillId="4" borderId="0" applyNumberFormat="0" applyBorder="0" applyAlignment="0" applyProtection="0"/>
    <xf numFmtId="0" fontId="2" fillId="15" borderId="0" applyNumberFormat="0" applyBorder="0" applyAlignment="0" applyProtection="0"/>
    <xf numFmtId="0" fontId="20" fillId="3" borderId="0" applyNumberFormat="0" applyBorder="0" applyAlignment="0" applyProtection="0"/>
    <xf numFmtId="0" fontId="27" fillId="12" borderId="0" applyNumberFormat="0" applyBorder="0" applyAlignment="0" applyProtection="0"/>
    <xf numFmtId="0" fontId="2" fillId="15" borderId="0" applyNumberFormat="0" applyBorder="0" applyAlignment="0" applyProtection="0"/>
    <xf numFmtId="0" fontId="2" fillId="22" borderId="0" applyNumberFormat="0" applyBorder="0" applyAlignment="0" applyProtection="0"/>
    <xf numFmtId="0" fontId="24" fillId="0" borderId="4" applyNumberFormat="0" applyFill="0" applyAlignment="0" applyProtection="0"/>
    <xf numFmtId="0" fontId="2" fillId="10" borderId="0" applyNumberFormat="0" applyBorder="0" applyAlignment="0" applyProtection="0"/>
    <xf numFmtId="0" fontId="23" fillId="6" borderId="1" applyNumberFormat="0" applyAlignment="0" applyProtection="0"/>
    <xf numFmtId="0" fontId="27" fillId="12" borderId="0" applyNumberFormat="0" applyBorder="0" applyAlignment="0" applyProtection="0"/>
    <xf numFmtId="0" fontId="25" fillId="7" borderId="5" applyNumberFormat="0" applyAlignment="0" applyProtection="0"/>
    <xf numFmtId="0" fontId="27" fillId="17" borderId="0" applyNumberFormat="0" applyBorder="0" applyAlignment="0" applyProtection="0"/>
    <xf numFmtId="0" fontId="27" fillId="20" borderId="0" applyNumberFormat="0" applyBorder="0" applyAlignment="0" applyProtection="0"/>
    <xf numFmtId="0" fontId="2" fillId="26" borderId="0" applyNumberFormat="0" applyBorder="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 fillId="30" borderId="0" applyNumberFormat="0" applyBorder="0" applyAlignment="0" applyProtection="0"/>
    <xf numFmtId="0" fontId="27" fillId="17"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4" fillId="0" borderId="4" applyNumberFormat="0" applyFill="0" applyAlignment="0" applyProtection="0"/>
    <xf numFmtId="0" fontId="26" fillId="0" borderId="0" applyNumberFormat="0" applyFill="0" applyBorder="0" applyAlignment="0" applyProtection="0"/>
    <xf numFmtId="0" fontId="20" fillId="3" borderId="0" applyNumberFormat="0" applyBorder="0" applyAlignment="0" applyProtection="0"/>
    <xf numFmtId="0" fontId="26" fillId="0" borderId="0" applyNumberFormat="0" applyFill="0" applyBorder="0" applyAlignment="0" applyProtection="0"/>
    <xf numFmtId="0" fontId="27" fillId="21" borderId="0" applyNumberFormat="0" applyBorder="0" applyAlignment="0" applyProtection="0"/>
    <xf numFmtId="0" fontId="2" fillId="31" borderId="0" applyNumberFormat="0" applyBorder="0" applyAlignment="0" applyProtection="0"/>
    <xf numFmtId="165" fontId="2" fillId="0" borderId="0" applyFont="0" applyFill="0" applyBorder="0" applyAlignment="0" applyProtection="0"/>
    <xf numFmtId="0" fontId="27" fillId="29" borderId="0" applyNumberFormat="0" applyBorder="0" applyAlignment="0" applyProtection="0"/>
    <xf numFmtId="0" fontId="25" fillId="7" borderId="5" applyNumberFormat="0" applyAlignment="0" applyProtection="0"/>
    <xf numFmtId="0" fontId="2" fillId="15" borderId="0" applyNumberFormat="0" applyBorder="0" applyAlignment="0" applyProtection="0"/>
    <xf numFmtId="0" fontId="2" fillId="22" borderId="0" applyNumberFormat="0" applyBorder="0" applyAlignment="0" applyProtection="0"/>
    <xf numFmtId="0" fontId="27" fillId="20" borderId="0" applyNumberFormat="0" applyBorder="0" applyAlignment="0" applyProtection="0"/>
    <xf numFmtId="0" fontId="27" fillId="16" borderId="0" applyNumberFormat="0" applyBorder="0" applyAlignment="0" applyProtection="0"/>
    <xf numFmtId="0" fontId="2" fillId="19" borderId="0" applyNumberFormat="0" applyBorder="0" applyAlignment="0" applyProtection="0"/>
    <xf numFmtId="164" fontId="2" fillId="0" borderId="0" applyFont="0" applyFill="0" applyBorder="0" applyAlignment="0" applyProtection="0"/>
    <xf numFmtId="0" fontId="27" fillId="24" borderId="0" applyNumberFormat="0" applyBorder="0" applyAlignment="0" applyProtection="0"/>
    <xf numFmtId="0" fontId="2" fillId="14" borderId="0" applyNumberFormat="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 fillId="22" borderId="0" applyNumberFormat="0" applyBorder="0" applyAlignment="0" applyProtection="0"/>
    <xf numFmtId="0" fontId="27" fillId="21" borderId="0" applyNumberFormat="0" applyBorder="0" applyAlignment="0" applyProtection="0"/>
    <xf numFmtId="0" fontId="27" fillId="17" borderId="0" applyNumberFormat="0" applyBorder="0" applyAlignment="0" applyProtection="0"/>
    <xf numFmtId="0" fontId="27" fillId="12" borderId="0" applyNumberFormat="0" applyBorder="0" applyAlignment="0" applyProtection="0"/>
    <xf numFmtId="0" fontId="19" fillId="0" borderId="0" applyNumberFormat="0" applyFill="0" applyBorder="0" applyAlignment="0" applyProtection="0"/>
    <xf numFmtId="0" fontId="2" fillId="11" borderId="0" applyNumberFormat="0" applyBorder="0" applyAlignment="0" applyProtection="0"/>
    <xf numFmtId="0" fontId="27" fillId="21" borderId="0" applyNumberFormat="0" applyBorder="0" applyAlignment="0" applyProtection="0"/>
    <xf numFmtId="0" fontId="19" fillId="0" borderId="0" applyNumberFormat="0" applyFill="0" applyBorder="0" applyAlignment="0" applyProtection="0"/>
    <xf numFmtId="0" fontId="2" fillId="11" borderId="0" applyNumberFormat="0" applyBorder="0" applyAlignment="0" applyProtection="0"/>
    <xf numFmtId="0" fontId="27" fillId="25" borderId="0" applyNumberFormat="0" applyBorder="0" applyAlignment="0" applyProtection="0"/>
    <xf numFmtId="0" fontId="2" fillId="18" borderId="0" applyNumberFormat="0" applyBorder="0" applyAlignment="0" applyProtection="0"/>
    <xf numFmtId="0" fontId="21" fillId="4" borderId="0" applyNumberFormat="0" applyBorder="0" applyAlignment="0" applyProtection="0"/>
    <xf numFmtId="0" fontId="19" fillId="0" borderId="0" applyNumberFormat="0" applyFill="0" applyBorder="0" applyAlignment="0" applyProtection="0"/>
    <xf numFmtId="0" fontId="2" fillId="15" borderId="0" applyNumberFormat="0" applyBorder="0" applyAlignment="0" applyProtection="0"/>
    <xf numFmtId="0" fontId="25" fillId="7" borderId="5" applyNumberFormat="0" applyAlignment="0" applyProtection="0"/>
    <xf numFmtId="0" fontId="27" fillId="9"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19" fillId="0" borderId="0" applyNumberFormat="0" applyFill="0" applyBorder="0" applyAlignment="0" applyProtection="0"/>
    <xf numFmtId="0" fontId="2" fillId="15" borderId="0" applyNumberFormat="0" applyBorder="0" applyAlignment="0" applyProtection="0"/>
    <xf numFmtId="0" fontId="22" fillId="5" borderId="0" applyNumberFormat="0" applyBorder="0" applyAlignment="0" applyProtection="0"/>
    <xf numFmtId="0" fontId="19" fillId="0" borderId="0" applyNumberFormat="0" applyFill="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16" borderId="0" applyNumberFormat="0" applyBorder="0" applyAlignment="0" applyProtection="0"/>
    <xf numFmtId="0" fontId="2" fillId="18"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 fillId="22" borderId="0" applyNumberFormat="0" applyBorder="0" applyAlignment="0" applyProtection="0"/>
    <xf numFmtId="0" fontId="20" fillId="3" borderId="0" applyNumberFormat="0" applyBorder="0" applyAlignment="0" applyProtection="0"/>
    <xf numFmtId="0" fontId="27" fillId="21" borderId="0" applyNumberFormat="0" applyBorder="0" applyAlignment="0" applyProtection="0"/>
    <xf numFmtId="0" fontId="25" fillId="7" borderId="5" applyNumberFormat="0" applyAlignment="0" applyProtection="0"/>
    <xf numFmtId="0" fontId="25" fillId="7" borderId="5" applyNumberFormat="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19" fillId="0" borderId="0" applyNumberFormat="0" applyFill="0" applyBorder="0" applyAlignment="0" applyProtection="0"/>
    <xf numFmtId="0" fontId="2" fillId="23" borderId="0" applyNumberFormat="0" applyBorder="0" applyAlignment="0" applyProtection="0"/>
    <xf numFmtId="0" fontId="27" fillId="21" borderId="0" applyNumberFormat="0" applyBorder="0" applyAlignment="0" applyProtection="0"/>
    <xf numFmtId="0" fontId="23" fillId="6" borderId="1" applyNumberFormat="0" applyAlignment="0" applyProtection="0"/>
    <xf numFmtId="0" fontId="27" fillId="21" borderId="0" applyNumberFormat="0" applyBorder="0" applyAlignment="0" applyProtection="0"/>
    <xf numFmtId="0" fontId="27" fillId="20" borderId="0" applyNumberFormat="0" applyBorder="0" applyAlignment="0" applyProtection="0"/>
    <xf numFmtId="0" fontId="2" fillId="14" borderId="0" applyNumberFormat="0" applyBorder="0" applyAlignment="0" applyProtection="0"/>
    <xf numFmtId="0" fontId="27" fillId="28" borderId="0" applyNumberFormat="0" applyBorder="0" applyAlignment="0" applyProtection="0"/>
    <xf numFmtId="0" fontId="2" fillId="10" borderId="0" applyNumberFormat="0" applyBorder="0" applyAlignment="0" applyProtection="0"/>
    <xf numFmtId="0" fontId="27" fillId="24" borderId="0" applyNumberFormat="0" applyBorder="0" applyAlignment="0" applyProtection="0"/>
    <xf numFmtId="0" fontId="27" fillId="29" borderId="0" applyNumberFormat="0" applyBorder="0" applyAlignment="0" applyProtection="0"/>
    <xf numFmtId="0" fontId="2" fillId="19" borderId="0" applyNumberFormat="0" applyBorder="0" applyAlignment="0" applyProtection="0"/>
    <xf numFmtId="0" fontId="27" fillId="17" borderId="0" applyNumberFormat="0" applyBorder="0" applyAlignment="0" applyProtection="0"/>
    <xf numFmtId="0" fontId="19" fillId="0" borderId="0" applyNumberFormat="0" applyFill="0" applyBorder="0" applyAlignment="0" applyProtection="0"/>
    <xf numFmtId="0" fontId="27" fillId="9" borderId="0" applyNumberFormat="0" applyBorder="0" applyAlignment="0" applyProtection="0"/>
    <xf numFmtId="0" fontId="27" fillId="25" borderId="0" applyNumberFormat="0" applyBorder="0" applyAlignment="0" applyProtection="0"/>
    <xf numFmtId="0" fontId="24" fillId="0" borderId="4" applyNumberFormat="0" applyFill="0" applyAlignment="0" applyProtection="0"/>
    <xf numFmtId="0" fontId="27" fillId="29" borderId="0" applyNumberFormat="0" applyBorder="0" applyAlignment="0" applyProtection="0"/>
    <xf numFmtId="0" fontId="27" fillId="9" borderId="0" applyNumberFormat="0" applyBorder="0" applyAlignment="0" applyProtection="0"/>
    <xf numFmtId="0" fontId="26" fillId="0" borderId="0" applyNumberFormat="0" applyFill="0" applyBorder="0" applyAlignment="0" applyProtection="0"/>
    <xf numFmtId="0" fontId="22" fillId="5" borderId="0" applyNumberFormat="0" applyBorder="0" applyAlignment="0" applyProtection="0"/>
    <xf numFmtId="0" fontId="27" fillId="16" borderId="0" applyNumberFormat="0" applyBorder="0" applyAlignment="0" applyProtection="0"/>
    <xf numFmtId="0" fontId="25" fillId="7" borderId="5" applyNumberFormat="0" applyAlignment="0" applyProtection="0"/>
    <xf numFmtId="0" fontId="27" fillId="16" borderId="0" applyNumberFormat="0" applyBorder="0" applyAlignment="0" applyProtection="0"/>
    <xf numFmtId="0" fontId="21" fillId="4" borderId="0" applyNumberFormat="0" applyBorder="0" applyAlignment="0" applyProtection="0"/>
    <xf numFmtId="0" fontId="2" fillId="15" borderId="0" applyNumberFormat="0" applyBorder="0" applyAlignment="0" applyProtection="0"/>
    <xf numFmtId="0" fontId="23" fillId="6" borderId="1" applyNumberFormat="0" applyAlignment="0" applyProtection="0"/>
    <xf numFmtId="0" fontId="2" fillId="22" borderId="0" applyNumberFormat="0" applyBorder="0" applyAlignment="0" applyProtection="0"/>
    <xf numFmtId="0" fontId="27" fillId="21" borderId="0" applyNumberFormat="0" applyBorder="0" applyAlignment="0" applyProtection="0"/>
    <xf numFmtId="0" fontId="23" fillId="6" borderId="1" applyNumberFormat="0" applyAlignment="0" applyProtection="0"/>
    <xf numFmtId="0" fontId="27" fillId="28"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0" fillId="3" borderId="0" applyNumberFormat="0" applyBorder="0" applyAlignment="0" applyProtection="0"/>
    <xf numFmtId="0" fontId="27" fillId="25" borderId="0" applyNumberFormat="0" applyBorder="0" applyAlignment="0" applyProtection="0"/>
    <xf numFmtId="0" fontId="2" fillId="11" borderId="0" applyNumberFormat="0" applyBorder="0" applyAlignment="0" applyProtection="0"/>
    <xf numFmtId="0" fontId="27" fillId="21" borderId="0" applyNumberFormat="0" applyBorder="0" applyAlignment="0" applyProtection="0"/>
    <xf numFmtId="0" fontId="27" fillId="29" borderId="0" applyNumberFormat="0" applyBorder="0" applyAlignment="0" applyProtection="0"/>
    <xf numFmtId="0" fontId="27" fillId="16" borderId="0" applyNumberFormat="0" applyBorder="0" applyAlignment="0" applyProtection="0"/>
    <xf numFmtId="0" fontId="2" fillId="31"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19" fillId="0" borderId="0" applyNumberFormat="0" applyFill="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6" fillId="0" borderId="0" applyNumberFormat="0" applyFill="0" applyBorder="0" applyAlignment="0" applyProtection="0"/>
    <xf numFmtId="0" fontId="2" fillId="23"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4" fillId="0" borderId="4" applyNumberFormat="0" applyFill="0" applyAlignment="0" applyProtection="0"/>
    <xf numFmtId="0" fontId="27" fillId="29" borderId="0" applyNumberFormat="0" applyBorder="0" applyAlignment="0" applyProtection="0"/>
    <xf numFmtId="0" fontId="2" fillId="10" borderId="0" applyNumberFormat="0" applyBorder="0" applyAlignment="0" applyProtection="0"/>
    <xf numFmtId="166" fontId="2" fillId="0" borderId="0" applyFont="0" applyFill="0" applyBorder="0" applyAlignment="0" applyProtection="0"/>
    <xf numFmtId="0" fontId="27" fillId="32" borderId="0" applyNumberFormat="0" applyBorder="0" applyAlignment="0" applyProtection="0"/>
    <xf numFmtId="0" fontId="27" fillId="29" borderId="0" applyNumberFormat="0" applyBorder="0" applyAlignment="0" applyProtection="0"/>
    <xf numFmtId="0" fontId="27" fillId="17" borderId="0" applyNumberFormat="0" applyBorder="0" applyAlignment="0" applyProtection="0"/>
    <xf numFmtId="0" fontId="23" fillId="6" borderId="1" applyNumberFormat="0" applyAlignment="0" applyProtection="0"/>
    <xf numFmtId="0" fontId="21" fillId="4" borderId="0" applyNumberFormat="0" applyBorder="0" applyAlignment="0" applyProtection="0"/>
    <xf numFmtId="0" fontId="2" fillId="26"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5" fillId="7" borderId="5" applyNumberFormat="0" applyAlignment="0" applyProtection="0"/>
    <xf numFmtId="0" fontId="19" fillId="0" borderId="0" applyNumberFormat="0" applyFill="0" applyBorder="0" applyAlignment="0" applyProtection="0"/>
    <xf numFmtId="0" fontId="20" fillId="3" borderId="0" applyNumberFormat="0" applyBorder="0" applyAlignment="0" applyProtection="0"/>
    <xf numFmtId="0" fontId="27" fillId="28" borderId="0" applyNumberFormat="0" applyBorder="0" applyAlignment="0" applyProtection="0"/>
    <xf numFmtId="0" fontId="20" fillId="3" borderId="0" applyNumberFormat="0" applyBorder="0" applyAlignment="0" applyProtection="0"/>
    <xf numFmtId="0" fontId="2" fillId="10" borderId="0" applyNumberFormat="0" applyBorder="0" applyAlignment="0" applyProtection="0"/>
    <xf numFmtId="0" fontId="27" fillId="20" borderId="0" applyNumberFormat="0" applyBorder="0" applyAlignment="0" applyProtection="0"/>
    <xf numFmtId="0" fontId="23" fillId="6" borderId="1" applyNumberFormat="0" applyAlignment="0" applyProtection="0"/>
    <xf numFmtId="0" fontId="27" fillId="32" borderId="0" applyNumberFormat="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 fillId="31" borderId="0" applyNumberFormat="0" applyBorder="0" applyAlignment="0" applyProtection="0"/>
    <xf numFmtId="0" fontId="27" fillId="17" borderId="0" applyNumberFormat="0" applyBorder="0" applyAlignment="0" applyProtection="0"/>
    <xf numFmtId="0" fontId="27" fillId="16" borderId="0" applyNumberFormat="0" applyBorder="0" applyAlignment="0" applyProtection="0"/>
    <xf numFmtId="0" fontId="2" fillId="27" borderId="0" applyNumberFormat="0" applyBorder="0" applyAlignment="0" applyProtection="0"/>
    <xf numFmtId="0" fontId="24" fillId="0" borderId="4" applyNumberFormat="0" applyFill="0" applyAlignment="0" applyProtection="0"/>
    <xf numFmtId="0" fontId="2" fillId="10" borderId="0" applyNumberFormat="0" applyBorder="0" applyAlignment="0" applyProtection="0"/>
    <xf numFmtId="0" fontId="27" fillId="20" borderId="0" applyNumberFormat="0" applyBorder="0" applyAlignment="0" applyProtection="0"/>
    <xf numFmtId="0" fontId="2" fillId="18" borderId="0" applyNumberFormat="0" applyBorder="0" applyAlignment="0" applyProtection="0"/>
    <xf numFmtId="0" fontId="27" fillId="20" borderId="0" applyNumberFormat="0" applyBorder="0" applyAlignment="0" applyProtection="0"/>
    <xf numFmtId="0" fontId="2" fillId="26" borderId="0" applyNumberFormat="0" applyBorder="0" applyAlignment="0" applyProtection="0"/>
    <xf numFmtId="0" fontId="27" fillId="28" borderId="0" applyNumberFormat="0" applyBorder="0" applyAlignment="0" applyProtection="0"/>
    <xf numFmtId="0" fontId="25" fillId="7" borderId="5" applyNumberFormat="0" applyAlignment="0" applyProtection="0"/>
    <xf numFmtId="0" fontId="27" fillId="29" borderId="0" applyNumberFormat="0" applyBorder="0" applyAlignment="0" applyProtection="0"/>
    <xf numFmtId="0" fontId="2" fillId="27" borderId="0" applyNumberFormat="0" applyBorder="0" applyAlignment="0" applyProtection="0"/>
    <xf numFmtId="0" fontId="2" fillId="14" borderId="0" applyNumberFormat="0" applyBorder="0" applyAlignment="0" applyProtection="0"/>
    <xf numFmtId="0" fontId="25" fillId="7" borderId="5" applyNumberFormat="0" applyAlignment="0" applyProtection="0"/>
    <xf numFmtId="0" fontId="25" fillId="7" borderId="5" applyNumberFormat="0" applyAlignment="0" applyProtection="0"/>
    <xf numFmtId="0" fontId="21" fillId="4" borderId="0" applyNumberFormat="0" applyBorder="0" applyAlignment="0" applyProtection="0"/>
    <xf numFmtId="0" fontId="25" fillId="7" borderId="5" applyNumberFormat="0" applyAlignment="0" applyProtection="0"/>
    <xf numFmtId="0" fontId="27" fillId="12" borderId="0" applyNumberFormat="0" applyBorder="0" applyAlignment="0" applyProtection="0"/>
    <xf numFmtId="0" fontId="24" fillId="0" borderId="4" applyNumberFormat="0" applyFill="0" applyAlignment="0" applyProtection="0"/>
    <xf numFmtId="0" fontId="19" fillId="0" borderId="0" applyNumberFormat="0" applyFill="0" applyBorder="0" applyAlignment="0" applyProtection="0"/>
    <xf numFmtId="0" fontId="27" fillId="32" borderId="0" applyNumberFormat="0" applyBorder="0" applyAlignment="0" applyProtection="0"/>
    <xf numFmtId="0" fontId="23" fillId="6" borderId="1" applyNumberFormat="0" applyAlignment="0" applyProtection="0"/>
    <xf numFmtId="0" fontId="27" fillId="9" borderId="0" applyNumberFormat="0" applyBorder="0" applyAlignment="0" applyProtection="0"/>
    <xf numFmtId="0" fontId="27" fillId="16" borderId="0" applyNumberFormat="0" applyBorder="0" applyAlignment="0" applyProtection="0"/>
    <xf numFmtId="0" fontId="2" fillId="15"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 fillId="11" borderId="0" applyNumberFormat="0" applyBorder="0" applyAlignment="0" applyProtection="0"/>
    <xf numFmtId="0" fontId="27" fillId="13" borderId="0" applyNumberFormat="0" applyBorder="0" applyAlignment="0" applyProtection="0"/>
    <xf numFmtId="0" fontId="14" fillId="0" borderId="7" applyNumberFormat="0" applyFill="0" applyAlignment="0" applyProtection="0"/>
    <xf numFmtId="0" fontId="25" fillId="7" borderId="5" applyNumberFormat="0" applyAlignment="0" applyProtection="0"/>
    <xf numFmtId="0" fontId="20" fillId="3" borderId="0" applyNumberFormat="0" applyBorder="0" applyAlignment="0" applyProtection="0"/>
    <xf numFmtId="0" fontId="21" fillId="4"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9" borderId="0" applyNumberFormat="0" applyBorder="0" applyAlignment="0" applyProtection="0"/>
    <xf numFmtId="0" fontId="21" fillId="4" borderId="0" applyNumberFormat="0" applyBorder="0" applyAlignment="0" applyProtection="0"/>
    <xf numFmtId="0" fontId="27" fillId="12" borderId="0" applyNumberFormat="0" applyBorder="0" applyAlignment="0" applyProtection="0"/>
    <xf numFmtId="0" fontId="19" fillId="0" borderId="0" applyNumberFormat="0" applyFill="0" applyBorder="0" applyAlignment="0" applyProtection="0"/>
    <xf numFmtId="0" fontId="2" fillId="23" borderId="0" applyNumberFormat="0" applyBorder="0" applyAlignment="0" applyProtection="0"/>
    <xf numFmtId="0" fontId="27" fillId="12"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5" fillId="7" borderId="5" applyNumberFormat="0" applyAlignment="0" applyProtection="0"/>
    <xf numFmtId="0" fontId="2" fillId="19" borderId="0" applyNumberFormat="0" applyBorder="0" applyAlignment="0" applyProtection="0"/>
    <xf numFmtId="0" fontId="14" fillId="0" borderId="7" applyNumberFormat="0" applyFill="0" applyAlignment="0" applyProtection="0"/>
    <xf numFmtId="0" fontId="21" fillId="4" borderId="0" applyNumberFormat="0" applyBorder="0" applyAlignment="0" applyProtection="0"/>
    <xf numFmtId="0" fontId="2" fillId="15" borderId="0" applyNumberFormat="0" applyBorder="0" applyAlignment="0" applyProtection="0"/>
    <xf numFmtId="0" fontId="24" fillId="0" borderId="4" applyNumberFormat="0" applyFill="0" applyAlignment="0" applyProtection="0"/>
    <xf numFmtId="0" fontId="2" fillId="26" borderId="0" applyNumberFormat="0" applyBorder="0" applyAlignment="0" applyProtection="0"/>
    <xf numFmtId="0" fontId="2" fillId="10" borderId="0" applyNumberFormat="0" applyBorder="0" applyAlignment="0" applyProtection="0"/>
    <xf numFmtId="0" fontId="27" fillId="20" borderId="0" applyNumberFormat="0" applyBorder="0" applyAlignment="0" applyProtection="0"/>
    <xf numFmtId="0" fontId="26" fillId="0" borderId="0" applyNumberFormat="0" applyFill="0" applyBorder="0" applyAlignment="0" applyProtection="0"/>
    <xf numFmtId="0" fontId="27" fillId="24" borderId="0" applyNumberFormat="0" applyBorder="0" applyAlignment="0" applyProtection="0"/>
    <xf numFmtId="0" fontId="27" fillId="9" borderId="0" applyNumberFormat="0" applyBorder="0" applyAlignment="0" applyProtection="0"/>
    <xf numFmtId="0" fontId="21" fillId="4" borderId="0" applyNumberFormat="0" applyBorder="0" applyAlignment="0" applyProtection="0"/>
    <xf numFmtId="0" fontId="19" fillId="0" borderId="0" applyNumberFormat="0" applyFill="0" applyBorder="0" applyAlignment="0" applyProtection="0"/>
    <xf numFmtId="0" fontId="23" fillId="6" borderId="1" applyNumberFormat="0" applyAlignment="0" applyProtection="0"/>
    <xf numFmtId="0" fontId="27" fillId="12" borderId="0" applyNumberFormat="0" applyBorder="0" applyAlignment="0" applyProtection="0"/>
    <xf numFmtId="0" fontId="27" fillId="9" borderId="0" applyNumberFormat="0" applyBorder="0" applyAlignment="0" applyProtection="0"/>
    <xf numFmtId="0" fontId="2" fillId="19" borderId="0" applyNumberFormat="0" applyBorder="0" applyAlignment="0" applyProtection="0"/>
    <xf numFmtId="0" fontId="22" fillId="5" borderId="0" applyNumberFormat="0" applyBorder="0" applyAlignment="0" applyProtection="0"/>
    <xf numFmtId="166" fontId="2" fillId="0" borderId="0" applyFont="0" applyFill="0" applyBorder="0" applyAlignment="0" applyProtection="0"/>
    <xf numFmtId="0" fontId="2" fillId="15" borderId="0" applyNumberFormat="0" applyBorder="0" applyAlignment="0" applyProtection="0"/>
    <xf numFmtId="0" fontId="27" fillId="16" borderId="0" applyNumberFormat="0" applyBorder="0" applyAlignment="0" applyProtection="0"/>
    <xf numFmtId="0" fontId="2" fillId="11" borderId="0" applyNumberFormat="0" applyBorder="0" applyAlignment="0" applyProtection="0"/>
    <xf numFmtId="0" fontId="19" fillId="0" borderId="0" applyNumberFormat="0" applyFill="0" applyBorder="0" applyAlignment="0" applyProtection="0"/>
    <xf numFmtId="0" fontId="2" fillId="8" borderId="6" applyNumberFormat="0" applyFont="0" applyAlignment="0" applyProtection="0"/>
    <xf numFmtId="0" fontId="27" fillId="29" borderId="0" applyNumberFormat="0" applyBorder="0" applyAlignment="0" applyProtection="0"/>
    <xf numFmtId="0" fontId="26" fillId="0" borderId="0" applyNumberFormat="0" applyFill="0" applyBorder="0" applyAlignment="0" applyProtection="0"/>
    <xf numFmtId="0" fontId="27" fillId="32"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25" borderId="0" applyNumberFormat="0" applyBorder="0" applyAlignment="0" applyProtection="0"/>
    <xf numFmtId="0" fontId="19" fillId="0" borderId="0" applyNumberFormat="0" applyFill="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 fillId="8" borderId="6" applyNumberFormat="0" applyFont="0" applyAlignment="0" applyProtection="0"/>
    <xf numFmtId="0" fontId="20" fillId="3" borderId="0" applyNumberFormat="0" applyBorder="0" applyAlignment="0" applyProtection="0"/>
    <xf numFmtId="0" fontId="27" fillId="25" borderId="0" applyNumberFormat="0" applyBorder="0" applyAlignment="0" applyProtection="0"/>
    <xf numFmtId="0" fontId="2" fillId="15" borderId="0" applyNumberFormat="0" applyBorder="0" applyAlignment="0" applyProtection="0"/>
    <xf numFmtId="0" fontId="23" fillId="6" borderId="1" applyNumberFormat="0" applyAlignment="0" applyProtection="0"/>
    <xf numFmtId="0" fontId="2" fillId="23" borderId="0" applyNumberFormat="0" applyBorder="0" applyAlignment="0" applyProtection="0"/>
    <xf numFmtId="0" fontId="27" fillId="21" borderId="0" applyNumberFormat="0" applyBorder="0" applyAlignment="0" applyProtection="0"/>
    <xf numFmtId="0" fontId="24" fillId="0" borderId="4" applyNumberFormat="0" applyFill="0" applyAlignment="0" applyProtection="0"/>
    <xf numFmtId="0" fontId="27" fillId="9" borderId="0" applyNumberFormat="0" applyBorder="0" applyAlignment="0" applyProtection="0"/>
    <xf numFmtId="0" fontId="27" fillId="9" borderId="0" applyNumberFormat="0" applyBorder="0" applyAlignment="0" applyProtection="0"/>
    <xf numFmtId="0" fontId="2" fillId="23"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 fillId="22" borderId="0" applyNumberFormat="0" applyBorder="0" applyAlignment="0" applyProtection="0"/>
    <xf numFmtId="0" fontId="22" fillId="5"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27" fillId="16" borderId="0" applyNumberFormat="0" applyBorder="0" applyAlignment="0" applyProtection="0"/>
    <xf numFmtId="0" fontId="2" fillId="26" borderId="0" applyNumberFormat="0" applyBorder="0" applyAlignment="0" applyProtection="0"/>
    <xf numFmtId="0" fontId="2" fillId="31" borderId="0" applyNumberFormat="0" applyBorder="0" applyAlignment="0" applyProtection="0"/>
    <xf numFmtId="0" fontId="23" fillId="6" borderId="1" applyNumberFormat="0" applyAlignment="0" applyProtection="0"/>
    <xf numFmtId="0" fontId="19" fillId="0" borderId="0" applyNumberFormat="0" applyFill="0" applyBorder="0" applyAlignment="0" applyProtection="0"/>
    <xf numFmtId="0" fontId="23" fillId="6" borderId="1" applyNumberFormat="0" applyAlignment="0" applyProtection="0"/>
    <xf numFmtId="0" fontId="27" fillId="29" borderId="0" applyNumberFormat="0" applyBorder="0" applyAlignment="0" applyProtection="0"/>
    <xf numFmtId="0" fontId="20" fillId="3" borderId="0" applyNumberFormat="0" applyBorder="0" applyAlignment="0" applyProtection="0"/>
    <xf numFmtId="0" fontId="21" fillId="4" borderId="0" applyNumberFormat="0" applyBorder="0" applyAlignment="0" applyProtection="0"/>
    <xf numFmtId="0" fontId="2" fillId="31" borderId="0" applyNumberFormat="0" applyBorder="0" applyAlignment="0" applyProtection="0"/>
    <xf numFmtId="0" fontId="27" fillId="21" borderId="0" applyNumberFormat="0" applyBorder="0" applyAlignment="0" applyProtection="0"/>
    <xf numFmtId="0" fontId="2" fillId="30" borderId="0" applyNumberFormat="0" applyBorder="0" applyAlignment="0" applyProtection="0"/>
    <xf numFmtId="0" fontId="27" fillId="29" borderId="0" applyNumberFormat="0" applyBorder="0" applyAlignment="0" applyProtection="0"/>
    <xf numFmtId="0" fontId="23" fillId="6" borderId="1" applyNumberFormat="0" applyAlignment="0" applyProtection="0"/>
    <xf numFmtId="0" fontId="27" fillId="9" borderId="0" applyNumberFormat="0" applyBorder="0" applyAlignment="0" applyProtection="0"/>
    <xf numFmtId="0" fontId="22" fillId="5" borderId="0" applyNumberFormat="0" applyBorder="0" applyAlignment="0" applyProtection="0"/>
    <xf numFmtId="0" fontId="27" fillId="20" borderId="0" applyNumberFormat="0" applyBorder="0" applyAlignment="0" applyProtection="0"/>
    <xf numFmtId="0" fontId="23" fillId="6" borderId="1" applyNumberFormat="0" applyAlignment="0" applyProtection="0"/>
    <xf numFmtId="0" fontId="27" fillId="12" borderId="0" applyNumberFormat="0" applyBorder="0" applyAlignment="0" applyProtection="0"/>
    <xf numFmtId="0" fontId="27" fillId="17" borderId="0" applyNumberFormat="0" applyBorder="0" applyAlignment="0" applyProtection="0"/>
    <xf numFmtId="0" fontId="25" fillId="7" borderId="5" applyNumberFormat="0" applyAlignment="0" applyProtection="0"/>
    <xf numFmtId="0" fontId="27" fillId="13"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164" fontId="2" fillId="0" borderId="0" applyFont="0" applyFill="0" applyBorder="0" applyAlignment="0" applyProtection="0"/>
    <xf numFmtId="0" fontId="27" fillId="29" borderId="0" applyNumberFormat="0" applyBorder="0" applyAlignment="0" applyProtection="0"/>
    <xf numFmtId="0" fontId="27" fillId="9" borderId="0" applyNumberFormat="0" applyBorder="0" applyAlignment="0" applyProtection="0"/>
    <xf numFmtId="0" fontId="24" fillId="0" borderId="4" applyNumberFormat="0" applyFill="0" applyAlignment="0" applyProtection="0"/>
    <xf numFmtId="0" fontId="2" fillId="11" borderId="0" applyNumberFormat="0" applyBorder="0" applyAlignment="0" applyProtection="0"/>
    <xf numFmtId="0" fontId="27" fillId="21" borderId="0" applyNumberFormat="0" applyBorder="0" applyAlignment="0" applyProtection="0"/>
    <xf numFmtId="0" fontId="27" fillId="28" borderId="0" applyNumberFormat="0" applyBorder="0" applyAlignment="0" applyProtection="0"/>
    <xf numFmtId="0" fontId="2" fillId="26" borderId="0" applyNumberFormat="0" applyBorder="0" applyAlignment="0" applyProtection="0"/>
    <xf numFmtId="0" fontId="27" fillId="25" borderId="0" applyNumberFormat="0" applyBorder="0" applyAlignment="0" applyProtection="0"/>
    <xf numFmtId="0" fontId="2" fillId="31" borderId="0" applyNumberFormat="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 fillId="10"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3" fillId="6" borderId="1" applyNumberFormat="0" applyAlignment="0" applyProtection="0"/>
    <xf numFmtId="0" fontId="27" fillId="25" borderId="0" applyNumberFormat="0" applyBorder="0" applyAlignment="0" applyProtection="0"/>
    <xf numFmtId="0" fontId="14" fillId="0" borderId="7" applyNumberFormat="0" applyFill="0" applyAlignment="0" applyProtection="0"/>
    <xf numFmtId="0" fontId="20" fillId="3" borderId="0" applyNumberFormat="0" applyBorder="0" applyAlignment="0" applyProtection="0"/>
    <xf numFmtId="0" fontId="19" fillId="0" borderId="0" applyNumberFormat="0" applyFill="0" applyBorder="0" applyAlignment="0" applyProtection="0"/>
    <xf numFmtId="0" fontId="21" fillId="4" borderId="0" applyNumberFormat="0" applyBorder="0" applyAlignment="0" applyProtection="0"/>
    <xf numFmtId="0" fontId="21" fillId="4"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2" fillId="22" borderId="0" applyNumberFormat="0" applyBorder="0" applyAlignment="0" applyProtection="0"/>
    <xf numFmtId="0" fontId="27" fillId="9" borderId="0" applyNumberFormat="0" applyBorder="0" applyAlignment="0" applyProtection="0"/>
    <xf numFmtId="0" fontId="2" fillId="14" borderId="0" applyNumberFormat="0" applyBorder="0" applyAlignment="0" applyProtection="0"/>
    <xf numFmtId="0" fontId="20" fillId="3" borderId="0" applyNumberFormat="0" applyBorder="0" applyAlignment="0" applyProtection="0"/>
    <xf numFmtId="0" fontId="27" fillId="32" borderId="0" applyNumberFormat="0" applyBorder="0" applyAlignment="0" applyProtection="0"/>
    <xf numFmtId="0" fontId="27" fillId="25"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9" borderId="0" applyNumberFormat="0" applyBorder="0" applyAlignment="0" applyProtection="0"/>
    <xf numFmtId="0" fontId="27" fillId="21" borderId="0" applyNumberFormat="0" applyBorder="0" applyAlignment="0" applyProtection="0"/>
    <xf numFmtId="0" fontId="19" fillId="0" borderId="0" applyNumberFormat="0" applyFill="0" applyBorder="0" applyAlignment="0" applyProtection="0"/>
    <xf numFmtId="0" fontId="14" fillId="0" borderId="7" applyNumberFormat="0" applyFill="0" applyAlignment="0" applyProtection="0"/>
    <xf numFmtId="0" fontId="27" fillId="13"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 fillId="18" borderId="0" applyNumberFormat="0" applyBorder="0" applyAlignment="0" applyProtection="0"/>
    <xf numFmtId="0" fontId="26" fillId="0" borderId="0" applyNumberFormat="0" applyFill="0" applyBorder="0" applyAlignment="0" applyProtection="0"/>
    <xf numFmtId="0" fontId="27" fillId="21" borderId="0" applyNumberFormat="0" applyBorder="0" applyAlignment="0" applyProtection="0"/>
    <xf numFmtId="0" fontId="25" fillId="7" borderId="5" applyNumberFormat="0" applyAlignment="0" applyProtection="0"/>
    <xf numFmtId="0" fontId="27" fillId="16" borderId="0" applyNumberFormat="0" applyBorder="0" applyAlignment="0" applyProtection="0"/>
    <xf numFmtId="0" fontId="2" fillId="14" borderId="0" applyNumberFormat="0" applyBorder="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 fillId="31" borderId="0" applyNumberFormat="0" applyBorder="0" applyAlignment="0" applyProtection="0"/>
    <xf numFmtId="165" fontId="2" fillId="0" borderId="0" applyFont="0" applyFill="0" applyBorder="0" applyAlignment="0" applyProtection="0"/>
    <xf numFmtId="0" fontId="2" fillId="22" borderId="0" applyNumberFormat="0" applyBorder="0" applyAlignment="0" applyProtection="0"/>
    <xf numFmtId="0" fontId="27" fillId="13" borderId="0" applyNumberFormat="0" applyBorder="0" applyAlignment="0" applyProtection="0"/>
    <xf numFmtId="166" fontId="2" fillId="0" borderId="0" applyFont="0" applyFill="0" applyBorder="0" applyAlignment="0" applyProtection="0"/>
    <xf numFmtId="165" fontId="2" fillId="0" borderId="0" applyFont="0" applyFill="0" applyBorder="0" applyAlignment="0" applyProtection="0"/>
    <xf numFmtId="0" fontId="27" fillId="12" borderId="0" applyNumberFormat="0" applyBorder="0" applyAlignment="0" applyProtection="0"/>
    <xf numFmtId="0" fontId="27" fillId="17"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14" fillId="0" borderId="7" applyNumberFormat="0" applyFill="0" applyAlignment="0" applyProtection="0"/>
    <xf numFmtId="0" fontId="14" fillId="0" borderId="7" applyNumberFormat="0" applyFill="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 fillId="10" borderId="0" applyNumberFormat="0" applyBorder="0" applyAlignment="0" applyProtection="0"/>
    <xf numFmtId="0" fontId="27" fillId="29" borderId="0" applyNumberFormat="0" applyBorder="0" applyAlignment="0" applyProtection="0"/>
    <xf numFmtId="0" fontId="19" fillId="0" borderId="0" applyNumberFormat="0" applyFill="0" applyBorder="0" applyAlignment="0" applyProtection="0"/>
    <xf numFmtId="0" fontId="2" fillId="30"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2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7" fillId="13" borderId="0" applyNumberFormat="0" applyBorder="0" applyAlignment="0" applyProtection="0"/>
    <xf numFmtId="0" fontId="27" fillId="29" borderId="0" applyNumberFormat="0" applyBorder="0" applyAlignment="0" applyProtection="0"/>
    <xf numFmtId="0" fontId="27" fillId="17" borderId="0" applyNumberFormat="0" applyBorder="0" applyAlignment="0" applyProtection="0"/>
    <xf numFmtId="0" fontId="27" fillId="12" borderId="0" applyNumberFormat="0" applyBorder="0" applyAlignment="0" applyProtection="0"/>
    <xf numFmtId="0" fontId="25" fillId="7" borderId="5" applyNumberFormat="0" applyAlignment="0" applyProtection="0"/>
    <xf numFmtId="0" fontId="14" fillId="0" borderId="7" applyNumberFormat="0" applyFill="0" applyAlignment="0" applyProtection="0"/>
    <xf numFmtId="0" fontId="2" fillId="10" borderId="0" applyNumberFormat="0" applyBorder="0" applyAlignment="0" applyProtection="0"/>
    <xf numFmtId="0" fontId="27" fillId="9" borderId="0" applyNumberFormat="0" applyBorder="0" applyAlignment="0" applyProtection="0"/>
    <xf numFmtId="0" fontId="2" fillId="15" borderId="0" applyNumberFormat="0" applyBorder="0" applyAlignment="0" applyProtection="0"/>
    <xf numFmtId="0" fontId="27" fillId="9" borderId="0" applyNumberFormat="0" applyBorder="0" applyAlignment="0" applyProtection="0"/>
    <xf numFmtId="0" fontId="2" fillId="30" borderId="0" applyNumberFormat="0" applyBorder="0" applyAlignment="0" applyProtection="0"/>
    <xf numFmtId="0" fontId="27" fillId="12" borderId="0" applyNumberFormat="0" applyBorder="0" applyAlignment="0" applyProtection="0"/>
    <xf numFmtId="0" fontId="19" fillId="0" borderId="0" applyNumberFormat="0" applyFill="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 fillId="8" borderId="6" applyNumberFormat="0" applyFont="0" applyAlignment="0" applyProtection="0"/>
    <xf numFmtId="0" fontId="27" fillId="9" borderId="0" applyNumberFormat="0" applyBorder="0" applyAlignment="0" applyProtection="0"/>
    <xf numFmtId="0" fontId="27" fillId="21" borderId="0" applyNumberFormat="0" applyBorder="0" applyAlignment="0" applyProtection="0"/>
    <xf numFmtId="0" fontId="21" fillId="4" borderId="0" applyNumberFormat="0" applyBorder="0" applyAlignment="0" applyProtection="0"/>
    <xf numFmtId="0" fontId="23" fillId="6" borderId="1" applyNumberFormat="0" applyAlignment="0" applyProtection="0"/>
    <xf numFmtId="0" fontId="27" fillId="12" borderId="0" applyNumberFormat="0" applyBorder="0" applyAlignment="0" applyProtection="0"/>
    <xf numFmtId="0" fontId="2" fillId="22" borderId="0" applyNumberFormat="0" applyBorder="0" applyAlignment="0" applyProtection="0"/>
    <xf numFmtId="0" fontId="27" fillId="24" borderId="0" applyNumberFormat="0" applyBorder="0" applyAlignment="0" applyProtection="0"/>
    <xf numFmtId="0" fontId="27" fillId="16" borderId="0" applyNumberFormat="0" applyBorder="0" applyAlignment="0" applyProtection="0"/>
    <xf numFmtId="0" fontId="24" fillId="0" borderId="4" applyNumberFormat="0" applyFill="0" applyAlignment="0" applyProtection="0"/>
    <xf numFmtId="0" fontId="27" fillId="12"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1" fillId="4" borderId="0" applyNumberFormat="0" applyBorder="0" applyAlignment="0" applyProtection="0"/>
    <xf numFmtId="0" fontId="19"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28" borderId="0" applyNumberFormat="0" applyBorder="0" applyAlignment="0" applyProtection="0"/>
    <xf numFmtId="0" fontId="24" fillId="0" borderId="4" applyNumberFormat="0" applyFill="0" applyAlignment="0" applyProtection="0"/>
    <xf numFmtId="0" fontId="27" fillId="28" borderId="0" applyNumberFormat="0" applyBorder="0" applyAlignment="0" applyProtection="0"/>
    <xf numFmtId="0" fontId="27" fillId="32" borderId="0" applyNumberFormat="0" applyBorder="0" applyAlignment="0" applyProtection="0"/>
    <xf numFmtId="0" fontId="27" fillId="21"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9" fillId="0" borderId="0" applyNumberFormat="0" applyFill="0" applyBorder="0" applyAlignment="0" applyProtection="0"/>
    <xf numFmtId="0" fontId="27" fillId="17" borderId="0" applyNumberFormat="0" applyBorder="0" applyAlignment="0" applyProtection="0"/>
    <xf numFmtId="0" fontId="20" fillId="3"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 fillId="26"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 fillId="22"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23" fillId="6" borderId="1" applyNumberFormat="0" applyAlignment="0" applyProtection="0"/>
    <xf numFmtId="0" fontId="2" fillId="19" borderId="0" applyNumberFormat="0" applyBorder="0" applyAlignment="0" applyProtection="0"/>
    <xf numFmtId="0" fontId="27" fillId="29" borderId="0" applyNumberFormat="0" applyBorder="0" applyAlignment="0" applyProtection="0"/>
    <xf numFmtId="0" fontId="27" fillId="17" borderId="0" applyNumberFormat="0" applyBorder="0" applyAlignment="0" applyProtection="0"/>
    <xf numFmtId="0" fontId="2" fillId="10" borderId="0" applyNumberFormat="0" applyBorder="0" applyAlignment="0" applyProtection="0"/>
    <xf numFmtId="0" fontId="27" fillId="29" borderId="0" applyNumberFormat="0" applyBorder="0" applyAlignment="0" applyProtection="0"/>
    <xf numFmtId="0" fontId="27" fillId="17" borderId="0" applyNumberFormat="0" applyBorder="0" applyAlignment="0" applyProtection="0"/>
    <xf numFmtId="0" fontId="27" fillId="9" borderId="0" applyNumberFormat="0" applyBorder="0" applyAlignment="0" applyProtection="0"/>
    <xf numFmtId="166" fontId="2" fillId="0" borderId="0" applyFont="0" applyFill="0" applyBorder="0" applyAlignment="0" applyProtection="0"/>
    <xf numFmtId="0" fontId="27" fillId="24" borderId="0" applyNumberFormat="0" applyBorder="0" applyAlignment="0" applyProtection="0"/>
    <xf numFmtId="0" fontId="25" fillId="7" borderId="5" applyNumberFormat="0" applyAlignment="0" applyProtection="0"/>
    <xf numFmtId="0" fontId="27" fillId="21" borderId="0" applyNumberFormat="0" applyBorder="0" applyAlignment="0" applyProtection="0"/>
    <xf numFmtId="0" fontId="27" fillId="9" borderId="0" applyNumberFormat="0" applyBorder="0" applyAlignment="0" applyProtection="0"/>
    <xf numFmtId="0" fontId="2" fillId="11" borderId="0" applyNumberFormat="0" applyBorder="0" applyAlignment="0" applyProtection="0"/>
    <xf numFmtId="0" fontId="27" fillId="17" borderId="0" applyNumberFormat="0" applyBorder="0" applyAlignment="0" applyProtection="0"/>
    <xf numFmtId="0" fontId="24" fillId="0" borderId="4" applyNumberFormat="0" applyFill="0" applyAlignment="0" applyProtection="0"/>
    <xf numFmtId="0" fontId="27" fillId="28" borderId="0" applyNumberFormat="0" applyBorder="0" applyAlignment="0" applyProtection="0"/>
    <xf numFmtId="0" fontId="27" fillId="13" borderId="0" applyNumberFormat="0" applyBorder="0" applyAlignment="0" applyProtection="0"/>
    <xf numFmtId="0" fontId="2" fillId="1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28" borderId="0" applyNumberFormat="0" applyBorder="0" applyAlignment="0" applyProtection="0"/>
    <xf numFmtId="0" fontId="25" fillId="7" borderId="5" applyNumberFormat="0" applyAlignment="0" applyProtection="0"/>
    <xf numFmtId="0" fontId="27" fillId="16" borderId="0" applyNumberFormat="0" applyBorder="0" applyAlignment="0" applyProtection="0"/>
    <xf numFmtId="0" fontId="27" fillId="9" borderId="0" applyNumberFormat="0" applyBorder="0" applyAlignment="0" applyProtection="0"/>
    <xf numFmtId="0" fontId="20" fillId="3"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1" fillId="4" borderId="0" applyNumberFormat="0" applyBorder="0" applyAlignment="0" applyProtection="0"/>
    <xf numFmtId="0" fontId="27" fillId="28" borderId="0" applyNumberFormat="0" applyBorder="0" applyAlignment="0" applyProtection="0"/>
    <xf numFmtId="0" fontId="26" fillId="0" borderId="0" applyNumberFormat="0" applyFill="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 fillId="23" borderId="0" applyNumberFormat="0" applyBorder="0" applyAlignment="0" applyProtection="0"/>
    <xf numFmtId="0" fontId="27" fillId="28" borderId="0" applyNumberFormat="0" applyBorder="0" applyAlignment="0" applyProtection="0"/>
    <xf numFmtId="0" fontId="2" fillId="31" borderId="0" applyNumberFormat="0" applyBorder="0" applyAlignment="0" applyProtection="0"/>
    <xf numFmtId="0" fontId="27" fillId="17" borderId="0" applyNumberFormat="0" applyBorder="0" applyAlignment="0" applyProtection="0"/>
    <xf numFmtId="0" fontId="19" fillId="0" borderId="0" applyNumberFormat="0" applyFill="0" applyBorder="0" applyAlignment="0" applyProtection="0"/>
    <xf numFmtId="0" fontId="26" fillId="0" borderId="0" applyNumberFormat="0" applyFill="0" applyBorder="0" applyAlignment="0" applyProtection="0"/>
    <xf numFmtId="0" fontId="27" fillId="25" borderId="0" applyNumberFormat="0" applyBorder="0" applyAlignment="0" applyProtection="0"/>
    <xf numFmtId="0" fontId="2" fillId="18" borderId="0" applyNumberFormat="0" applyBorder="0" applyAlignment="0" applyProtection="0"/>
    <xf numFmtId="0" fontId="27" fillId="32" borderId="0" applyNumberFormat="0" applyBorder="0" applyAlignment="0" applyProtection="0"/>
    <xf numFmtId="0" fontId="2" fillId="14" borderId="0" applyNumberFormat="0" applyBorder="0" applyAlignment="0" applyProtection="0"/>
    <xf numFmtId="0" fontId="27" fillId="28" borderId="0" applyNumberFormat="0" applyBorder="0" applyAlignment="0" applyProtection="0"/>
    <xf numFmtId="0" fontId="27" fillId="9" borderId="0" applyNumberFormat="0" applyBorder="0" applyAlignment="0" applyProtection="0"/>
    <xf numFmtId="0" fontId="2" fillId="23" borderId="0" applyNumberFormat="0" applyBorder="0" applyAlignment="0" applyProtection="0"/>
    <xf numFmtId="0" fontId="27" fillId="21" borderId="0" applyNumberFormat="0" applyBorder="0" applyAlignment="0" applyProtection="0"/>
    <xf numFmtId="0" fontId="23" fillId="6" borderId="1" applyNumberFormat="0" applyAlignment="0" applyProtection="0"/>
    <xf numFmtId="0" fontId="27" fillId="13"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6" fillId="0" borderId="0" applyNumberFormat="0" applyFill="0" applyBorder="0" applyAlignment="0" applyProtection="0"/>
    <xf numFmtId="0" fontId="27" fillId="20" borderId="0" applyNumberFormat="0" applyBorder="0" applyAlignment="0" applyProtection="0"/>
    <xf numFmtId="0" fontId="26" fillId="0" borderId="0" applyNumberFormat="0" applyFill="0" applyBorder="0" applyAlignment="0" applyProtection="0"/>
    <xf numFmtId="0" fontId="27" fillId="20" borderId="0" applyNumberFormat="0" applyBorder="0" applyAlignment="0" applyProtection="0"/>
    <xf numFmtId="0" fontId="25" fillId="7" borderId="5" applyNumberFormat="0" applyAlignment="0" applyProtection="0"/>
    <xf numFmtId="0" fontId="2" fillId="19" borderId="0" applyNumberFormat="0" applyBorder="0" applyAlignment="0" applyProtection="0"/>
    <xf numFmtId="0" fontId="25" fillId="7" borderId="5" applyNumberFormat="0" applyAlignment="0" applyProtection="0"/>
    <xf numFmtId="0" fontId="2" fillId="1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3" fillId="6" borderId="1" applyNumberFormat="0" applyAlignment="0" applyProtection="0"/>
    <xf numFmtId="0" fontId="21" fillId="4" borderId="0" applyNumberFormat="0" applyBorder="0" applyAlignment="0" applyProtection="0"/>
    <xf numFmtId="0" fontId="27" fillId="28" borderId="0" applyNumberFormat="0" applyBorder="0" applyAlignment="0" applyProtection="0"/>
    <xf numFmtId="0" fontId="27" fillId="25" borderId="0" applyNumberFormat="0" applyBorder="0" applyAlignment="0" applyProtection="0"/>
    <xf numFmtId="0" fontId="14" fillId="0" borderId="7" applyNumberFormat="0" applyFill="0" applyAlignment="0" applyProtection="0"/>
    <xf numFmtId="0" fontId="27" fillId="17" borderId="0" applyNumberFormat="0" applyBorder="0" applyAlignment="0" applyProtection="0"/>
    <xf numFmtId="0" fontId="27" fillId="21" borderId="0" applyNumberFormat="0" applyBorder="0" applyAlignment="0" applyProtection="0"/>
    <xf numFmtId="0" fontId="27" fillId="28" borderId="0" applyNumberFormat="0" applyBorder="0" applyAlignment="0" applyProtection="0"/>
    <xf numFmtId="0" fontId="21" fillId="4" borderId="0" applyNumberFormat="0" applyBorder="0" applyAlignment="0" applyProtection="0"/>
    <xf numFmtId="0" fontId="27" fillId="24" borderId="0" applyNumberFormat="0" applyBorder="0" applyAlignment="0" applyProtection="0"/>
    <xf numFmtId="0" fontId="22" fillId="5"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 fillId="18" borderId="0" applyNumberFormat="0" applyBorder="0" applyAlignment="0" applyProtection="0"/>
    <xf numFmtId="0" fontId="27" fillId="32" borderId="0" applyNumberFormat="0" applyBorder="0" applyAlignment="0" applyProtection="0"/>
    <xf numFmtId="0" fontId="20" fillId="3" borderId="0" applyNumberFormat="0" applyBorder="0" applyAlignment="0" applyProtection="0"/>
    <xf numFmtId="0" fontId="27" fillId="12" borderId="0" applyNumberFormat="0" applyBorder="0" applyAlignment="0" applyProtection="0"/>
    <xf numFmtId="0" fontId="2" fillId="22" borderId="0" applyNumberFormat="0" applyBorder="0" applyAlignment="0" applyProtection="0"/>
    <xf numFmtId="165" fontId="2" fillId="0" borderId="0" applyFont="0" applyFill="0" applyBorder="0" applyAlignment="0" applyProtection="0"/>
    <xf numFmtId="0" fontId="20" fillId="3" borderId="0" applyNumberFormat="0" applyBorder="0" applyAlignment="0" applyProtection="0"/>
    <xf numFmtId="0" fontId="2" fillId="26" borderId="0" applyNumberFormat="0" applyBorder="0" applyAlignment="0" applyProtection="0"/>
    <xf numFmtId="0" fontId="2" fillId="11"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 fillId="31" borderId="0" applyNumberFormat="0" applyBorder="0" applyAlignment="0" applyProtection="0"/>
    <xf numFmtId="0" fontId="27" fillId="17" borderId="0" applyNumberFormat="0" applyBorder="0" applyAlignment="0" applyProtection="0"/>
    <xf numFmtId="0" fontId="27" fillId="13" borderId="0" applyNumberFormat="0" applyBorder="0" applyAlignment="0" applyProtection="0"/>
    <xf numFmtId="0" fontId="2" fillId="22" borderId="0" applyNumberFormat="0" applyBorder="0" applyAlignment="0" applyProtection="0"/>
    <xf numFmtId="0" fontId="26" fillId="0" borderId="0" applyNumberFormat="0" applyFill="0" applyBorder="0" applyAlignment="0" applyProtection="0"/>
    <xf numFmtId="0" fontId="2" fillId="18"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 fillId="11" borderId="0" applyNumberFormat="0" applyBorder="0" applyAlignment="0" applyProtection="0"/>
    <xf numFmtId="0" fontId="27" fillId="32" borderId="0" applyNumberFormat="0" applyBorder="0" applyAlignment="0" applyProtection="0"/>
    <xf numFmtId="0" fontId="26" fillId="0" borderId="0" applyNumberFormat="0" applyFill="0" applyBorder="0" applyAlignment="0" applyProtection="0"/>
    <xf numFmtId="0" fontId="20" fillId="3"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 fillId="11" borderId="0" applyNumberFormat="0" applyBorder="0" applyAlignment="0" applyProtection="0"/>
    <xf numFmtId="0" fontId="2" fillId="18" borderId="0" applyNumberFormat="0" applyBorder="0" applyAlignment="0" applyProtection="0"/>
    <xf numFmtId="0" fontId="27" fillId="29" borderId="0" applyNumberFormat="0" applyBorder="0" applyAlignment="0" applyProtection="0"/>
    <xf numFmtId="0" fontId="24" fillId="0" borderId="4" applyNumberFormat="0" applyFill="0" applyAlignment="0" applyProtection="0"/>
    <xf numFmtId="0" fontId="14" fillId="0" borderId="7" applyNumberFormat="0" applyFill="0" applyAlignment="0" applyProtection="0"/>
    <xf numFmtId="0" fontId="22" fillId="5" borderId="0" applyNumberFormat="0" applyBorder="0" applyAlignment="0" applyProtection="0"/>
    <xf numFmtId="0" fontId="20" fillId="3" borderId="0" applyNumberFormat="0" applyBorder="0" applyAlignment="0" applyProtection="0"/>
    <xf numFmtId="0" fontId="27" fillId="32"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5" fillId="7" borderId="5" applyNumberFormat="0" applyAlignment="0" applyProtection="0"/>
    <xf numFmtId="0" fontId="25" fillId="7" borderId="5" applyNumberFormat="0" applyAlignment="0" applyProtection="0"/>
    <xf numFmtId="0" fontId="26" fillId="0" borderId="0" applyNumberFormat="0" applyFill="0" applyBorder="0" applyAlignment="0" applyProtection="0"/>
    <xf numFmtId="0" fontId="27" fillId="21" borderId="0" applyNumberFormat="0" applyBorder="0" applyAlignment="0" applyProtection="0"/>
    <xf numFmtId="0" fontId="20" fillId="3"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7" fillId="12" borderId="0" applyNumberFormat="0" applyBorder="0" applyAlignment="0" applyProtection="0"/>
    <xf numFmtId="0" fontId="27" fillId="17" borderId="0" applyNumberFormat="0" applyBorder="0" applyAlignment="0" applyProtection="0"/>
    <xf numFmtId="0" fontId="2" fillId="8" borderId="6" applyNumberFormat="0" applyFont="0" applyAlignment="0" applyProtection="0"/>
    <xf numFmtId="0" fontId="27" fillId="20" borderId="0" applyNumberFormat="0" applyBorder="0" applyAlignment="0" applyProtection="0"/>
    <xf numFmtId="0" fontId="25" fillId="7" borderId="5" applyNumberFormat="0" applyAlignment="0" applyProtection="0"/>
    <xf numFmtId="0" fontId="20" fillId="3" borderId="0" applyNumberFormat="0" applyBorder="0" applyAlignment="0" applyProtection="0"/>
    <xf numFmtId="0" fontId="27" fillId="21" borderId="0" applyNumberFormat="0" applyBorder="0" applyAlignment="0" applyProtection="0"/>
    <xf numFmtId="0" fontId="23" fillId="6" borderId="1" applyNumberFormat="0" applyAlignment="0" applyProtection="0"/>
    <xf numFmtId="0" fontId="2" fillId="14" borderId="0" applyNumberFormat="0" applyBorder="0" applyAlignment="0" applyProtection="0"/>
    <xf numFmtId="0" fontId="20" fillId="3"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0" fillId="3" borderId="0" applyNumberFormat="0" applyBorder="0" applyAlignment="0" applyProtection="0"/>
    <xf numFmtId="0" fontId="2" fillId="18" borderId="0" applyNumberFormat="0" applyBorder="0" applyAlignment="0" applyProtection="0"/>
    <xf numFmtId="0" fontId="25" fillId="7" borderId="5" applyNumberFormat="0" applyAlignment="0" applyProtection="0"/>
    <xf numFmtId="0" fontId="21" fillId="4" borderId="0" applyNumberFormat="0" applyBorder="0" applyAlignment="0" applyProtection="0"/>
    <xf numFmtId="0" fontId="2" fillId="19" borderId="0" applyNumberFormat="0" applyBorder="0" applyAlignment="0" applyProtection="0"/>
    <xf numFmtId="0" fontId="22" fillId="5" borderId="0" applyNumberFormat="0" applyBorder="0" applyAlignment="0" applyProtection="0"/>
    <xf numFmtId="0" fontId="19" fillId="0" borderId="0" applyNumberFormat="0" applyFill="0" applyBorder="0" applyAlignment="0" applyProtection="0"/>
    <xf numFmtId="0" fontId="27" fillId="17" borderId="0" applyNumberFormat="0" applyBorder="0" applyAlignment="0" applyProtection="0"/>
    <xf numFmtId="0" fontId="26" fillId="0" borderId="0" applyNumberFormat="0" applyFill="0" applyBorder="0" applyAlignment="0" applyProtection="0"/>
    <xf numFmtId="0" fontId="2" fillId="10" borderId="0" applyNumberFormat="0" applyBorder="0" applyAlignment="0" applyProtection="0"/>
    <xf numFmtId="0" fontId="27" fillId="29"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7" fillId="13" borderId="0" applyNumberFormat="0" applyBorder="0" applyAlignment="0" applyProtection="0"/>
    <xf numFmtId="0" fontId="27" fillId="9" borderId="0" applyNumberFormat="0" applyBorder="0" applyAlignment="0" applyProtection="0"/>
    <xf numFmtId="0" fontId="25" fillId="7" borderId="5" applyNumberFormat="0" applyAlignment="0" applyProtection="0"/>
    <xf numFmtId="0" fontId="27" fillId="17" borderId="0" applyNumberFormat="0" applyBorder="0" applyAlignment="0" applyProtection="0"/>
    <xf numFmtId="0" fontId="2" fillId="8" borderId="6" applyNumberFormat="0" applyFont="0" applyAlignment="0" applyProtection="0"/>
    <xf numFmtId="0" fontId="20" fillId="3" borderId="0" applyNumberFormat="0" applyBorder="0" applyAlignment="0" applyProtection="0"/>
    <xf numFmtId="0" fontId="27" fillId="28" borderId="0" applyNumberFormat="0" applyBorder="0" applyAlignment="0" applyProtection="0"/>
    <xf numFmtId="0" fontId="2" fillId="18" borderId="0" applyNumberFormat="0" applyBorder="0" applyAlignment="0" applyProtection="0"/>
    <xf numFmtId="0" fontId="2" fillId="8" borderId="6" applyNumberFormat="0" applyFont="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1" fillId="4" borderId="0" applyNumberFormat="0" applyBorder="0" applyAlignment="0" applyProtection="0"/>
    <xf numFmtId="0" fontId="23" fillId="6" borderId="1" applyNumberFormat="0" applyAlignment="0" applyProtection="0"/>
    <xf numFmtId="0" fontId="27" fillId="20"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29" borderId="0" applyNumberFormat="0" applyBorder="0" applyAlignment="0" applyProtection="0"/>
    <xf numFmtId="0" fontId="26" fillId="0" borderId="0" applyNumberFormat="0" applyFill="0" applyBorder="0" applyAlignment="0" applyProtection="0"/>
    <xf numFmtId="0" fontId="21" fillId="4" borderId="0" applyNumberFormat="0" applyBorder="0" applyAlignment="0" applyProtection="0"/>
    <xf numFmtId="0" fontId="27" fillId="12"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 fillId="8" borderId="6" applyNumberFormat="0" applyFont="0" applyAlignment="0" applyProtection="0"/>
    <xf numFmtId="0" fontId="27" fillId="9" borderId="0" applyNumberFormat="0" applyBorder="0" applyAlignment="0" applyProtection="0"/>
    <xf numFmtId="0" fontId="25" fillId="7" borderId="5" applyNumberFormat="0" applyAlignment="0" applyProtection="0"/>
    <xf numFmtId="0" fontId="27" fillId="29" borderId="0" applyNumberFormat="0" applyBorder="0" applyAlignment="0" applyProtection="0"/>
    <xf numFmtId="0" fontId="2" fillId="15" borderId="0" applyNumberFormat="0" applyBorder="0" applyAlignment="0" applyProtection="0"/>
    <xf numFmtId="0" fontId="27" fillId="1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6" fillId="0" borderId="0" applyNumberFormat="0" applyFill="0" applyBorder="0" applyAlignment="0" applyProtection="0"/>
    <xf numFmtId="0" fontId="27" fillId="20" borderId="0" applyNumberFormat="0" applyBorder="0" applyAlignment="0" applyProtection="0"/>
    <xf numFmtId="0" fontId="27" fillId="12"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20" borderId="0" applyNumberFormat="0" applyBorder="0" applyAlignment="0" applyProtection="0"/>
    <xf numFmtId="0" fontId="2" fillId="11" borderId="0" applyNumberFormat="0" applyBorder="0" applyAlignment="0" applyProtection="0"/>
    <xf numFmtId="0" fontId="27" fillId="28" borderId="0" applyNumberFormat="0" applyBorder="0" applyAlignment="0" applyProtection="0"/>
    <xf numFmtId="0" fontId="24" fillId="0" borderId="4" applyNumberFormat="0" applyFill="0" applyAlignment="0" applyProtection="0"/>
    <xf numFmtId="0" fontId="27" fillId="25"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5" fillId="7" borderId="5" applyNumberFormat="0" applyAlignment="0" applyProtection="0"/>
    <xf numFmtId="0" fontId="2" fillId="26" borderId="0" applyNumberFormat="0" applyBorder="0" applyAlignment="0" applyProtection="0"/>
    <xf numFmtId="0" fontId="26" fillId="0" borderId="0" applyNumberFormat="0" applyFill="0" applyBorder="0" applyAlignment="0" applyProtection="0"/>
    <xf numFmtId="0" fontId="22" fillId="5" borderId="0" applyNumberFormat="0" applyBorder="0" applyAlignment="0" applyProtection="0"/>
    <xf numFmtId="0" fontId="20" fillId="3" borderId="0" applyNumberFormat="0" applyBorder="0" applyAlignment="0" applyProtection="0"/>
    <xf numFmtId="0" fontId="23" fillId="6" borderId="1" applyNumberFormat="0" applyAlignment="0" applyProtection="0"/>
    <xf numFmtId="164" fontId="2" fillId="0" borderId="0" applyFont="0" applyFill="0" applyBorder="0" applyAlignment="0" applyProtection="0"/>
    <xf numFmtId="0" fontId="2" fillId="14" borderId="0" applyNumberFormat="0" applyBorder="0" applyAlignment="0" applyProtection="0"/>
    <xf numFmtId="0" fontId="14" fillId="0" borderId="7" applyNumberFormat="0" applyFill="0" applyAlignment="0" applyProtection="0"/>
    <xf numFmtId="0" fontId="20" fillId="3" borderId="0" applyNumberFormat="0" applyBorder="0" applyAlignment="0" applyProtection="0"/>
    <xf numFmtId="0" fontId="23" fillId="6" borderId="1" applyNumberFormat="0" applyAlignment="0" applyProtection="0"/>
    <xf numFmtId="0" fontId="14" fillId="0" borderId="7" applyNumberFormat="0" applyFill="0" applyAlignment="0" applyProtection="0"/>
    <xf numFmtId="0" fontId="2" fillId="30" borderId="0" applyNumberFormat="0" applyBorder="0" applyAlignment="0" applyProtection="0"/>
    <xf numFmtId="0" fontId="2" fillId="8" borderId="6" applyNumberFormat="0" applyFont="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13" borderId="0" applyNumberFormat="0" applyBorder="0" applyAlignment="0" applyProtection="0"/>
    <xf numFmtId="0" fontId="27" fillId="29" borderId="0" applyNumberFormat="0" applyBorder="0" applyAlignment="0" applyProtection="0"/>
    <xf numFmtId="0" fontId="22" fillId="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6" fillId="0" borderId="0" applyNumberFormat="0" applyFill="0" applyBorder="0" applyAlignment="0" applyProtection="0"/>
    <xf numFmtId="0" fontId="27" fillId="16" borderId="0" applyNumberFormat="0" applyBorder="0" applyAlignment="0" applyProtection="0"/>
    <xf numFmtId="165" fontId="2" fillId="0" borderId="0" applyFont="0" applyFill="0" applyBorder="0" applyAlignment="0" applyProtection="0"/>
    <xf numFmtId="0" fontId="27" fillId="21" borderId="0" applyNumberFormat="0" applyBorder="0" applyAlignment="0" applyProtection="0"/>
    <xf numFmtId="0" fontId="27" fillId="17" borderId="0" applyNumberFormat="0" applyBorder="0" applyAlignment="0" applyProtection="0"/>
    <xf numFmtId="166" fontId="2" fillId="0" borderId="0" applyFont="0" applyFill="0" applyBorder="0" applyAlignment="0" applyProtection="0"/>
    <xf numFmtId="0" fontId="23" fillId="6" borderId="1" applyNumberFormat="0" applyAlignment="0" applyProtection="0"/>
    <xf numFmtId="0" fontId="27" fillId="21" borderId="0" applyNumberFormat="0" applyBorder="0" applyAlignment="0" applyProtection="0"/>
    <xf numFmtId="0" fontId="23" fillId="6" borderId="1" applyNumberFormat="0" applyAlignment="0" applyProtection="0"/>
    <xf numFmtId="0" fontId="27" fillId="29" borderId="0" applyNumberFormat="0" applyBorder="0" applyAlignment="0" applyProtection="0"/>
    <xf numFmtId="0" fontId="27" fillId="13" borderId="0" applyNumberFormat="0" applyBorder="0" applyAlignment="0" applyProtection="0"/>
    <xf numFmtId="0" fontId="2" fillId="18" borderId="0" applyNumberFormat="0" applyBorder="0" applyAlignment="0" applyProtection="0"/>
    <xf numFmtId="0" fontId="27" fillId="24" borderId="0" applyNumberFormat="0" applyBorder="0" applyAlignment="0" applyProtection="0"/>
    <xf numFmtId="0" fontId="2" fillId="8" borderId="6" applyNumberFormat="0" applyFont="0" applyAlignment="0" applyProtection="0"/>
    <xf numFmtId="0" fontId="27" fillId="9" borderId="0" applyNumberFormat="0" applyBorder="0" applyAlignment="0" applyProtection="0"/>
    <xf numFmtId="0" fontId="2" fillId="8" borderId="6" applyNumberFormat="0" applyFont="0" applyAlignment="0" applyProtection="0"/>
    <xf numFmtId="0" fontId="27" fillId="25" borderId="0" applyNumberFormat="0" applyBorder="0" applyAlignment="0" applyProtection="0"/>
    <xf numFmtId="0" fontId="27" fillId="9" borderId="0" applyNumberFormat="0" applyBorder="0" applyAlignment="0" applyProtection="0"/>
    <xf numFmtId="0" fontId="22" fillId="5" borderId="0" applyNumberFormat="0" applyBorder="0" applyAlignment="0" applyProtection="0"/>
    <xf numFmtId="0" fontId="2" fillId="22" borderId="0" applyNumberFormat="0" applyBorder="0" applyAlignment="0" applyProtection="0"/>
    <xf numFmtId="0" fontId="21" fillId="4" borderId="0" applyNumberFormat="0" applyBorder="0" applyAlignment="0" applyProtection="0"/>
    <xf numFmtId="0" fontId="27" fillId="29" borderId="0" applyNumberFormat="0" applyBorder="0" applyAlignment="0" applyProtection="0"/>
    <xf numFmtId="0" fontId="2" fillId="14" borderId="0" applyNumberFormat="0" applyBorder="0" applyAlignment="0" applyProtection="0"/>
    <xf numFmtId="0" fontId="27" fillId="13" borderId="0" applyNumberFormat="0" applyBorder="0" applyAlignment="0" applyProtection="0"/>
    <xf numFmtId="0" fontId="27" fillId="20"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5" fillId="7" borderId="5" applyNumberFormat="0" applyAlignment="0" applyProtection="0"/>
    <xf numFmtId="0" fontId="2" fillId="30" borderId="0" applyNumberFormat="0" applyBorder="0" applyAlignment="0" applyProtection="0"/>
    <xf numFmtId="0" fontId="23" fillId="6" borderId="1" applyNumberFormat="0" applyAlignment="0" applyProtection="0"/>
    <xf numFmtId="0" fontId="19" fillId="0" borderId="0" applyNumberFormat="0" applyFill="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9"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7" fillId="32"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2" fillId="5" borderId="0" applyNumberFormat="0" applyBorder="0" applyAlignment="0" applyProtection="0"/>
    <xf numFmtId="164" fontId="2" fillId="0" borderId="0" applyFont="0" applyFill="0" applyBorder="0" applyAlignment="0" applyProtection="0"/>
    <xf numFmtId="0" fontId="2" fillId="11" borderId="0" applyNumberFormat="0" applyBorder="0" applyAlignment="0" applyProtection="0"/>
    <xf numFmtId="0" fontId="27" fillId="24" borderId="0" applyNumberFormat="0" applyBorder="0" applyAlignment="0" applyProtection="0"/>
    <xf numFmtId="0" fontId="27" fillId="17" borderId="0" applyNumberFormat="0" applyBorder="0" applyAlignment="0" applyProtection="0"/>
    <xf numFmtId="0" fontId="2" fillId="11" borderId="0" applyNumberFormat="0" applyBorder="0" applyAlignment="0" applyProtection="0"/>
    <xf numFmtId="0" fontId="27" fillId="9" borderId="0" applyNumberFormat="0" applyBorder="0" applyAlignment="0" applyProtection="0"/>
    <xf numFmtId="0" fontId="21" fillId="4" borderId="0" applyNumberFormat="0" applyBorder="0" applyAlignment="0" applyProtection="0"/>
    <xf numFmtId="0" fontId="14" fillId="0" borderId="7" applyNumberFormat="0" applyFill="0" applyAlignment="0" applyProtection="0"/>
    <xf numFmtId="0" fontId="2" fillId="11" borderId="0" applyNumberFormat="0" applyBorder="0" applyAlignment="0" applyProtection="0"/>
    <xf numFmtId="0" fontId="27" fillId="21" borderId="0" applyNumberFormat="0" applyBorder="0" applyAlignment="0" applyProtection="0"/>
    <xf numFmtId="0" fontId="26" fillId="0" borderId="0" applyNumberFormat="0" applyFill="0" applyBorder="0" applyAlignment="0" applyProtection="0"/>
    <xf numFmtId="164" fontId="2" fillId="0" borderId="0" applyFont="0" applyFill="0" applyBorder="0" applyAlignment="0" applyProtection="0"/>
    <xf numFmtId="0" fontId="27" fillId="28" borderId="0" applyNumberFormat="0" applyBorder="0" applyAlignment="0" applyProtection="0"/>
    <xf numFmtId="0" fontId="24" fillId="0" borderId="4" applyNumberFormat="0" applyFill="0" applyAlignment="0" applyProtection="0"/>
    <xf numFmtId="0" fontId="2" fillId="10" borderId="0" applyNumberFormat="0" applyBorder="0" applyAlignment="0" applyProtection="0"/>
    <xf numFmtId="0" fontId="26" fillId="0" borderId="0" applyNumberFormat="0" applyFill="0" applyBorder="0" applyAlignment="0" applyProtection="0"/>
    <xf numFmtId="0" fontId="2" fillId="14" borderId="0" applyNumberFormat="0" applyBorder="0" applyAlignment="0" applyProtection="0"/>
    <xf numFmtId="0" fontId="20" fillId="3"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 fillId="8" borderId="6" applyNumberFormat="0" applyFont="0" applyAlignment="0" applyProtection="0"/>
    <xf numFmtId="0" fontId="27" fillId="17" borderId="0" applyNumberFormat="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24" borderId="0" applyNumberFormat="0" applyBorder="0" applyAlignment="0" applyProtection="0"/>
    <xf numFmtId="0" fontId="27" fillId="16" borderId="0" applyNumberFormat="0" applyBorder="0" applyAlignment="0" applyProtection="0"/>
    <xf numFmtId="0" fontId="27" fillId="29" borderId="0" applyNumberFormat="0" applyBorder="0" applyAlignment="0" applyProtection="0"/>
    <xf numFmtId="0" fontId="19" fillId="0" borderId="0" applyNumberFormat="0" applyFill="0" applyBorder="0" applyAlignment="0" applyProtection="0"/>
    <xf numFmtId="0" fontId="2" fillId="18" borderId="0" applyNumberFormat="0" applyBorder="0" applyAlignment="0" applyProtection="0"/>
    <xf numFmtId="0" fontId="2" fillId="26" borderId="0" applyNumberFormat="0" applyBorder="0" applyAlignment="0" applyProtection="0"/>
    <xf numFmtId="0" fontId="21" fillId="4" borderId="0" applyNumberFormat="0" applyBorder="0" applyAlignment="0" applyProtection="0"/>
    <xf numFmtId="0" fontId="14" fillId="0" borderId="7" applyNumberFormat="0" applyFill="0" applyAlignment="0" applyProtection="0"/>
    <xf numFmtId="0" fontId="2" fillId="26" borderId="0" applyNumberFormat="0" applyBorder="0" applyAlignment="0" applyProtection="0"/>
    <xf numFmtId="0" fontId="2" fillId="22" borderId="0" applyNumberFormat="0" applyBorder="0" applyAlignment="0" applyProtection="0"/>
    <xf numFmtId="0" fontId="27" fillId="17"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7" fillId="16" borderId="0" applyNumberFormat="0" applyBorder="0" applyAlignment="0" applyProtection="0"/>
    <xf numFmtId="0" fontId="27" fillId="9" borderId="0" applyNumberFormat="0" applyBorder="0" applyAlignment="0" applyProtection="0"/>
    <xf numFmtId="0" fontId="22" fillId="5" borderId="0" applyNumberFormat="0" applyBorder="0" applyAlignment="0" applyProtection="0"/>
    <xf numFmtId="0" fontId="2" fillId="14" borderId="0" applyNumberFormat="0" applyBorder="0" applyAlignment="0" applyProtection="0"/>
    <xf numFmtId="0" fontId="27" fillId="13"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7" fillId="24"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0" borderId="0" applyNumberFormat="0" applyBorder="0" applyAlignment="0" applyProtection="0"/>
    <xf numFmtId="0" fontId="2" fillId="26" borderId="0" applyNumberFormat="0" applyBorder="0" applyAlignment="0" applyProtection="0"/>
    <xf numFmtId="0" fontId="21" fillId="4" borderId="0" applyNumberFormat="0" applyBorder="0" applyAlignment="0" applyProtection="0"/>
    <xf numFmtId="0" fontId="27" fillId="24" borderId="0" applyNumberFormat="0" applyBorder="0" applyAlignment="0" applyProtection="0"/>
    <xf numFmtId="0" fontId="23" fillId="6" borderId="1" applyNumberFormat="0" applyAlignment="0" applyProtection="0"/>
    <xf numFmtId="0" fontId="20" fillId="3" borderId="0" applyNumberFormat="0" applyBorder="0" applyAlignment="0" applyProtection="0"/>
    <xf numFmtId="0" fontId="27" fillId="20"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27" fillId="12"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 fillId="11" borderId="0" applyNumberFormat="0" applyBorder="0" applyAlignment="0" applyProtection="0"/>
    <xf numFmtId="0" fontId="27" fillId="29" borderId="0" applyNumberFormat="0" applyBorder="0" applyAlignment="0" applyProtection="0"/>
    <xf numFmtId="0" fontId="27" fillId="16"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4"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0" fillId="3" borderId="0" applyNumberFormat="0" applyBorder="0" applyAlignment="0" applyProtection="0"/>
    <xf numFmtId="0" fontId="22" fillId="5" borderId="0" applyNumberFormat="0" applyBorder="0" applyAlignment="0" applyProtection="0"/>
    <xf numFmtId="0" fontId="2" fillId="27" borderId="0" applyNumberFormat="0" applyBorder="0" applyAlignment="0" applyProtection="0"/>
    <xf numFmtId="0" fontId="27" fillId="17" borderId="0" applyNumberFormat="0" applyBorder="0" applyAlignment="0" applyProtection="0"/>
    <xf numFmtId="0" fontId="25" fillId="7" borderId="5" applyNumberFormat="0" applyAlignment="0" applyProtection="0"/>
    <xf numFmtId="0" fontId="2" fillId="19"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27" fillId="25" borderId="0" applyNumberFormat="0" applyBorder="0" applyAlignment="0" applyProtection="0"/>
    <xf numFmtId="0" fontId="20" fillId="3" borderId="0" applyNumberFormat="0" applyBorder="0" applyAlignment="0" applyProtection="0"/>
    <xf numFmtId="0" fontId="25" fillId="7" borderId="5" applyNumberFormat="0" applyAlignment="0" applyProtection="0"/>
    <xf numFmtId="0" fontId="2" fillId="14" borderId="0" applyNumberFormat="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20" borderId="0" applyNumberFormat="0" applyBorder="0" applyAlignment="0" applyProtection="0"/>
    <xf numFmtId="166" fontId="2" fillId="0" borderId="0" applyFont="0" applyFill="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9"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 fillId="22" borderId="0" applyNumberFormat="0" applyBorder="0" applyAlignment="0" applyProtection="0"/>
    <xf numFmtId="0" fontId="2" fillId="8" borderId="6" applyNumberFormat="0" applyFont="0" applyAlignment="0" applyProtection="0"/>
    <xf numFmtId="0" fontId="27" fillId="16" borderId="0" applyNumberFormat="0" applyBorder="0" applyAlignment="0" applyProtection="0"/>
    <xf numFmtId="0" fontId="27" fillId="17"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1" borderId="0" applyNumberFormat="0" applyBorder="0" applyAlignment="0" applyProtection="0"/>
    <xf numFmtId="0" fontId="27" fillId="9" borderId="0" applyNumberFormat="0" applyBorder="0" applyAlignment="0" applyProtection="0"/>
    <xf numFmtId="0" fontId="2" fillId="30"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13" borderId="0" applyNumberFormat="0" applyBorder="0" applyAlignment="0" applyProtection="0"/>
    <xf numFmtId="0" fontId="26" fillId="0" borderId="0" applyNumberFormat="0" applyFill="0" applyBorder="0" applyAlignment="0" applyProtection="0"/>
    <xf numFmtId="0" fontId="2" fillId="8" borderId="6"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7" fillId="16" borderId="0" applyNumberFormat="0" applyBorder="0" applyAlignment="0" applyProtection="0"/>
    <xf numFmtId="0" fontId="27" fillId="13" borderId="0" applyNumberFormat="0" applyBorder="0" applyAlignment="0" applyProtection="0"/>
    <xf numFmtId="165" fontId="2" fillId="0" borderId="0" applyFont="0" applyFill="0" applyBorder="0" applyAlignment="0" applyProtection="0"/>
    <xf numFmtId="0" fontId="27" fillId="24" borderId="0" applyNumberFormat="0" applyBorder="0" applyAlignment="0" applyProtection="0"/>
    <xf numFmtId="0" fontId="27" fillId="16" borderId="0" applyNumberFormat="0" applyBorder="0" applyAlignment="0" applyProtection="0"/>
    <xf numFmtId="0" fontId="27" fillId="32" borderId="0" applyNumberFormat="0" applyBorder="0" applyAlignment="0" applyProtection="0"/>
    <xf numFmtId="0" fontId="2" fillId="22" borderId="0" applyNumberFormat="0" applyBorder="0" applyAlignment="0" applyProtection="0"/>
    <xf numFmtId="0" fontId="25" fillId="7" borderId="5" applyNumberFormat="0" applyAlignment="0" applyProtection="0"/>
    <xf numFmtId="0" fontId="26" fillId="0" borderId="0" applyNumberFormat="0" applyFill="0" applyBorder="0" applyAlignment="0" applyProtection="0"/>
    <xf numFmtId="0" fontId="2" fillId="15" borderId="0" applyNumberFormat="0" applyBorder="0" applyAlignment="0" applyProtection="0"/>
    <xf numFmtId="0" fontId="27" fillId="32" borderId="0" applyNumberFormat="0" applyBorder="0" applyAlignment="0" applyProtection="0"/>
    <xf numFmtId="0" fontId="24" fillId="0" borderId="4" applyNumberFormat="0" applyFill="0" applyAlignment="0" applyProtection="0"/>
    <xf numFmtId="0" fontId="27" fillId="21" borderId="0" applyNumberFormat="0" applyBorder="0" applyAlignment="0" applyProtection="0"/>
    <xf numFmtId="0" fontId="2" fillId="30" borderId="0" applyNumberFormat="0" applyBorder="0" applyAlignment="0" applyProtection="0"/>
    <xf numFmtId="0" fontId="27" fillId="29" borderId="0" applyNumberFormat="0" applyBorder="0" applyAlignment="0" applyProtection="0"/>
    <xf numFmtId="0" fontId="24" fillId="0" borderId="4" applyNumberFormat="0" applyFill="0" applyAlignment="0" applyProtection="0"/>
    <xf numFmtId="0" fontId="14" fillId="0" borderId="7" applyNumberFormat="0" applyFill="0" applyAlignment="0" applyProtection="0"/>
    <xf numFmtId="165" fontId="2" fillId="0" borderId="0" applyFont="0" applyFill="0" applyBorder="0" applyAlignment="0" applyProtection="0"/>
    <xf numFmtId="0" fontId="23" fillId="6" borderId="1" applyNumberFormat="0" applyAlignment="0" applyProtection="0"/>
    <xf numFmtId="0" fontId="27" fillId="21" borderId="0" applyNumberFormat="0" applyBorder="0" applyAlignment="0" applyProtection="0"/>
    <xf numFmtId="0" fontId="27" fillId="12" borderId="0" applyNumberFormat="0" applyBorder="0" applyAlignment="0" applyProtection="0"/>
    <xf numFmtId="0" fontId="27" fillId="17" borderId="0" applyNumberFormat="0" applyBorder="0" applyAlignment="0" applyProtection="0"/>
    <xf numFmtId="0" fontId="26" fillId="0" borderId="0" applyNumberFormat="0" applyFill="0" applyBorder="0" applyAlignment="0" applyProtection="0"/>
    <xf numFmtId="0" fontId="2" fillId="15" borderId="0" applyNumberFormat="0" applyBorder="0" applyAlignment="0" applyProtection="0"/>
    <xf numFmtId="0" fontId="27" fillId="17" borderId="0" applyNumberFormat="0" applyBorder="0" applyAlignment="0" applyProtection="0"/>
    <xf numFmtId="0" fontId="2" fillId="19"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3" fillId="6" borderId="1" applyNumberFormat="0" applyAlignment="0" applyProtection="0"/>
    <xf numFmtId="0" fontId="27" fillId="28" borderId="0" applyNumberFormat="0" applyBorder="0" applyAlignment="0" applyProtection="0"/>
    <xf numFmtId="0" fontId="27" fillId="21" borderId="0" applyNumberFormat="0" applyBorder="0" applyAlignment="0" applyProtection="0"/>
    <xf numFmtId="0" fontId="25" fillId="7" borderId="5" applyNumberFormat="0" applyAlignment="0" applyProtection="0"/>
    <xf numFmtId="0" fontId="19" fillId="0" borderId="0" applyNumberFormat="0" applyFill="0" applyBorder="0" applyAlignment="0" applyProtection="0"/>
    <xf numFmtId="0" fontId="27" fillId="21" borderId="0" applyNumberFormat="0" applyBorder="0" applyAlignment="0" applyProtection="0"/>
    <xf numFmtId="0" fontId="2" fillId="30"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 fillId="14" borderId="0" applyNumberFormat="0" applyBorder="0" applyAlignment="0" applyProtection="0"/>
    <xf numFmtId="0" fontId="27" fillId="21"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165" fontId="2" fillId="0" borderId="0" applyFont="0" applyFill="0" applyBorder="0" applyAlignment="0" applyProtection="0"/>
    <xf numFmtId="0" fontId="27" fillId="29" borderId="0" applyNumberFormat="0" applyBorder="0" applyAlignment="0" applyProtection="0"/>
    <xf numFmtId="0" fontId="2" fillId="22"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9"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21" borderId="0" applyNumberFormat="0" applyBorder="0" applyAlignment="0" applyProtection="0"/>
    <xf numFmtId="0" fontId="2" fillId="15"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166" fontId="2" fillId="0" borderId="0" applyFont="0" applyFill="0" applyBorder="0" applyAlignment="0" applyProtection="0"/>
    <xf numFmtId="0" fontId="27" fillId="25" borderId="0" applyNumberFormat="0" applyBorder="0" applyAlignment="0" applyProtection="0"/>
    <xf numFmtId="0" fontId="27" fillId="17" borderId="0" applyNumberFormat="0" applyBorder="0" applyAlignment="0" applyProtection="0"/>
    <xf numFmtId="166" fontId="2" fillId="0" borderId="0" applyFont="0" applyFill="0" applyBorder="0" applyAlignment="0" applyProtection="0"/>
    <xf numFmtId="0" fontId="2" fillId="10" borderId="0" applyNumberFormat="0" applyBorder="0" applyAlignment="0" applyProtection="0"/>
    <xf numFmtId="0" fontId="27" fillId="9" borderId="0" applyNumberFormat="0" applyBorder="0" applyAlignment="0" applyProtection="0"/>
    <xf numFmtId="0" fontId="27" fillId="24" borderId="0" applyNumberFormat="0" applyBorder="0" applyAlignment="0" applyProtection="0"/>
    <xf numFmtId="0" fontId="20" fillId="3" borderId="0" applyNumberFormat="0" applyBorder="0" applyAlignment="0" applyProtection="0"/>
    <xf numFmtId="165" fontId="2" fillId="0" borderId="0" applyFont="0" applyFill="0" applyBorder="0" applyAlignment="0" applyProtection="0"/>
    <xf numFmtId="0" fontId="24" fillId="0" borderId="4" applyNumberFormat="0" applyFill="0" applyAlignment="0" applyProtection="0"/>
    <xf numFmtId="0" fontId="20" fillId="3"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12" borderId="0" applyNumberFormat="0" applyBorder="0" applyAlignment="0" applyProtection="0"/>
    <xf numFmtId="0" fontId="21" fillId="4" borderId="0" applyNumberFormat="0" applyBorder="0" applyAlignment="0" applyProtection="0"/>
    <xf numFmtId="0" fontId="27" fillId="32" borderId="0" applyNumberFormat="0" applyBorder="0" applyAlignment="0" applyProtection="0"/>
    <xf numFmtId="0" fontId="2" fillId="11" borderId="0" applyNumberFormat="0" applyBorder="0" applyAlignment="0" applyProtection="0"/>
    <xf numFmtId="0" fontId="19" fillId="0" borderId="0" applyNumberFormat="0" applyFill="0" applyBorder="0" applyAlignment="0" applyProtection="0"/>
    <xf numFmtId="0" fontId="23" fillId="6" borderId="1" applyNumberFormat="0" applyAlignment="0" applyProtection="0"/>
    <xf numFmtId="0" fontId="27" fillId="16" borderId="0" applyNumberFormat="0" applyBorder="0" applyAlignment="0" applyProtection="0"/>
    <xf numFmtId="0" fontId="2" fillId="10" borderId="0" applyNumberFormat="0" applyBorder="0" applyAlignment="0" applyProtection="0"/>
    <xf numFmtId="0" fontId="21" fillId="4" borderId="0" applyNumberFormat="0" applyBorder="0" applyAlignment="0" applyProtection="0"/>
    <xf numFmtId="0" fontId="27" fillId="25" borderId="0" applyNumberFormat="0" applyBorder="0" applyAlignment="0" applyProtection="0"/>
    <xf numFmtId="9" fontId="2" fillId="0" borderId="0" applyFont="0" applyFill="0" applyBorder="0" applyAlignment="0" applyProtection="0"/>
    <xf numFmtId="0" fontId="27" fillId="29" borderId="0" applyNumberFormat="0" applyBorder="0" applyAlignment="0" applyProtection="0"/>
    <xf numFmtId="164" fontId="2" fillId="0" borderId="0" applyFont="0" applyFill="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3" fillId="6" borderId="1" applyNumberFormat="0" applyAlignment="0" applyProtection="0"/>
    <xf numFmtId="0" fontId="27" fillId="9" borderId="0" applyNumberFormat="0" applyBorder="0" applyAlignment="0" applyProtection="0"/>
    <xf numFmtId="0" fontId="22" fillId="5" borderId="0" applyNumberFormat="0" applyBorder="0" applyAlignment="0" applyProtection="0"/>
    <xf numFmtId="0" fontId="2" fillId="8" borderId="6" applyNumberFormat="0" applyFont="0" applyAlignment="0" applyProtection="0"/>
    <xf numFmtId="164" fontId="2" fillId="0" borderId="0" applyFont="0" applyFill="0" applyBorder="0" applyAlignment="0" applyProtection="0"/>
    <xf numFmtId="0" fontId="24" fillId="0" borderId="4" applyNumberFormat="0" applyFill="0" applyAlignment="0" applyProtection="0"/>
    <xf numFmtId="0" fontId="27" fillId="16" borderId="0" applyNumberFormat="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 fillId="22"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164" fontId="2" fillId="0" borderId="0" applyFont="0" applyFill="0" applyBorder="0" applyAlignment="0" applyProtection="0"/>
    <xf numFmtId="0" fontId="2" fillId="31" borderId="0" applyNumberFormat="0" applyBorder="0" applyAlignment="0" applyProtection="0"/>
    <xf numFmtId="0" fontId="2" fillId="11" borderId="0" applyNumberFormat="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21" fillId="4" borderId="0" applyNumberFormat="0" applyBorder="0" applyAlignment="0" applyProtection="0"/>
    <xf numFmtId="0" fontId="14" fillId="0" borderId="7" applyNumberFormat="0" applyFill="0" applyAlignment="0" applyProtection="0"/>
    <xf numFmtId="0" fontId="27" fillId="12" borderId="0" applyNumberFormat="0" applyBorder="0" applyAlignment="0" applyProtection="0"/>
    <xf numFmtId="0" fontId="22" fillId="5" borderId="0" applyNumberFormat="0" applyBorder="0" applyAlignment="0" applyProtection="0"/>
    <xf numFmtId="0" fontId="2" fillId="19" borderId="0" applyNumberFormat="0" applyBorder="0" applyAlignment="0" applyProtection="0"/>
    <xf numFmtId="0" fontId="20" fillId="3" borderId="0" applyNumberFormat="0" applyBorder="0" applyAlignment="0" applyProtection="0"/>
    <xf numFmtId="0" fontId="2" fillId="23" borderId="0" applyNumberFormat="0" applyBorder="0" applyAlignment="0" applyProtection="0"/>
    <xf numFmtId="0" fontId="23" fillId="6" borderId="1" applyNumberFormat="0" applyAlignment="0" applyProtection="0"/>
    <xf numFmtId="0" fontId="27" fillId="29" borderId="0" applyNumberFormat="0" applyBorder="0" applyAlignment="0" applyProtection="0"/>
    <xf numFmtId="164" fontId="2" fillId="0" borderId="0" applyFont="0" applyFill="0" applyBorder="0" applyAlignment="0" applyProtection="0"/>
    <xf numFmtId="0" fontId="2" fillId="19" borderId="0" applyNumberFormat="0" applyBorder="0" applyAlignment="0" applyProtection="0"/>
    <xf numFmtId="0" fontId="24" fillId="0" borderId="4" applyNumberFormat="0" applyFill="0" applyAlignment="0" applyProtection="0"/>
    <xf numFmtId="0" fontId="27" fillId="20" borderId="0" applyNumberFormat="0" applyBorder="0" applyAlignment="0" applyProtection="0"/>
    <xf numFmtId="0" fontId="24" fillId="0" borderId="4" applyNumberFormat="0" applyFill="0" applyAlignment="0" applyProtection="0"/>
    <xf numFmtId="0" fontId="14" fillId="0" borderId="7" applyNumberFormat="0" applyFill="0" applyAlignment="0" applyProtection="0"/>
    <xf numFmtId="0" fontId="2" fillId="31" borderId="0" applyNumberFormat="0" applyBorder="0" applyAlignment="0" applyProtection="0"/>
    <xf numFmtId="0" fontId="2" fillId="27"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 fillId="14" borderId="0" applyNumberFormat="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4" fillId="0" borderId="4" applyNumberFormat="0" applyFill="0" applyAlignment="0" applyProtection="0"/>
    <xf numFmtId="0" fontId="2" fillId="10"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 fillId="26" borderId="0" applyNumberFormat="0" applyBorder="0" applyAlignment="0" applyProtection="0"/>
    <xf numFmtId="0" fontId="19" fillId="0" borderId="0" applyNumberFormat="0" applyFill="0" applyBorder="0" applyAlignment="0" applyProtection="0"/>
    <xf numFmtId="0" fontId="27" fillId="29" borderId="0" applyNumberFormat="0" applyBorder="0" applyAlignment="0" applyProtection="0"/>
    <xf numFmtId="0" fontId="27" fillId="9"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164" fontId="2" fillId="0" borderId="0" applyFont="0" applyFill="0" applyBorder="0" applyAlignment="0" applyProtection="0"/>
    <xf numFmtId="0" fontId="27" fillId="32" borderId="0" applyNumberFormat="0" applyBorder="0" applyAlignment="0" applyProtection="0"/>
    <xf numFmtId="0" fontId="20" fillId="3" borderId="0" applyNumberFormat="0" applyBorder="0" applyAlignment="0" applyProtection="0"/>
    <xf numFmtId="0" fontId="2" fillId="19" borderId="0" applyNumberFormat="0" applyBorder="0" applyAlignment="0" applyProtection="0"/>
    <xf numFmtId="0" fontId="26" fillId="0" borderId="0" applyNumberFormat="0" applyFill="0" applyBorder="0" applyAlignment="0" applyProtection="0"/>
    <xf numFmtId="0" fontId="2" fillId="10" borderId="0" applyNumberFormat="0" applyBorder="0" applyAlignment="0" applyProtection="0"/>
    <xf numFmtId="0" fontId="2" fillId="31" borderId="0" applyNumberFormat="0" applyBorder="0" applyAlignment="0" applyProtection="0"/>
    <xf numFmtId="0" fontId="14" fillId="0" borderId="7" applyNumberFormat="0" applyFill="0" applyAlignment="0" applyProtection="0"/>
    <xf numFmtId="0" fontId="27" fillId="12" borderId="0" applyNumberFormat="0" applyBorder="0" applyAlignment="0" applyProtection="0"/>
    <xf numFmtId="0" fontId="19" fillId="0" borderId="0" applyNumberFormat="0" applyFill="0" applyBorder="0" applyAlignment="0" applyProtection="0"/>
    <xf numFmtId="0" fontId="27" fillId="13" borderId="0" applyNumberFormat="0" applyBorder="0" applyAlignment="0" applyProtection="0"/>
    <xf numFmtId="0" fontId="25" fillId="7" borderId="5" applyNumberFormat="0" applyAlignment="0" applyProtection="0"/>
    <xf numFmtId="0" fontId="19" fillId="0" borderId="0" applyNumberFormat="0" applyFill="0" applyBorder="0" applyAlignment="0" applyProtection="0"/>
    <xf numFmtId="0" fontId="27" fillId="21" borderId="0" applyNumberFormat="0" applyBorder="0" applyAlignment="0" applyProtection="0"/>
    <xf numFmtId="0" fontId="26" fillId="0" borderId="0" applyNumberFormat="0" applyFill="0" applyBorder="0" applyAlignment="0" applyProtection="0"/>
    <xf numFmtId="0" fontId="27" fillId="24" borderId="0" applyNumberFormat="0" applyBorder="0" applyAlignment="0" applyProtection="0"/>
    <xf numFmtId="165" fontId="2" fillId="0" borderId="0" applyFont="0" applyFill="0" applyBorder="0" applyAlignment="0" applyProtection="0"/>
    <xf numFmtId="0" fontId="27" fillId="17"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5" fillId="7" borderId="5" applyNumberFormat="0" applyAlignment="0" applyProtection="0"/>
    <xf numFmtId="0" fontId="27" fillId="25"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4" fillId="0" borderId="4" applyNumberFormat="0" applyFill="0" applyAlignment="0" applyProtection="0"/>
    <xf numFmtId="0" fontId="27" fillId="32" borderId="0" applyNumberFormat="0" applyBorder="0" applyAlignment="0" applyProtection="0"/>
    <xf numFmtId="166" fontId="2" fillId="0" borderId="0" applyFont="0" applyFill="0" applyBorder="0" applyAlignment="0" applyProtection="0"/>
    <xf numFmtId="0" fontId="27" fillId="24" borderId="0" applyNumberFormat="0" applyBorder="0" applyAlignment="0" applyProtection="0"/>
    <xf numFmtId="0" fontId="27" fillId="16" borderId="0" applyNumberFormat="0" applyBorder="0" applyAlignment="0" applyProtection="0"/>
    <xf numFmtId="0" fontId="27" fillId="24"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0" borderId="0" applyNumberFormat="0" applyBorder="0" applyAlignment="0" applyProtection="0"/>
    <xf numFmtId="0" fontId="23" fillId="6" borderId="1" applyNumberFormat="0" applyAlignment="0" applyProtection="0"/>
    <xf numFmtId="0" fontId="2" fillId="23" borderId="0" applyNumberFormat="0" applyBorder="0" applyAlignment="0" applyProtection="0"/>
    <xf numFmtId="0" fontId="2" fillId="10"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7" borderId="0" applyNumberFormat="0" applyBorder="0" applyAlignment="0" applyProtection="0"/>
    <xf numFmtId="0" fontId="27" fillId="24" borderId="0" applyNumberFormat="0" applyBorder="0" applyAlignment="0" applyProtection="0"/>
    <xf numFmtId="0" fontId="2" fillId="27"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3" fillId="6" borderId="1" applyNumberFormat="0" applyAlignment="0" applyProtection="0"/>
    <xf numFmtId="0" fontId="26" fillId="0" borderId="0" applyNumberFormat="0" applyFill="0" applyBorder="0" applyAlignment="0" applyProtection="0"/>
    <xf numFmtId="0" fontId="2" fillId="22" borderId="0" applyNumberFormat="0" applyBorder="0" applyAlignment="0" applyProtection="0"/>
    <xf numFmtId="0" fontId="26" fillId="0" borderId="0" applyNumberFormat="0" applyFill="0" applyBorder="0" applyAlignment="0" applyProtection="0"/>
    <xf numFmtId="0" fontId="27" fillId="13" borderId="0" applyNumberFormat="0" applyBorder="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 fillId="11" borderId="0" applyNumberFormat="0" applyBorder="0" applyAlignment="0" applyProtection="0"/>
    <xf numFmtId="0" fontId="2" fillId="19" borderId="0" applyNumberFormat="0" applyBorder="0" applyAlignment="0" applyProtection="0"/>
    <xf numFmtId="0" fontId="26" fillId="0" borderId="0" applyNumberFormat="0" applyFill="0" applyBorder="0" applyAlignment="0" applyProtection="0"/>
    <xf numFmtId="0" fontId="27" fillId="9" borderId="0" applyNumberFormat="0" applyBorder="0" applyAlignment="0" applyProtection="0"/>
    <xf numFmtId="0" fontId="21" fillId="4" borderId="0" applyNumberFormat="0" applyBorder="0" applyAlignment="0" applyProtection="0"/>
    <xf numFmtId="0" fontId="27" fillId="9" borderId="0" applyNumberFormat="0" applyBorder="0" applyAlignment="0" applyProtection="0"/>
    <xf numFmtId="0" fontId="25" fillId="7" borderId="5" applyNumberFormat="0" applyAlignment="0" applyProtection="0"/>
    <xf numFmtId="0" fontId="26" fillId="0" borderId="0" applyNumberFormat="0" applyFill="0" applyBorder="0" applyAlignment="0" applyProtection="0"/>
    <xf numFmtId="0" fontId="27" fillId="21" borderId="0" applyNumberFormat="0" applyBorder="0" applyAlignment="0" applyProtection="0"/>
    <xf numFmtId="0" fontId="27" fillId="16" borderId="0" applyNumberFormat="0" applyBorder="0" applyAlignment="0" applyProtection="0"/>
    <xf numFmtId="0" fontId="19" fillId="0" borderId="0" applyNumberFormat="0" applyFill="0" applyBorder="0" applyAlignment="0" applyProtection="0"/>
    <xf numFmtId="0" fontId="24" fillId="0" borderId="4" applyNumberFormat="0" applyFill="0" applyAlignment="0" applyProtection="0"/>
    <xf numFmtId="0" fontId="26" fillId="0" borderId="0" applyNumberFormat="0" applyFill="0" applyBorder="0" applyAlignment="0" applyProtection="0"/>
    <xf numFmtId="0" fontId="27" fillId="16" borderId="0" applyNumberFormat="0" applyBorder="0" applyAlignment="0" applyProtection="0"/>
    <xf numFmtId="0" fontId="23" fillId="6" borderId="1" applyNumberFormat="0" applyAlignment="0" applyProtection="0"/>
    <xf numFmtId="0" fontId="2" fillId="23" borderId="0" applyNumberFormat="0" applyBorder="0" applyAlignment="0" applyProtection="0"/>
    <xf numFmtId="0" fontId="2" fillId="22" borderId="0" applyNumberFormat="0" applyBorder="0" applyAlignment="0" applyProtection="0"/>
    <xf numFmtId="0" fontId="23" fillId="6" borderId="1" applyNumberFormat="0" applyAlignment="0" applyProtection="0"/>
    <xf numFmtId="0" fontId="27" fillId="25" borderId="0" applyNumberFormat="0" applyBorder="0" applyAlignment="0" applyProtection="0"/>
    <xf numFmtId="0" fontId="24" fillId="0" borderId="4" applyNumberFormat="0" applyFill="0" applyAlignment="0" applyProtection="0"/>
    <xf numFmtId="0" fontId="2" fillId="22"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 fillId="15"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 fillId="11" borderId="0" applyNumberFormat="0" applyBorder="0" applyAlignment="0" applyProtection="0"/>
    <xf numFmtId="0" fontId="27" fillId="25" borderId="0" applyNumberFormat="0" applyBorder="0" applyAlignment="0" applyProtection="0"/>
    <xf numFmtId="0" fontId="25" fillId="7" borderId="5" applyNumberFormat="0" applyAlignment="0" applyProtection="0"/>
    <xf numFmtId="0" fontId="14" fillId="0" borderId="7" applyNumberFormat="0" applyFill="0" applyAlignment="0" applyProtection="0"/>
    <xf numFmtId="0" fontId="27" fillId="20" borderId="0" applyNumberFormat="0" applyBorder="0" applyAlignment="0" applyProtection="0"/>
    <xf numFmtId="0" fontId="27" fillId="24" borderId="0" applyNumberFormat="0" applyBorder="0" applyAlignment="0" applyProtection="0"/>
    <xf numFmtId="0" fontId="2" fillId="27" borderId="0" applyNumberFormat="0" applyBorder="0" applyAlignment="0" applyProtection="0"/>
    <xf numFmtId="0" fontId="20" fillId="3" borderId="0" applyNumberFormat="0" applyBorder="0" applyAlignment="0" applyProtection="0"/>
    <xf numFmtId="0" fontId="24" fillId="0" borderId="4" applyNumberFormat="0" applyFill="0" applyAlignment="0" applyProtection="0"/>
    <xf numFmtId="0" fontId="25" fillId="7" borderId="5" applyNumberFormat="0" applyAlignment="0" applyProtection="0"/>
    <xf numFmtId="0" fontId="27" fillId="16" borderId="0" applyNumberFormat="0" applyBorder="0" applyAlignment="0" applyProtection="0"/>
    <xf numFmtId="0" fontId="24" fillId="0" borderId="4" applyNumberFormat="0" applyFill="0" applyAlignment="0" applyProtection="0"/>
    <xf numFmtId="0" fontId="25" fillId="7" borderId="5" applyNumberFormat="0" applyAlignment="0" applyProtection="0"/>
    <xf numFmtId="0" fontId="27" fillId="20" borderId="0" applyNumberFormat="0" applyBorder="0" applyAlignment="0" applyProtection="0"/>
    <xf numFmtId="0" fontId="19" fillId="0" borderId="0" applyNumberFormat="0" applyFill="0" applyBorder="0" applyAlignment="0" applyProtection="0"/>
    <xf numFmtId="0" fontId="2" fillId="8" borderId="6" applyNumberFormat="0" applyFont="0" applyAlignment="0" applyProtection="0"/>
    <xf numFmtId="0" fontId="27" fillId="12" borderId="0" applyNumberFormat="0" applyBorder="0" applyAlignment="0" applyProtection="0"/>
    <xf numFmtId="0" fontId="27" fillId="17" borderId="0" applyNumberFormat="0" applyBorder="0" applyAlignment="0" applyProtection="0"/>
    <xf numFmtId="0" fontId="23" fillId="6" borderId="1" applyNumberFormat="0" applyAlignment="0" applyProtection="0"/>
    <xf numFmtId="0" fontId="27" fillId="17" borderId="0" applyNumberFormat="0" applyBorder="0" applyAlignment="0" applyProtection="0"/>
    <xf numFmtId="0" fontId="27" fillId="17" borderId="0" applyNumberFormat="0" applyBorder="0" applyAlignment="0" applyProtection="0"/>
    <xf numFmtId="0" fontId="20" fillId="3"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165" fontId="2" fillId="0" borderId="0" applyFont="0" applyFill="0" applyBorder="0" applyAlignment="0" applyProtection="0"/>
    <xf numFmtId="0" fontId="27" fillId="32"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7" fillId="16"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7" fillId="32" borderId="0" applyNumberFormat="0" applyBorder="0" applyAlignment="0" applyProtection="0"/>
    <xf numFmtId="0" fontId="27" fillId="28" borderId="0" applyNumberFormat="0" applyBorder="0" applyAlignment="0" applyProtection="0"/>
    <xf numFmtId="0" fontId="27" fillId="25" borderId="0" applyNumberFormat="0" applyBorder="0" applyAlignment="0" applyProtection="0"/>
    <xf numFmtId="0" fontId="14" fillId="0" borderId="7" applyNumberFormat="0" applyFill="0" applyAlignment="0" applyProtection="0"/>
    <xf numFmtId="0" fontId="20" fillId="3" borderId="0" applyNumberFormat="0" applyBorder="0" applyAlignment="0" applyProtection="0"/>
    <xf numFmtId="0" fontId="19" fillId="0" borderId="0" applyNumberFormat="0" applyFill="0" applyBorder="0" applyAlignment="0" applyProtection="0"/>
    <xf numFmtId="0" fontId="2" fillId="10"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5" fillId="7" borderId="5" applyNumberFormat="0" applyAlignment="0" applyProtection="0"/>
    <xf numFmtId="0" fontId="14" fillId="0" borderId="7" applyNumberFormat="0" applyFill="0" applyAlignment="0" applyProtection="0"/>
    <xf numFmtId="0" fontId="27" fillId="17" borderId="0" applyNumberFormat="0" applyBorder="0" applyAlignment="0" applyProtection="0"/>
    <xf numFmtId="0" fontId="14" fillId="0" borderId="7" applyNumberFormat="0" applyFill="0" applyAlignment="0" applyProtection="0"/>
    <xf numFmtId="0" fontId="27" fillId="29" borderId="0" applyNumberFormat="0" applyBorder="0" applyAlignment="0" applyProtection="0"/>
    <xf numFmtId="0" fontId="27" fillId="20"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3" fillId="6" borderId="1" applyNumberFormat="0" applyAlignment="0" applyProtection="0"/>
    <xf numFmtId="0" fontId="2" fillId="8" borderId="6" applyNumberFormat="0" applyFont="0" applyAlignment="0" applyProtection="0"/>
    <xf numFmtId="0" fontId="27" fillId="28" borderId="0" applyNumberFormat="0" applyBorder="0" applyAlignment="0" applyProtection="0"/>
    <xf numFmtId="0" fontId="21" fillId="4" borderId="0" applyNumberFormat="0" applyBorder="0" applyAlignment="0" applyProtection="0"/>
    <xf numFmtId="0" fontId="24" fillId="0" borderId="4" applyNumberFormat="0" applyFill="0" applyAlignment="0" applyProtection="0"/>
    <xf numFmtId="0" fontId="27" fillId="12" borderId="0" applyNumberFormat="0" applyBorder="0" applyAlignment="0" applyProtection="0"/>
    <xf numFmtId="0" fontId="23" fillId="6" borderId="1" applyNumberFormat="0" applyAlignment="0" applyProtection="0"/>
    <xf numFmtId="0" fontId="2" fillId="23" borderId="0" applyNumberFormat="0" applyBorder="0" applyAlignment="0" applyProtection="0"/>
    <xf numFmtId="0" fontId="25" fillId="7" borderId="5" applyNumberFormat="0" applyAlignment="0" applyProtection="0"/>
    <xf numFmtId="0" fontId="27" fillId="29" borderId="0" applyNumberFormat="0" applyBorder="0" applyAlignment="0" applyProtection="0"/>
    <xf numFmtId="0" fontId="27" fillId="29"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2" fillId="5" borderId="0" applyNumberFormat="0" applyBorder="0" applyAlignment="0" applyProtection="0"/>
    <xf numFmtId="0" fontId="27" fillId="24" borderId="0" applyNumberFormat="0" applyBorder="0" applyAlignment="0" applyProtection="0"/>
    <xf numFmtId="0" fontId="27" fillId="17"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32" borderId="0" applyNumberFormat="0" applyBorder="0" applyAlignment="0" applyProtection="0"/>
    <xf numFmtId="0" fontId="27" fillId="20"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0" fontId="2" fillId="26" borderId="0" applyNumberFormat="0" applyBorder="0" applyAlignment="0" applyProtection="0"/>
    <xf numFmtId="0" fontId="2" fillId="23" borderId="0" applyNumberFormat="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13"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4" fillId="0" borderId="4" applyNumberFormat="0" applyFill="0" applyAlignment="0" applyProtection="0"/>
    <xf numFmtId="0" fontId="27" fillId="21" borderId="0" applyNumberFormat="0" applyBorder="0" applyAlignment="0" applyProtection="0"/>
    <xf numFmtId="164" fontId="2" fillId="0" borderId="0" applyFont="0" applyFill="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6" fillId="0" borderId="0" applyNumberFormat="0" applyFill="0" applyBorder="0" applyAlignment="0" applyProtection="0"/>
    <xf numFmtId="0" fontId="27" fillId="32" borderId="0" applyNumberFormat="0" applyBorder="0" applyAlignment="0" applyProtection="0"/>
    <xf numFmtId="0" fontId="23" fillId="6" borderId="1" applyNumberFormat="0" applyAlignment="0" applyProtection="0"/>
    <xf numFmtId="0" fontId="14" fillId="0" borderId="7" applyNumberFormat="0" applyFill="0" applyAlignment="0" applyProtection="0"/>
    <xf numFmtId="0" fontId="20" fillId="3" borderId="0" applyNumberFormat="0" applyBorder="0" applyAlignment="0" applyProtection="0"/>
    <xf numFmtId="0" fontId="23" fillId="6" borderId="1" applyNumberFormat="0" applyAlignment="0" applyProtection="0"/>
    <xf numFmtId="0" fontId="2" fillId="27" borderId="0" applyNumberFormat="0" applyBorder="0" applyAlignment="0" applyProtection="0"/>
    <xf numFmtId="0" fontId="19" fillId="0" borderId="0" applyNumberFormat="0" applyFill="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4" borderId="0" applyNumberFormat="0" applyBorder="0" applyAlignment="0" applyProtection="0"/>
    <xf numFmtId="0" fontId="21" fillId="4" borderId="0" applyNumberFormat="0" applyBorder="0" applyAlignment="0" applyProtection="0"/>
    <xf numFmtId="0" fontId="2" fillId="19"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 fillId="11" borderId="0" applyNumberFormat="0" applyBorder="0" applyAlignment="0" applyProtection="0"/>
    <xf numFmtId="0" fontId="27" fillId="24" borderId="0" applyNumberFormat="0" applyBorder="0" applyAlignment="0" applyProtection="0"/>
    <xf numFmtId="0" fontId="19" fillId="0" borderId="0" applyNumberFormat="0" applyFill="0" applyBorder="0" applyAlignment="0" applyProtection="0"/>
    <xf numFmtId="0" fontId="2" fillId="18" borderId="0" applyNumberFormat="0" applyBorder="0" applyAlignment="0" applyProtection="0"/>
    <xf numFmtId="0" fontId="24" fillId="0" borderId="4" applyNumberFormat="0" applyFill="0" applyAlignment="0" applyProtection="0"/>
    <xf numFmtId="0" fontId="20" fillId="3" borderId="0" applyNumberFormat="0" applyBorder="0" applyAlignment="0" applyProtection="0"/>
    <xf numFmtId="0" fontId="2" fillId="23" borderId="0" applyNumberFormat="0" applyBorder="0" applyAlignment="0" applyProtection="0"/>
    <xf numFmtId="0" fontId="25" fillId="7" borderId="5" applyNumberFormat="0" applyAlignment="0" applyProtection="0"/>
    <xf numFmtId="0" fontId="27" fillId="13" borderId="0" applyNumberFormat="0" applyBorder="0" applyAlignment="0" applyProtection="0"/>
    <xf numFmtId="0" fontId="27" fillId="16"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164" fontId="2" fillId="0" borderId="0" applyFont="0" applyFill="0" applyBorder="0" applyAlignment="0" applyProtection="0"/>
    <xf numFmtId="0" fontId="27" fillId="21" borderId="0" applyNumberFormat="0" applyBorder="0" applyAlignment="0" applyProtection="0"/>
    <xf numFmtId="0" fontId="20" fillId="3" borderId="0" applyNumberFormat="0" applyBorder="0" applyAlignment="0" applyProtection="0"/>
    <xf numFmtId="0" fontId="24" fillId="0" borderId="4" applyNumberFormat="0" applyFill="0" applyAlignment="0" applyProtection="0"/>
    <xf numFmtId="0" fontId="22" fillId="5" borderId="0" applyNumberFormat="0" applyBorder="0" applyAlignment="0" applyProtection="0"/>
    <xf numFmtId="0" fontId="27" fillId="32" borderId="0" applyNumberFormat="0" applyBorder="0" applyAlignment="0" applyProtection="0"/>
    <xf numFmtId="0" fontId="2" fillId="27" borderId="0" applyNumberFormat="0" applyBorder="0" applyAlignment="0" applyProtection="0"/>
    <xf numFmtId="0" fontId="23" fillId="6" borderId="1" applyNumberFormat="0" applyAlignment="0" applyProtection="0"/>
    <xf numFmtId="165" fontId="2" fillId="0" borderId="0" applyFont="0" applyFill="0" applyBorder="0" applyAlignment="0" applyProtection="0"/>
    <xf numFmtId="0" fontId="27" fillId="28" borderId="0" applyNumberFormat="0" applyBorder="0" applyAlignment="0" applyProtection="0"/>
    <xf numFmtId="165" fontId="2" fillId="0" borderId="0" applyFont="0" applyFill="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 fillId="23" borderId="0" applyNumberFormat="0" applyBorder="0" applyAlignment="0" applyProtection="0"/>
    <xf numFmtId="0" fontId="27" fillId="29" borderId="0" applyNumberFormat="0" applyBorder="0" applyAlignment="0" applyProtection="0"/>
    <xf numFmtId="0" fontId="27" fillId="17" borderId="0" applyNumberFormat="0" applyBorder="0" applyAlignment="0" applyProtection="0"/>
    <xf numFmtId="0" fontId="27" fillId="32" borderId="0" applyNumberFormat="0" applyBorder="0" applyAlignment="0" applyProtection="0"/>
    <xf numFmtId="0" fontId="23" fillId="6" borderId="1" applyNumberFormat="0" applyAlignment="0" applyProtection="0"/>
    <xf numFmtId="0" fontId="21" fillId="4" borderId="0" applyNumberFormat="0" applyBorder="0" applyAlignment="0" applyProtection="0"/>
    <xf numFmtId="0" fontId="19" fillId="0" borderId="0" applyNumberFormat="0" applyFill="0" applyBorder="0" applyAlignment="0" applyProtection="0"/>
    <xf numFmtId="0" fontId="2" fillId="11" borderId="0" applyNumberFormat="0" applyBorder="0" applyAlignment="0" applyProtection="0"/>
    <xf numFmtId="0" fontId="27" fillId="12" borderId="0" applyNumberFormat="0" applyBorder="0" applyAlignment="0" applyProtection="0"/>
    <xf numFmtId="0" fontId="19" fillId="0" borderId="0" applyNumberFormat="0" applyFill="0" applyBorder="0" applyAlignment="0" applyProtection="0"/>
    <xf numFmtId="0" fontId="2" fillId="26" borderId="0" applyNumberFormat="0" applyBorder="0" applyAlignment="0" applyProtection="0"/>
    <xf numFmtId="0" fontId="27" fillId="12" borderId="0" applyNumberFormat="0" applyBorder="0" applyAlignment="0" applyProtection="0"/>
    <xf numFmtId="164" fontId="2" fillId="0" borderId="0" applyFont="0" applyFill="0" applyBorder="0" applyAlignment="0" applyProtection="0"/>
    <xf numFmtId="0" fontId="27" fillId="16"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 fillId="31" borderId="0" applyNumberFormat="0" applyBorder="0" applyAlignment="0" applyProtection="0"/>
    <xf numFmtId="0" fontId="20" fillId="3"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19" fillId="0" borderId="0" applyNumberFormat="0" applyFill="0" applyBorder="0" applyAlignment="0" applyProtection="0"/>
    <xf numFmtId="0" fontId="2" fillId="15" borderId="0" applyNumberFormat="0" applyBorder="0" applyAlignment="0" applyProtection="0"/>
    <xf numFmtId="0" fontId="2" fillId="18" borderId="0" applyNumberFormat="0" applyBorder="0" applyAlignment="0" applyProtection="0"/>
    <xf numFmtId="0" fontId="27" fillId="9" borderId="0" applyNumberFormat="0" applyBorder="0" applyAlignment="0" applyProtection="0"/>
    <xf numFmtId="0" fontId="27" fillId="16" borderId="0" applyNumberFormat="0" applyBorder="0" applyAlignment="0" applyProtection="0"/>
    <xf numFmtId="166" fontId="2" fillId="0" borderId="0" applyFont="0" applyFill="0" applyBorder="0" applyAlignment="0" applyProtection="0"/>
    <xf numFmtId="0" fontId="14" fillId="0" borderId="7" applyNumberFormat="0" applyFill="0" applyAlignment="0" applyProtection="0"/>
    <xf numFmtId="0" fontId="27" fillId="12" borderId="0" applyNumberFormat="0" applyBorder="0" applyAlignment="0" applyProtection="0"/>
    <xf numFmtId="164" fontId="2" fillId="0" borderId="0" applyFont="0" applyFill="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 fillId="15" borderId="0" applyNumberFormat="0" applyBorder="0" applyAlignment="0" applyProtection="0"/>
    <xf numFmtId="0" fontId="24" fillId="0" borderId="4" applyNumberFormat="0" applyFill="0" applyAlignment="0" applyProtection="0"/>
    <xf numFmtId="0" fontId="27" fillId="32" borderId="0" applyNumberFormat="0" applyBorder="0" applyAlignment="0" applyProtection="0"/>
    <xf numFmtId="0" fontId="24" fillId="0" borderId="4" applyNumberFormat="0" applyFill="0" applyAlignment="0" applyProtection="0"/>
    <xf numFmtId="0" fontId="2" fillId="8" borderId="6" applyNumberFormat="0" applyFont="0" applyAlignment="0" applyProtection="0"/>
    <xf numFmtId="0" fontId="2" fillId="31" borderId="0" applyNumberFormat="0" applyBorder="0" applyAlignment="0" applyProtection="0"/>
    <xf numFmtId="0" fontId="27" fillId="29"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4" fillId="0" borderId="4" applyNumberFormat="0" applyFill="0" applyAlignment="0" applyProtection="0"/>
    <xf numFmtId="0" fontId="27" fillId="12" borderId="0" applyNumberFormat="0" applyBorder="0" applyAlignment="0" applyProtection="0"/>
    <xf numFmtId="0" fontId="22" fillId="5"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19" fillId="0" borderId="0" applyNumberFormat="0" applyFill="0" applyBorder="0" applyAlignment="0" applyProtection="0"/>
    <xf numFmtId="0" fontId="21" fillId="4"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 fillId="22" borderId="0" applyNumberFormat="0" applyBorder="0" applyAlignment="0" applyProtection="0"/>
    <xf numFmtId="0" fontId="26" fillId="0" borderId="0" applyNumberFormat="0" applyFill="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7" fillId="29" borderId="0" applyNumberFormat="0" applyBorder="0" applyAlignment="0" applyProtection="0"/>
    <xf numFmtId="0" fontId="27" fillId="24" borderId="0" applyNumberFormat="0" applyBorder="0" applyAlignment="0" applyProtection="0"/>
    <xf numFmtId="0" fontId="26" fillId="0" borderId="0" applyNumberFormat="0" applyFill="0" applyBorder="0" applyAlignment="0" applyProtection="0"/>
    <xf numFmtId="0" fontId="20" fillId="3" borderId="0" applyNumberFormat="0" applyBorder="0" applyAlignment="0" applyProtection="0"/>
    <xf numFmtId="0" fontId="27" fillId="12" borderId="0" applyNumberFormat="0" applyBorder="0" applyAlignment="0" applyProtection="0"/>
    <xf numFmtId="0" fontId="22" fillId="5" borderId="0" applyNumberFormat="0" applyBorder="0" applyAlignment="0" applyProtection="0"/>
    <xf numFmtId="0" fontId="21" fillId="4"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6" fillId="0" borderId="0" applyNumberFormat="0" applyFill="0" applyBorder="0" applyAlignment="0" applyProtection="0"/>
    <xf numFmtId="0" fontId="27"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7" fillId="24"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7" fillId="28" borderId="0" applyNumberFormat="0" applyBorder="0" applyAlignment="0" applyProtection="0"/>
    <xf numFmtId="0" fontId="2" fillId="26" borderId="0" applyNumberFormat="0" applyBorder="0" applyAlignment="0" applyProtection="0"/>
    <xf numFmtId="0" fontId="27" fillId="17" borderId="0" applyNumberFormat="0" applyBorder="0" applyAlignment="0" applyProtection="0"/>
    <xf numFmtId="0" fontId="26" fillId="0" borderId="0" applyNumberFormat="0" applyFill="0" applyBorder="0" applyAlignment="0" applyProtection="0"/>
    <xf numFmtId="0" fontId="27" fillId="21"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7" fillId="12"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 fillId="8" borderId="6" applyNumberFormat="0" applyFont="0" applyAlignment="0" applyProtection="0"/>
    <xf numFmtId="0" fontId="19" fillId="0" borderId="0" applyNumberFormat="0" applyFill="0" applyBorder="0" applyAlignment="0" applyProtection="0"/>
    <xf numFmtId="0" fontId="14" fillId="0" borderId="7" applyNumberFormat="0" applyFill="0" applyAlignment="0" applyProtection="0"/>
    <xf numFmtId="0" fontId="27" fillId="24" borderId="0" applyNumberFormat="0" applyBorder="0" applyAlignment="0" applyProtection="0"/>
    <xf numFmtId="0" fontId="14" fillId="0" borderId="7" applyNumberFormat="0" applyFill="0" applyAlignment="0" applyProtection="0"/>
    <xf numFmtId="0" fontId="26" fillId="0" borderId="0" applyNumberFormat="0" applyFill="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7" fillId="20" borderId="0" applyNumberFormat="0" applyBorder="0" applyAlignment="0" applyProtection="0"/>
    <xf numFmtId="0" fontId="24" fillId="0" borderId="4" applyNumberFormat="0" applyFill="0" applyAlignment="0" applyProtection="0"/>
    <xf numFmtId="0" fontId="27" fillId="9" borderId="0" applyNumberFormat="0" applyBorder="0" applyAlignment="0" applyProtection="0"/>
    <xf numFmtId="0" fontId="27" fillId="24" borderId="0" applyNumberFormat="0" applyBorder="0" applyAlignment="0" applyProtection="0"/>
    <xf numFmtId="0" fontId="27" fillId="16" borderId="0" applyNumberFormat="0" applyBorder="0" applyAlignment="0" applyProtection="0"/>
    <xf numFmtId="0" fontId="27" fillId="20" borderId="0" applyNumberFormat="0" applyBorder="0" applyAlignment="0" applyProtection="0"/>
    <xf numFmtId="0" fontId="25" fillId="7" borderId="5" applyNumberFormat="0" applyAlignment="0" applyProtection="0"/>
    <xf numFmtId="0" fontId="27" fillId="24" borderId="0" applyNumberFormat="0" applyBorder="0" applyAlignment="0" applyProtection="0"/>
    <xf numFmtId="0" fontId="2" fillId="22" borderId="0" applyNumberFormat="0" applyBorder="0" applyAlignment="0" applyProtection="0"/>
    <xf numFmtId="0" fontId="26" fillId="0" borderId="0" applyNumberFormat="0" applyFill="0" applyBorder="0" applyAlignment="0" applyProtection="0"/>
    <xf numFmtId="0" fontId="27" fillId="24"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0" fontId="27" fillId="13" borderId="0" applyNumberFormat="0" applyBorder="0" applyAlignment="0" applyProtection="0"/>
    <xf numFmtId="0" fontId="2" fillId="27" borderId="0" applyNumberFormat="0" applyBorder="0" applyAlignment="0" applyProtection="0"/>
    <xf numFmtId="0" fontId="27" fillId="32" borderId="0" applyNumberFormat="0" applyBorder="0" applyAlignment="0" applyProtection="0"/>
    <xf numFmtId="0" fontId="2" fillId="22" borderId="0" applyNumberFormat="0" applyBorder="0" applyAlignment="0" applyProtection="0"/>
    <xf numFmtId="0" fontId="27" fillId="21"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27" fillId="28" borderId="0" applyNumberFormat="0" applyBorder="0" applyAlignment="0" applyProtection="0"/>
    <xf numFmtId="0" fontId="26" fillId="0" borderId="0" applyNumberFormat="0" applyFill="0" applyBorder="0" applyAlignment="0" applyProtection="0"/>
    <xf numFmtId="0" fontId="2" fillId="23" borderId="0" applyNumberFormat="0" applyBorder="0" applyAlignment="0" applyProtection="0"/>
    <xf numFmtId="0" fontId="20" fillId="3" borderId="0" applyNumberFormat="0" applyBorder="0" applyAlignment="0" applyProtection="0"/>
    <xf numFmtId="0" fontId="21" fillId="4" borderId="0" applyNumberFormat="0" applyBorder="0" applyAlignment="0" applyProtection="0"/>
    <xf numFmtId="0" fontId="25" fillId="7" borderId="5" applyNumberFormat="0" applyAlignment="0" applyProtection="0"/>
    <xf numFmtId="164" fontId="2" fillId="0" borderId="0" applyFont="0" applyFill="0" applyBorder="0" applyAlignment="0" applyProtection="0"/>
    <xf numFmtId="0" fontId="2" fillId="19" borderId="0" applyNumberFormat="0" applyBorder="0" applyAlignment="0" applyProtection="0"/>
    <xf numFmtId="0" fontId="24" fillId="0" borderId="4" applyNumberFormat="0" applyFill="0" applyAlignment="0" applyProtection="0"/>
    <xf numFmtId="0" fontId="2" fillId="18" borderId="0" applyNumberFormat="0" applyBorder="0" applyAlignment="0" applyProtection="0"/>
    <xf numFmtId="0" fontId="2" fillId="10" borderId="0" applyNumberFormat="0" applyBorder="0" applyAlignment="0" applyProtection="0"/>
    <xf numFmtId="0" fontId="27" fillId="24" borderId="0" applyNumberFormat="0" applyBorder="0" applyAlignment="0" applyProtection="0"/>
    <xf numFmtId="0" fontId="25" fillId="7" borderId="5" applyNumberFormat="0" applyAlignment="0" applyProtection="0"/>
    <xf numFmtId="0" fontId="22" fillId="5" borderId="0" applyNumberFormat="0" applyBorder="0" applyAlignment="0" applyProtection="0"/>
    <xf numFmtId="0" fontId="27" fillId="32" borderId="0" applyNumberFormat="0" applyBorder="0" applyAlignment="0" applyProtection="0"/>
    <xf numFmtId="0" fontId="27" fillId="24" borderId="0" applyNumberFormat="0" applyBorder="0" applyAlignment="0" applyProtection="0"/>
    <xf numFmtId="0" fontId="2" fillId="10" borderId="0" applyNumberFormat="0" applyBorder="0" applyAlignment="0" applyProtection="0"/>
    <xf numFmtId="166" fontId="2" fillId="0" borderId="0" applyFont="0" applyFill="0" applyBorder="0" applyAlignment="0" applyProtection="0"/>
    <xf numFmtId="0" fontId="2" fillId="19" borderId="0" applyNumberFormat="0" applyBorder="0" applyAlignment="0" applyProtection="0"/>
    <xf numFmtId="9" fontId="2" fillId="0" borderId="0" applyFont="0" applyFill="0" applyBorder="0" applyAlignment="0" applyProtection="0"/>
    <xf numFmtId="0" fontId="24" fillId="0" borderId="4" applyNumberFormat="0" applyFill="0" applyAlignment="0" applyProtection="0"/>
    <xf numFmtId="0" fontId="26" fillId="0" borderId="0" applyNumberFormat="0" applyFill="0" applyBorder="0" applyAlignment="0" applyProtection="0"/>
    <xf numFmtId="0" fontId="27" fillId="9" borderId="0" applyNumberFormat="0" applyBorder="0" applyAlignment="0" applyProtection="0"/>
    <xf numFmtId="0" fontId="27" fillId="17" borderId="0" applyNumberFormat="0" applyBorder="0" applyAlignment="0" applyProtection="0"/>
    <xf numFmtId="0" fontId="25" fillId="7" borderId="5" applyNumberFormat="0" applyAlignment="0" applyProtection="0"/>
    <xf numFmtId="0" fontId="19" fillId="0" borderId="0" applyNumberFormat="0" applyFill="0" applyBorder="0" applyAlignment="0" applyProtection="0"/>
    <xf numFmtId="0" fontId="27" fillId="24" borderId="0" applyNumberFormat="0" applyBorder="0" applyAlignment="0" applyProtection="0"/>
    <xf numFmtId="0" fontId="14" fillId="0" borderId="7" applyNumberFormat="0" applyFill="0" applyAlignment="0" applyProtection="0"/>
    <xf numFmtId="0" fontId="27" fillId="20"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 fillId="18" borderId="0" applyNumberFormat="0" applyBorder="0" applyAlignment="0" applyProtection="0"/>
    <xf numFmtId="0" fontId="2" fillId="11" borderId="0" applyNumberFormat="0" applyBorder="0" applyAlignment="0" applyProtection="0"/>
    <xf numFmtId="0" fontId="2" fillId="8" borderId="6" applyNumberFormat="0" applyFont="0" applyAlignment="0" applyProtection="0"/>
    <xf numFmtId="0" fontId="2" fillId="14" borderId="0" applyNumberFormat="0" applyBorder="0" applyAlignment="0" applyProtection="0"/>
    <xf numFmtId="0" fontId="27" fillId="12" borderId="0" applyNumberFormat="0" applyBorder="0" applyAlignment="0" applyProtection="0"/>
    <xf numFmtId="0" fontId="26" fillId="0" borderId="0" applyNumberFormat="0" applyFill="0" applyBorder="0" applyAlignment="0" applyProtection="0"/>
    <xf numFmtId="0" fontId="21" fillId="4" borderId="0" applyNumberFormat="0" applyBorder="0" applyAlignment="0" applyProtection="0"/>
    <xf numFmtId="165" fontId="2" fillId="0" borderId="0" applyFont="0" applyFill="0" applyBorder="0" applyAlignment="0" applyProtection="0"/>
    <xf numFmtId="0" fontId="19" fillId="0" borderId="0" applyNumberFormat="0" applyFill="0" applyBorder="0" applyAlignment="0" applyProtection="0"/>
    <xf numFmtId="0" fontId="22" fillId="5" borderId="0" applyNumberFormat="0" applyBorder="0" applyAlignment="0" applyProtection="0"/>
    <xf numFmtId="0" fontId="27" fillId="28" borderId="0" applyNumberFormat="0" applyBorder="0" applyAlignment="0" applyProtection="0"/>
    <xf numFmtId="0" fontId="27" fillId="9" borderId="0" applyNumberFormat="0" applyBorder="0" applyAlignment="0" applyProtection="0"/>
    <xf numFmtId="0" fontId="2" fillId="8" borderId="6" applyNumberFormat="0" applyFont="0" applyAlignment="0" applyProtection="0"/>
    <xf numFmtId="0" fontId="19"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14" fillId="0" borderId="7" applyNumberFormat="0" applyFill="0" applyAlignment="0" applyProtection="0"/>
    <xf numFmtId="0" fontId="21" fillId="4" borderId="0" applyNumberFormat="0" applyBorder="0" applyAlignment="0" applyProtection="0"/>
    <xf numFmtId="0" fontId="27" fillId="21" borderId="0" applyNumberFormat="0" applyBorder="0" applyAlignment="0" applyProtection="0"/>
    <xf numFmtId="0" fontId="27" fillId="17" borderId="0" applyNumberFormat="0" applyBorder="0" applyAlignment="0" applyProtection="0"/>
    <xf numFmtId="0" fontId="25" fillId="7" borderId="5" applyNumberFormat="0" applyAlignment="0" applyProtection="0"/>
    <xf numFmtId="0" fontId="27" fillId="20" borderId="0" applyNumberFormat="0" applyBorder="0" applyAlignment="0" applyProtection="0"/>
    <xf numFmtId="0" fontId="21" fillId="4" borderId="0" applyNumberFormat="0" applyBorder="0" applyAlignment="0" applyProtection="0"/>
    <xf numFmtId="0" fontId="2" fillId="14" borderId="0" applyNumberFormat="0" applyBorder="0" applyAlignment="0" applyProtection="0"/>
    <xf numFmtId="0" fontId="27" fillId="29" borderId="0" applyNumberFormat="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6" fillId="0" borderId="0" applyNumberFormat="0" applyFill="0" applyBorder="0" applyAlignment="0" applyProtection="0"/>
    <xf numFmtId="0" fontId="21" fillId="4" borderId="0" applyNumberFormat="0" applyBorder="0" applyAlignment="0" applyProtection="0"/>
    <xf numFmtId="164" fontId="2" fillId="0" borderId="0" applyFont="0" applyFill="0" applyBorder="0" applyAlignment="0" applyProtection="0"/>
    <xf numFmtId="0" fontId="27" fillId="32"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29" borderId="0" applyNumberFormat="0" applyBorder="0" applyAlignment="0" applyProtection="0"/>
    <xf numFmtId="0" fontId="25" fillId="7" borderId="5" applyNumberFormat="0" applyAlignment="0" applyProtection="0"/>
    <xf numFmtId="0" fontId="27" fillId="21" borderId="0" applyNumberFormat="0" applyBorder="0" applyAlignment="0" applyProtection="0"/>
    <xf numFmtId="0" fontId="27" fillId="17" borderId="0" applyNumberFormat="0" applyBorder="0" applyAlignment="0" applyProtection="0"/>
    <xf numFmtId="0" fontId="27" fillId="12" borderId="0" applyNumberFormat="0" applyBorder="0" applyAlignment="0" applyProtection="0"/>
    <xf numFmtId="0" fontId="20" fillId="3" borderId="0" applyNumberFormat="0" applyBorder="0" applyAlignment="0" applyProtection="0"/>
    <xf numFmtId="9" fontId="2" fillId="0" borderId="0" applyFont="0" applyFill="0" applyBorder="0" applyAlignment="0" applyProtection="0"/>
    <xf numFmtId="0" fontId="27" fillId="24" borderId="0" applyNumberFormat="0" applyBorder="0" applyAlignment="0" applyProtection="0"/>
    <xf numFmtId="0" fontId="24" fillId="0" borderId="4" applyNumberFormat="0" applyFill="0" applyAlignment="0" applyProtection="0"/>
    <xf numFmtId="0" fontId="2" fillId="23" borderId="0" applyNumberFormat="0" applyBorder="0" applyAlignment="0" applyProtection="0"/>
    <xf numFmtId="0" fontId="25" fillId="7" borderId="5" applyNumberFormat="0" applyAlignment="0" applyProtection="0"/>
    <xf numFmtId="0" fontId="22" fillId="5" borderId="0" applyNumberFormat="0" applyBorder="0" applyAlignment="0" applyProtection="0"/>
    <xf numFmtId="0" fontId="2" fillId="11" borderId="0" applyNumberFormat="0" applyBorder="0" applyAlignment="0" applyProtection="0"/>
    <xf numFmtId="0" fontId="27" fillId="13" borderId="0" applyNumberFormat="0" applyBorder="0" applyAlignment="0" applyProtection="0"/>
    <xf numFmtId="0" fontId="27" fillId="17" borderId="0" applyNumberFormat="0" applyBorder="0" applyAlignment="0" applyProtection="0"/>
    <xf numFmtId="0" fontId="26" fillId="0" borderId="0" applyNumberFormat="0" applyFill="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9"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16" borderId="0" applyNumberFormat="0" applyBorder="0" applyAlignment="0" applyProtection="0"/>
    <xf numFmtId="0" fontId="26" fillId="0" borderId="0" applyNumberFormat="0" applyFill="0" applyBorder="0" applyAlignment="0" applyProtection="0"/>
    <xf numFmtId="0" fontId="21" fillId="4" borderId="0" applyNumberFormat="0" applyBorder="0" applyAlignment="0" applyProtection="0"/>
    <xf numFmtId="0" fontId="27" fillId="29" borderId="0" applyNumberFormat="0" applyBorder="0" applyAlignment="0" applyProtection="0"/>
    <xf numFmtId="0" fontId="19" fillId="0" borderId="0" applyNumberFormat="0" applyFill="0" applyBorder="0" applyAlignment="0" applyProtection="0"/>
    <xf numFmtId="0" fontId="27" fillId="24" borderId="0" applyNumberFormat="0" applyBorder="0" applyAlignment="0" applyProtection="0"/>
    <xf numFmtId="0" fontId="25" fillId="7" borderId="5" applyNumberFormat="0" applyAlignment="0" applyProtection="0"/>
    <xf numFmtId="0" fontId="27" fillId="9" borderId="0" applyNumberFormat="0" applyBorder="0" applyAlignment="0" applyProtection="0"/>
    <xf numFmtId="0" fontId="27" fillId="12"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3" fillId="6" borderId="1" applyNumberFormat="0" applyAlignment="0" applyProtection="0"/>
    <xf numFmtId="0" fontId="27" fillId="21"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9" borderId="0" applyNumberFormat="0" applyBorder="0" applyAlignment="0" applyProtection="0"/>
    <xf numFmtId="0" fontId="20" fillId="3" borderId="0" applyNumberFormat="0" applyBorder="0" applyAlignment="0" applyProtection="0"/>
    <xf numFmtId="0" fontId="2" fillId="30" borderId="0" applyNumberFormat="0" applyBorder="0" applyAlignment="0" applyProtection="0"/>
    <xf numFmtId="0" fontId="27" fillId="25" borderId="0" applyNumberFormat="0" applyBorder="0" applyAlignment="0" applyProtection="0"/>
    <xf numFmtId="0" fontId="25" fillId="7" borderId="5" applyNumberFormat="0" applyAlignment="0" applyProtection="0"/>
    <xf numFmtId="0" fontId="27" fillId="24"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25" borderId="0" applyNumberFormat="0" applyBorder="0" applyAlignment="0" applyProtection="0"/>
    <xf numFmtId="0" fontId="2" fillId="22" borderId="0" applyNumberFormat="0" applyBorder="0" applyAlignment="0" applyProtection="0"/>
    <xf numFmtId="0" fontId="27" fillId="21" borderId="0" applyNumberFormat="0" applyBorder="0" applyAlignment="0" applyProtection="0"/>
    <xf numFmtId="0" fontId="2" fillId="27"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26" fillId="0" borderId="0" applyNumberFormat="0" applyFill="0" applyBorder="0" applyAlignment="0" applyProtection="0"/>
    <xf numFmtId="9" fontId="2" fillId="0" borderId="0" applyFont="0" applyFill="0" applyBorder="0" applyAlignment="0" applyProtection="0"/>
    <xf numFmtId="0" fontId="2" fillId="14" borderId="0" applyNumberFormat="0" applyBorder="0" applyAlignment="0" applyProtection="0"/>
    <xf numFmtId="166" fontId="2" fillId="0" borderId="0" applyFont="0" applyFill="0" applyBorder="0" applyAlignment="0" applyProtection="0"/>
    <xf numFmtId="165" fontId="2" fillId="0" borderId="0" applyFont="0" applyFill="0" applyBorder="0" applyAlignment="0" applyProtection="0"/>
    <xf numFmtId="0" fontId="27" fillId="17" borderId="0" applyNumberFormat="0" applyBorder="0" applyAlignment="0" applyProtection="0"/>
    <xf numFmtId="0" fontId="27" fillId="24"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14" fillId="0" borderId="7" applyNumberFormat="0" applyFill="0" applyAlignment="0" applyProtection="0"/>
    <xf numFmtId="0" fontId="21" fillId="4" borderId="0" applyNumberFormat="0" applyBorder="0" applyAlignment="0" applyProtection="0"/>
    <xf numFmtId="0" fontId="23" fillId="6" borderId="1" applyNumberFormat="0" applyAlignment="0" applyProtection="0"/>
    <xf numFmtId="0" fontId="27" fillId="21" borderId="0" applyNumberFormat="0" applyBorder="0" applyAlignment="0" applyProtection="0"/>
    <xf numFmtId="0" fontId="2" fillId="30" borderId="0" applyNumberFormat="0" applyBorder="0" applyAlignment="0" applyProtection="0"/>
    <xf numFmtId="0" fontId="23" fillId="6" borderId="1" applyNumberFormat="0" applyAlignment="0" applyProtection="0"/>
    <xf numFmtId="0" fontId="23" fillId="6" borderId="1" applyNumberFormat="0" applyAlignment="0" applyProtection="0"/>
    <xf numFmtId="0" fontId="22" fillId="5"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4" fillId="0" borderId="4" applyNumberFormat="0" applyFill="0" applyAlignment="0" applyProtection="0"/>
    <xf numFmtId="0" fontId="27" fillId="28" borderId="0" applyNumberFormat="0" applyBorder="0" applyAlignment="0" applyProtection="0"/>
    <xf numFmtId="0" fontId="27" fillId="32" borderId="0" applyNumberFormat="0" applyBorder="0" applyAlignment="0" applyProtection="0"/>
    <xf numFmtId="0" fontId="27" fillId="24" borderId="0" applyNumberFormat="0" applyBorder="0" applyAlignment="0" applyProtection="0"/>
    <xf numFmtId="0" fontId="2" fillId="10" borderId="0" applyNumberFormat="0" applyBorder="0" applyAlignment="0" applyProtection="0"/>
    <xf numFmtId="0" fontId="27" fillId="13" borderId="0" applyNumberFormat="0" applyBorder="0" applyAlignment="0" applyProtection="0"/>
    <xf numFmtId="0" fontId="25" fillId="7" borderId="5" applyNumberFormat="0" applyAlignment="0" applyProtection="0"/>
    <xf numFmtId="0" fontId="27" fillId="9" borderId="0" applyNumberFormat="0" applyBorder="0" applyAlignment="0" applyProtection="0"/>
    <xf numFmtId="0" fontId="25" fillId="7" borderId="5" applyNumberFormat="0" applyAlignment="0" applyProtection="0"/>
    <xf numFmtId="0" fontId="2" fillId="23" borderId="0" applyNumberFormat="0" applyBorder="0" applyAlignment="0" applyProtection="0"/>
    <xf numFmtId="0" fontId="2" fillId="18" borderId="0" applyNumberFormat="0" applyBorder="0" applyAlignment="0" applyProtection="0"/>
    <xf numFmtId="0" fontId="27" fillId="17" borderId="0" applyNumberFormat="0" applyBorder="0" applyAlignment="0" applyProtection="0"/>
    <xf numFmtId="0" fontId="27" fillId="16"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7" fillId="12" borderId="0" applyNumberFormat="0" applyBorder="0" applyAlignment="0" applyProtection="0"/>
    <xf numFmtId="0" fontId="2" fillId="26" borderId="0" applyNumberFormat="0" applyBorder="0" applyAlignment="0" applyProtection="0"/>
    <xf numFmtId="0" fontId="26" fillId="0" borderId="0" applyNumberFormat="0" applyFill="0" applyBorder="0" applyAlignment="0" applyProtection="0"/>
    <xf numFmtId="0" fontId="2" fillId="22"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0" borderId="0" applyNumberFormat="0" applyBorder="0" applyAlignment="0" applyProtection="0"/>
    <xf numFmtId="0" fontId="21" fillId="4"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 fillId="30" borderId="0" applyNumberFormat="0" applyBorder="0" applyAlignment="0" applyProtection="0"/>
    <xf numFmtId="0" fontId="25" fillId="7" borderId="5" applyNumberFormat="0" applyAlignment="0" applyProtection="0"/>
    <xf numFmtId="0" fontId="26" fillId="0" borderId="0" applyNumberFormat="0" applyFill="0" applyBorder="0" applyAlignment="0" applyProtection="0"/>
    <xf numFmtId="0" fontId="27" fillId="21"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3" borderId="0" applyNumberFormat="0" applyBorder="0" applyAlignment="0" applyProtection="0"/>
    <xf numFmtId="0" fontId="27" fillId="21" borderId="0" applyNumberFormat="0" applyBorder="0" applyAlignment="0" applyProtection="0"/>
    <xf numFmtId="0" fontId="24" fillId="0" borderId="4" applyNumberFormat="0" applyFill="0" applyAlignment="0" applyProtection="0"/>
    <xf numFmtId="0" fontId="2" fillId="31" borderId="0" applyNumberFormat="0" applyBorder="0" applyAlignment="0" applyProtection="0"/>
    <xf numFmtId="166" fontId="2" fillId="0" borderId="0" applyFont="0" applyFill="0" applyBorder="0" applyAlignment="0" applyProtection="0"/>
    <xf numFmtId="0" fontId="2" fillId="18" borderId="0" applyNumberFormat="0" applyBorder="0" applyAlignment="0" applyProtection="0"/>
    <xf numFmtId="0" fontId="21" fillId="4" borderId="0" applyNumberFormat="0" applyBorder="0" applyAlignment="0" applyProtection="0"/>
    <xf numFmtId="0" fontId="23" fillId="6" borderId="1" applyNumberFormat="0" applyAlignment="0" applyProtection="0"/>
    <xf numFmtId="0" fontId="27" fillId="17" borderId="0" applyNumberFormat="0" applyBorder="0" applyAlignment="0" applyProtection="0"/>
    <xf numFmtId="164" fontId="2" fillId="0" borderId="0" applyFont="0" applyFill="0" applyBorder="0" applyAlignment="0" applyProtection="0"/>
    <xf numFmtId="0" fontId="27" fillId="9" borderId="0" applyNumberFormat="0" applyBorder="0" applyAlignment="0" applyProtection="0"/>
    <xf numFmtId="0" fontId="2" fillId="23"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2" fillId="8" borderId="6" applyNumberFormat="0" applyFont="0" applyAlignment="0" applyProtection="0"/>
    <xf numFmtId="0" fontId="27" fillId="29" borderId="0" applyNumberFormat="0" applyBorder="0" applyAlignment="0" applyProtection="0"/>
    <xf numFmtId="0" fontId="2" fillId="18" borderId="0" applyNumberFormat="0" applyBorder="0" applyAlignment="0" applyProtection="0"/>
    <xf numFmtId="0" fontId="27" fillId="9" borderId="0" applyNumberFormat="0" applyBorder="0" applyAlignment="0" applyProtection="0"/>
    <xf numFmtId="0" fontId="2" fillId="2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7" fillId="25" borderId="0" applyNumberFormat="0" applyBorder="0" applyAlignment="0" applyProtection="0"/>
    <xf numFmtId="0" fontId="20" fillId="3" borderId="0" applyNumberFormat="0" applyBorder="0" applyAlignment="0" applyProtection="0"/>
    <xf numFmtId="0" fontId="27" fillId="12" borderId="0" applyNumberFormat="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7" fillId="25" borderId="0" applyNumberFormat="0" applyBorder="0" applyAlignment="0" applyProtection="0"/>
    <xf numFmtId="0" fontId="23" fillId="6" borderId="1" applyNumberFormat="0" applyAlignment="0" applyProtection="0"/>
    <xf numFmtId="0" fontId="19" fillId="0" borderId="0" applyNumberFormat="0" applyFill="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7" fillId="25" borderId="0" applyNumberFormat="0" applyBorder="0" applyAlignment="0" applyProtection="0"/>
    <xf numFmtId="0" fontId="27" fillId="20" borderId="0" applyNumberFormat="0" applyBorder="0" applyAlignment="0" applyProtection="0"/>
    <xf numFmtId="0" fontId="27" fillId="17" borderId="0" applyNumberFormat="0" applyBorder="0" applyAlignment="0" applyProtection="0"/>
    <xf numFmtId="0" fontId="20" fillId="3" borderId="0" applyNumberFormat="0" applyBorder="0" applyAlignment="0" applyProtection="0"/>
    <xf numFmtId="0" fontId="21" fillId="4" borderId="0" applyNumberFormat="0" applyBorder="0" applyAlignment="0" applyProtection="0"/>
    <xf numFmtId="0" fontId="27" fillId="25" borderId="0" applyNumberFormat="0" applyBorder="0" applyAlignment="0" applyProtection="0"/>
    <xf numFmtId="0" fontId="19" fillId="0" borderId="0" applyNumberFormat="0" applyFill="0" applyBorder="0" applyAlignment="0" applyProtection="0"/>
    <xf numFmtId="0" fontId="24" fillId="0" borderId="4" applyNumberFormat="0" applyFill="0" applyAlignment="0" applyProtection="0"/>
    <xf numFmtId="0" fontId="26" fillId="0" borderId="0" applyNumberFormat="0" applyFill="0" applyBorder="0" applyAlignment="0" applyProtection="0"/>
    <xf numFmtId="0" fontId="27" fillId="12" borderId="0" applyNumberFormat="0" applyBorder="0" applyAlignment="0" applyProtection="0"/>
    <xf numFmtId="0" fontId="2" fillId="22" borderId="0" applyNumberFormat="0" applyBorder="0" applyAlignment="0" applyProtection="0"/>
    <xf numFmtId="0" fontId="22" fillId="5" borderId="0" applyNumberFormat="0" applyBorder="0" applyAlignment="0" applyProtection="0"/>
    <xf numFmtId="0" fontId="20" fillId="3" borderId="0" applyNumberFormat="0" applyBorder="0" applyAlignment="0" applyProtection="0"/>
    <xf numFmtId="0" fontId="22" fillId="5" borderId="0" applyNumberFormat="0" applyBorder="0" applyAlignment="0" applyProtection="0"/>
    <xf numFmtId="0" fontId="27" fillId="25" borderId="0" applyNumberFormat="0" applyBorder="0" applyAlignment="0" applyProtection="0"/>
    <xf numFmtId="0" fontId="27" fillId="21"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 fillId="18" borderId="0" applyNumberFormat="0" applyBorder="0" applyAlignment="0" applyProtection="0"/>
    <xf numFmtId="0" fontId="2" fillId="8" borderId="6" applyNumberFormat="0" applyFont="0" applyAlignment="0" applyProtection="0"/>
    <xf numFmtId="0" fontId="2" fillId="14" borderId="0" applyNumberFormat="0" applyBorder="0" applyAlignment="0" applyProtection="0"/>
    <xf numFmtId="0" fontId="21" fillId="4"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2" fillId="5" borderId="0" applyNumberFormat="0" applyBorder="0" applyAlignment="0" applyProtection="0"/>
    <xf numFmtId="0" fontId="27" fillId="9" borderId="0" applyNumberFormat="0" applyBorder="0" applyAlignment="0" applyProtection="0"/>
    <xf numFmtId="166" fontId="2" fillId="0" borderId="0" applyFont="0" applyFill="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21" borderId="0" applyNumberFormat="0" applyBorder="0" applyAlignment="0" applyProtection="0"/>
    <xf numFmtId="0" fontId="2" fillId="19" borderId="0" applyNumberFormat="0" applyBorder="0" applyAlignment="0" applyProtection="0"/>
    <xf numFmtId="0" fontId="27" fillId="29" borderId="0" applyNumberFormat="0" applyBorder="0" applyAlignment="0" applyProtection="0"/>
    <xf numFmtId="0" fontId="27" fillId="16" borderId="0" applyNumberFormat="0" applyBorder="0" applyAlignment="0" applyProtection="0"/>
    <xf numFmtId="0" fontId="2" fillId="11" borderId="0" applyNumberFormat="0" applyBorder="0" applyAlignment="0" applyProtection="0"/>
    <xf numFmtId="0" fontId="27" fillId="17" borderId="0" applyNumberFormat="0" applyBorder="0" applyAlignment="0" applyProtection="0"/>
    <xf numFmtId="0" fontId="27" fillId="13" borderId="0" applyNumberFormat="0" applyBorder="0" applyAlignment="0" applyProtection="0"/>
    <xf numFmtId="0" fontId="14" fillId="0" borderId="7" applyNumberFormat="0" applyFill="0" applyAlignment="0" applyProtection="0"/>
    <xf numFmtId="0" fontId="20" fillId="3" borderId="0" applyNumberFormat="0" applyBorder="0" applyAlignment="0" applyProtection="0"/>
    <xf numFmtId="0" fontId="24" fillId="0" borderId="4" applyNumberFormat="0" applyFill="0" applyAlignment="0" applyProtection="0"/>
    <xf numFmtId="0" fontId="2" fillId="10" borderId="0" applyNumberFormat="0" applyBorder="0" applyAlignment="0" applyProtection="0"/>
    <xf numFmtId="0" fontId="27" fillId="16"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3" fillId="6" borderId="1" applyNumberFormat="0" applyAlignment="0" applyProtection="0"/>
    <xf numFmtId="165" fontId="2" fillId="0" borderId="0" applyFont="0" applyFill="0" applyBorder="0" applyAlignment="0" applyProtection="0"/>
    <xf numFmtId="0" fontId="27" fillId="28" borderId="0" applyNumberFormat="0" applyBorder="0" applyAlignment="0" applyProtection="0"/>
    <xf numFmtId="0" fontId="14" fillId="0" borderId="7" applyNumberFormat="0" applyFill="0" applyAlignment="0" applyProtection="0"/>
    <xf numFmtId="164" fontId="2" fillId="0" borderId="0" applyFont="0" applyFill="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 fillId="19"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 fillId="30" borderId="0" applyNumberFormat="0" applyBorder="0" applyAlignment="0" applyProtection="0"/>
    <xf numFmtId="0" fontId="25" fillId="7" borderId="5" applyNumberFormat="0" applyAlignment="0" applyProtection="0"/>
    <xf numFmtId="0" fontId="27" fillId="29" borderId="0" applyNumberFormat="0" applyBorder="0" applyAlignment="0" applyProtection="0"/>
    <xf numFmtId="0" fontId="2" fillId="14" borderId="0" applyNumberFormat="0" applyBorder="0" applyAlignment="0" applyProtection="0"/>
    <xf numFmtId="0" fontId="27" fillId="13" borderId="0" applyNumberFormat="0" applyBorder="0" applyAlignment="0" applyProtection="0"/>
    <xf numFmtId="0" fontId="2" fillId="23" borderId="0" applyNumberFormat="0" applyBorder="0" applyAlignment="0" applyProtection="0"/>
    <xf numFmtId="0" fontId="27" fillId="16" borderId="0" applyNumberFormat="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8" borderId="0" applyNumberFormat="0" applyBorder="0" applyAlignment="0" applyProtection="0"/>
    <xf numFmtId="0" fontId="2" fillId="22"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164" fontId="2" fillId="0" borderId="0" applyFont="0" applyFill="0" applyBorder="0" applyAlignment="0" applyProtection="0"/>
    <xf numFmtId="0" fontId="2" fillId="30" borderId="0" applyNumberFormat="0" applyBorder="0" applyAlignment="0" applyProtection="0"/>
    <xf numFmtId="164" fontId="2" fillId="0" borderId="0" applyFont="0" applyFill="0" applyBorder="0" applyAlignment="0" applyProtection="0"/>
    <xf numFmtId="0" fontId="27" fillId="17" borderId="0" applyNumberFormat="0" applyBorder="0" applyAlignment="0" applyProtection="0"/>
    <xf numFmtId="164" fontId="2" fillId="0" borderId="0" applyFont="0" applyFill="0" applyBorder="0" applyAlignment="0" applyProtection="0"/>
    <xf numFmtId="0" fontId="27" fillId="24"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166" fontId="2" fillId="0" borderId="0" applyFont="0" applyFill="0" applyBorder="0" applyAlignment="0" applyProtection="0"/>
    <xf numFmtId="0" fontId="27" fillId="13"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7" fillId="28" borderId="0" applyNumberFormat="0" applyBorder="0" applyAlignment="0" applyProtection="0"/>
    <xf numFmtId="166" fontId="2" fillId="0" borderId="0" applyFont="0" applyFill="0" applyBorder="0" applyAlignment="0" applyProtection="0"/>
    <xf numFmtId="0" fontId="23" fillId="6" borderId="1" applyNumberFormat="0" applyAlignment="0" applyProtection="0"/>
    <xf numFmtId="0" fontId="27" fillId="17" borderId="0" applyNumberFormat="0" applyBorder="0" applyAlignment="0" applyProtection="0"/>
    <xf numFmtId="0" fontId="14" fillId="0" borderId="7" applyNumberFormat="0" applyFill="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9" borderId="0" applyNumberFormat="0" applyBorder="0" applyAlignment="0" applyProtection="0"/>
    <xf numFmtId="0" fontId="2" fillId="18" borderId="0" applyNumberFormat="0" applyBorder="0" applyAlignment="0" applyProtection="0"/>
    <xf numFmtId="166" fontId="2" fillId="0" borderId="0" applyFont="0" applyFill="0" applyBorder="0" applyAlignment="0" applyProtection="0"/>
    <xf numFmtId="0" fontId="2" fillId="23" borderId="0" applyNumberFormat="0" applyBorder="0" applyAlignment="0" applyProtection="0"/>
    <xf numFmtId="0" fontId="27" fillId="32" borderId="0" applyNumberFormat="0" applyBorder="0" applyAlignment="0" applyProtection="0"/>
    <xf numFmtId="0" fontId="23" fillId="6" borderId="1" applyNumberFormat="0" applyAlignment="0" applyProtection="0"/>
    <xf numFmtId="0" fontId="2" fillId="18" borderId="0" applyNumberFormat="0" applyBorder="0" applyAlignment="0" applyProtection="0"/>
    <xf numFmtId="0" fontId="14" fillId="0" borderId="7" applyNumberFormat="0" applyFill="0" applyAlignment="0" applyProtection="0"/>
    <xf numFmtId="0" fontId="20" fillId="3" borderId="0" applyNumberFormat="0" applyBorder="0" applyAlignment="0" applyProtection="0"/>
    <xf numFmtId="0" fontId="2" fillId="14" borderId="0" applyNumberFormat="0" applyBorder="0" applyAlignment="0" applyProtection="0"/>
    <xf numFmtId="0" fontId="14" fillId="0" borderId="7" applyNumberFormat="0" applyFill="0" applyAlignment="0" applyProtection="0"/>
    <xf numFmtId="0" fontId="27" fillId="16" borderId="0" applyNumberFormat="0" applyBorder="0" applyAlignment="0" applyProtection="0"/>
    <xf numFmtId="0" fontId="14" fillId="0" borderId="7" applyNumberFormat="0" applyFill="0" applyAlignment="0" applyProtection="0"/>
    <xf numFmtId="0" fontId="24" fillId="0" borderId="4" applyNumberFormat="0" applyFill="0" applyAlignment="0" applyProtection="0"/>
    <xf numFmtId="0" fontId="2" fillId="31" borderId="0" applyNumberFormat="0" applyBorder="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9" borderId="0" applyNumberFormat="0" applyBorder="0" applyAlignment="0" applyProtection="0"/>
    <xf numFmtId="0" fontId="2" fillId="31" borderId="0" applyNumberFormat="0" applyBorder="0" applyAlignment="0" applyProtection="0"/>
    <xf numFmtId="0" fontId="21" fillId="4"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14" fillId="0" borderId="7" applyNumberFormat="0" applyFill="0" applyAlignment="0" applyProtection="0"/>
    <xf numFmtId="0" fontId="2" fillId="15" borderId="0" applyNumberFormat="0" applyBorder="0" applyAlignment="0" applyProtection="0"/>
    <xf numFmtId="0" fontId="27" fillId="24" borderId="0" applyNumberFormat="0" applyBorder="0" applyAlignment="0" applyProtection="0"/>
    <xf numFmtId="0" fontId="2" fillId="14"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1"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166" fontId="2" fillId="0" borderId="0" applyFont="0" applyFill="0" applyBorder="0" applyAlignment="0" applyProtection="0"/>
    <xf numFmtId="0" fontId="2" fillId="19"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7" fillId="25"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166" fontId="2" fillId="0" borderId="0" applyFont="0" applyFill="0" applyBorder="0" applyAlignment="0" applyProtection="0"/>
    <xf numFmtId="0" fontId="23" fillId="6" borderId="1" applyNumberFormat="0" applyAlignment="0" applyProtection="0"/>
    <xf numFmtId="0" fontId="2" fillId="11" borderId="0" applyNumberFormat="0" applyBorder="0" applyAlignment="0" applyProtection="0"/>
    <xf numFmtId="0" fontId="2" fillId="8" borderId="6" applyNumberFormat="0" applyFont="0" applyAlignment="0" applyProtection="0"/>
    <xf numFmtId="0" fontId="21" fillId="4"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5" fillId="7" borderId="5" applyNumberFormat="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3" fillId="6" borderId="1" applyNumberFormat="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7"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6" borderId="0" applyNumberFormat="0" applyBorder="0" applyAlignment="0" applyProtection="0"/>
    <xf numFmtId="0" fontId="27" fillId="32"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4" fillId="0" borderId="4"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8"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 fillId="23"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28"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4" fillId="0" borderId="4"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14" fillId="0" borderId="7"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0"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 fillId="27"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9" borderId="0" applyNumberFormat="0" applyBorder="0" applyAlignment="0" applyProtection="0"/>
    <xf numFmtId="0" fontId="27" fillId="20" borderId="0" applyNumberFormat="0" applyBorder="0" applyAlignment="0" applyProtection="0"/>
    <xf numFmtId="0" fontId="2" fillId="18" borderId="0" applyNumberFormat="0" applyBorder="0" applyAlignment="0" applyProtection="0"/>
    <xf numFmtId="0" fontId="23" fillId="6" borderId="1" applyNumberFormat="0" applyAlignment="0" applyProtection="0"/>
    <xf numFmtId="0" fontId="2" fillId="19" borderId="0" applyNumberFormat="0" applyBorder="0" applyAlignment="0" applyProtection="0"/>
    <xf numFmtId="0" fontId="20" fillId="3" borderId="0" applyNumberFormat="0" applyBorder="0" applyAlignment="0" applyProtection="0"/>
    <xf numFmtId="0" fontId="2" fillId="10"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8" borderId="6" applyNumberFormat="0" applyFont="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30" borderId="0" applyNumberFormat="0" applyBorder="0" applyAlignment="0" applyProtection="0"/>
    <xf numFmtId="165"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8"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 fillId="26"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3"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1"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 fillId="1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 fillId="8" borderId="6" applyNumberFormat="0" applyFont="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 fillId="30"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0"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 fillId="19"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0" fontId="2" fillId="27" borderId="0" applyNumberFormat="0" applyBorder="0" applyAlignment="0" applyProtection="0"/>
    <xf numFmtId="166"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 fillId="23" borderId="0" applyNumberFormat="0" applyBorder="0" applyAlignment="0" applyProtection="0"/>
    <xf numFmtId="0" fontId="27" fillId="32" borderId="0" applyNumberFormat="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6" borderId="0" applyNumberFormat="0" applyBorder="0" applyAlignment="0" applyProtection="0"/>
    <xf numFmtId="0" fontId="25" fillId="7" borderId="5"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 fillId="1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4"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 fillId="11"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 fillId="1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 fillId="27"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3" borderId="0" applyNumberFormat="0" applyBorder="0" applyAlignment="0" applyProtection="0"/>
    <xf numFmtId="0" fontId="2" fillId="10"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8" borderId="6" applyNumberFormat="0" applyFont="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30" borderId="0" applyNumberFormat="0" applyBorder="0" applyAlignment="0" applyProtection="0"/>
    <xf numFmtId="165"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8"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 fillId="26"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1"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0" fontId="24" fillId="0" borderId="4" applyNumberFormat="0" applyFill="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 fillId="30"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0"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 fillId="2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6"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4"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 fillId="15" borderId="0" applyNumberFormat="0" applyBorder="0" applyAlignment="0" applyProtection="0"/>
    <xf numFmtId="0" fontId="2" fillId="14" borderId="0" applyNumberFormat="0" applyBorder="0" applyAlignment="0" applyProtection="0"/>
    <xf numFmtId="0" fontId="27" fillId="13" borderId="0" applyNumberFormat="0" applyBorder="0" applyAlignment="0" applyProtection="0"/>
    <xf numFmtId="0" fontId="2" fillId="11"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 fillId="8" borderId="6"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 fillId="27"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3" borderId="0" applyNumberFormat="0" applyBorder="0" applyAlignment="0" applyProtection="0"/>
    <xf numFmtId="0" fontId="2" fillId="10"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2" fillId="1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8" borderId="6" applyNumberFormat="0" applyFont="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30" borderId="0" applyNumberFormat="0" applyBorder="0" applyAlignment="0" applyProtection="0"/>
    <xf numFmtId="165"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8"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 fillId="26" borderId="0" applyNumberFormat="0" applyBorder="0" applyAlignment="0" applyProtection="0"/>
    <xf numFmtId="0" fontId="27" fillId="32"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1"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0" fontId="27" fillId="13"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 fillId="30"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0"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 fillId="2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6"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4"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5" fillId="7" borderId="5" applyNumberFormat="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7" fillId="25" borderId="0" applyNumberFormat="0" applyBorder="0" applyAlignment="0" applyProtection="0"/>
    <xf numFmtId="0" fontId="22" fillId="5" borderId="0" applyNumberFormat="0" applyBorder="0" applyAlignment="0" applyProtection="0"/>
    <xf numFmtId="0" fontId="25" fillId="7" borderId="5" applyNumberFormat="0" applyAlignment="0" applyProtection="0"/>
    <xf numFmtId="0" fontId="21" fillId="4" borderId="0" applyNumberFormat="0" applyBorder="0" applyAlignment="0" applyProtection="0"/>
    <xf numFmtId="165" fontId="2" fillId="0" borderId="0" applyFont="0" applyFill="0" applyBorder="0" applyAlignment="0" applyProtection="0"/>
    <xf numFmtId="0" fontId="22" fillId="5" borderId="0" applyNumberFormat="0" applyBorder="0" applyAlignment="0" applyProtection="0"/>
    <xf numFmtId="0" fontId="27" fillId="24"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166" fontId="2" fillId="0" borderId="0" applyFont="0" applyFill="0" applyBorder="0" applyAlignment="0" applyProtection="0"/>
    <xf numFmtId="0" fontId="2" fillId="1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5" fillId="7" borderId="5" applyNumberFormat="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 fillId="22" borderId="0" applyNumberFormat="0" applyBorder="0" applyAlignment="0" applyProtection="0"/>
    <xf numFmtId="0" fontId="27" fillId="13"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 fillId="14" borderId="0" applyNumberFormat="0" applyBorder="0" applyAlignment="0" applyProtection="0"/>
    <xf numFmtId="164" fontId="2" fillId="0" borderId="0" applyFont="0" applyFill="0" applyBorder="0" applyAlignment="0" applyProtection="0"/>
    <xf numFmtId="0" fontId="27" fillId="9" borderId="0" applyNumberFormat="0" applyBorder="0" applyAlignment="0" applyProtection="0"/>
    <xf numFmtId="0" fontId="27" fillId="9" borderId="0" applyNumberFormat="0" applyBorder="0" applyAlignment="0" applyProtection="0"/>
    <xf numFmtId="0" fontId="24" fillId="0" borderId="4" applyNumberFormat="0" applyFill="0" applyAlignment="0" applyProtection="0"/>
    <xf numFmtId="0" fontId="27" fillId="24"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 fillId="30" borderId="0" applyNumberFormat="0" applyBorder="0" applyAlignment="0" applyProtection="0"/>
    <xf numFmtId="0" fontId="25" fillId="7" borderId="5" applyNumberFormat="0" applyAlignment="0" applyProtection="0"/>
    <xf numFmtId="0" fontId="23" fillId="6" borderId="1" applyNumberFormat="0" applyAlignment="0" applyProtection="0"/>
    <xf numFmtId="0" fontId="2" fillId="27" borderId="0" applyNumberFormat="0" applyBorder="0" applyAlignment="0" applyProtection="0"/>
    <xf numFmtId="0" fontId="26" fillId="0" borderId="0" applyNumberFormat="0" applyFill="0" applyBorder="0" applyAlignment="0" applyProtection="0"/>
    <xf numFmtId="0" fontId="27" fillId="16" borderId="0" applyNumberFormat="0" applyBorder="0" applyAlignment="0" applyProtection="0"/>
    <xf numFmtId="165" fontId="2" fillId="0" borderId="0" applyFon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22" fillId="5" borderId="0" applyNumberFormat="0" applyBorder="0" applyAlignment="0" applyProtection="0"/>
    <xf numFmtId="0" fontId="27" fillId="16" borderId="0" applyNumberFormat="0" applyBorder="0" applyAlignment="0" applyProtection="0"/>
    <xf numFmtId="0" fontId="25" fillId="7" borderId="5" applyNumberFormat="0" applyAlignment="0" applyProtection="0"/>
    <xf numFmtId="0" fontId="27" fillId="29" borderId="0" applyNumberFormat="0" applyBorder="0" applyAlignment="0" applyProtection="0"/>
    <xf numFmtId="0" fontId="27" fillId="9" borderId="0" applyNumberFormat="0" applyBorder="0" applyAlignment="0" applyProtection="0"/>
    <xf numFmtId="0" fontId="27" fillId="21" borderId="0" applyNumberFormat="0" applyBorder="0" applyAlignment="0" applyProtection="0"/>
    <xf numFmtId="0" fontId="25" fillId="7" borderId="5" applyNumberFormat="0" applyAlignment="0" applyProtection="0"/>
    <xf numFmtId="0" fontId="27" fillId="21" borderId="0" applyNumberFormat="0" applyBorder="0" applyAlignment="0" applyProtection="0"/>
    <xf numFmtId="0" fontId="27" fillId="25"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24" borderId="0" applyNumberFormat="0" applyBorder="0" applyAlignment="0" applyProtection="0"/>
    <xf numFmtId="0" fontId="23" fillId="6" borderId="1" applyNumberFormat="0" applyAlignment="0" applyProtection="0"/>
    <xf numFmtId="0" fontId="19" fillId="0" borderId="0" applyNumberFormat="0" applyFill="0" applyBorder="0" applyAlignment="0" applyProtection="0"/>
    <xf numFmtId="0" fontId="2" fillId="18" borderId="0" applyNumberFormat="0" applyBorder="0" applyAlignment="0" applyProtection="0"/>
    <xf numFmtId="164" fontId="2" fillId="0" borderId="0" applyFont="0" applyFill="0" applyBorder="0" applyAlignment="0" applyProtection="0"/>
    <xf numFmtId="0" fontId="20" fillId="3" borderId="0" applyNumberFormat="0" applyBorder="0" applyAlignment="0" applyProtection="0"/>
    <xf numFmtId="0" fontId="25" fillId="7" borderId="5" applyNumberFormat="0" applyAlignment="0" applyProtection="0"/>
    <xf numFmtId="0" fontId="27" fillId="29" borderId="0" applyNumberFormat="0" applyBorder="0" applyAlignment="0" applyProtection="0"/>
    <xf numFmtId="0" fontId="19" fillId="0" borderId="0" applyNumberFormat="0" applyFill="0" applyBorder="0" applyAlignment="0" applyProtection="0"/>
    <xf numFmtId="0" fontId="21" fillId="4"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2" fillId="11" borderId="0" applyNumberFormat="0" applyBorder="0" applyAlignment="0" applyProtection="0"/>
    <xf numFmtId="0" fontId="27" fillId="13"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 fillId="15" borderId="0" applyNumberFormat="0" applyBorder="0" applyAlignment="0" applyProtection="0"/>
    <xf numFmtId="0" fontId="27" fillId="13" borderId="0" applyNumberFormat="0" applyBorder="0" applyAlignment="0" applyProtection="0"/>
    <xf numFmtId="0" fontId="14" fillId="0" borderId="7" applyNumberFormat="0" applyFill="0" applyAlignment="0" applyProtection="0"/>
    <xf numFmtId="0" fontId="27" fillId="21"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28" borderId="0" applyNumberFormat="0" applyBorder="0" applyAlignment="0" applyProtection="0"/>
    <xf numFmtId="0" fontId="2" fillId="22" borderId="0" applyNumberFormat="0" applyBorder="0" applyAlignment="0" applyProtection="0"/>
    <xf numFmtId="0" fontId="27" fillId="17" borderId="0" applyNumberFormat="0" applyBorder="0" applyAlignment="0" applyProtection="0"/>
    <xf numFmtId="0" fontId="24" fillId="0" borderId="4" applyNumberFormat="0" applyFill="0" applyAlignment="0" applyProtection="0"/>
    <xf numFmtId="0" fontId="2" fillId="18"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6" fillId="0" borderId="0" applyNumberFormat="0" applyFill="0" applyBorder="0" applyAlignment="0" applyProtection="0"/>
    <xf numFmtId="0" fontId="27" fillId="25" borderId="0" applyNumberFormat="0" applyBorder="0" applyAlignment="0" applyProtection="0"/>
    <xf numFmtId="0" fontId="22" fillId="5" borderId="0" applyNumberFormat="0" applyBorder="0" applyAlignment="0" applyProtection="0"/>
    <xf numFmtId="0" fontId="14" fillId="0" borderId="7" applyNumberFormat="0" applyFill="0" applyAlignment="0" applyProtection="0"/>
    <xf numFmtId="0" fontId="24" fillId="0" borderId="4" applyNumberFormat="0" applyFill="0" applyAlignment="0" applyProtection="0"/>
    <xf numFmtId="0" fontId="27" fillId="29" borderId="0" applyNumberFormat="0" applyBorder="0" applyAlignment="0" applyProtection="0"/>
    <xf numFmtId="0" fontId="27" fillId="29" borderId="0" applyNumberFormat="0" applyBorder="0" applyAlignment="0" applyProtection="0"/>
    <xf numFmtId="0" fontId="22" fillId="5" borderId="0" applyNumberFormat="0" applyBorder="0" applyAlignment="0" applyProtection="0"/>
    <xf numFmtId="166" fontId="2" fillId="0" borderId="0" applyFont="0" applyFill="0" applyBorder="0" applyAlignment="0" applyProtection="0"/>
    <xf numFmtId="0" fontId="25" fillId="7" borderId="5" applyNumberFormat="0" applyAlignment="0" applyProtection="0"/>
    <xf numFmtId="0" fontId="27" fillId="13" borderId="0" applyNumberFormat="0" applyBorder="0" applyAlignment="0" applyProtection="0"/>
    <xf numFmtId="0" fontId="27" fillId="13" borderId="0" applyNumberFormat="0" applyBorder="0" applyAlignment="0" applyProtection="0"/>
    <xf numFmtId="0" fontId="25" fillId="7" borderId="5" applyNumberFormat="0" applyAlignment="0" applyProtection="0"/>
    <xf numFmtId="0" fontId="23" fillId="6" borderId="1" applyNumberFormat="0" applyAlignment="0" applyProtection="0"/>
    <xf numFmtId="0" fontId="27" fillId="24"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 fillId="27" borderId="0" applyNumberFormat="0" applyBorder="0" applyAlignment="0" applyProtection="0"/>
    <xf numFmtId="0" fontId="27" fillId="12" borderId="0" applyNumberFormat="0" applyBorder="0" applyAlignment="0" applyProtection="0"/>
    <xf numFmtId="0" fontId="2" fillId="15" borderId="0" applyNumberFormat="0" applyBorder="0" applyAlignment="0" applyProtection="0"/>
    <xf numFmtId="0" fontId="27" fillId="28" borderId="0" applyNumberFormat="0" applyBorder="0" applyAlignment="0" applyProtection="0"/>
    <xf numFmtId="0" fontId="27" fillId="12" borderId="0" applyNumberFormat="0" applyBorder="0" applyAlignment="0" applyProtection="0"/>
    <xf numFmtId="0" fontId="27" fillId="20" borderId="0" applyNumberFormat="0" applyBorder="0" applyAlignment="0" applyProtection="0"/>
    <xf numFmtId="0" fontId="27" fillId="12" borderId="0" applyNumberFormat="0" applyBorder="0" applyAlignment="0" applyProtection="0"/>
    <xf numFmtId="0" fontId="2" fillId="23" borderId="0" applyNumberFormat="0" applyBorder="0" applyAlignment="0" applyProtection="0"/>
    <xf numFmtId="0" fontId="27" fillId="25" borderId="0" applyNumberFormat="0" applyBorder="0" applyAlignment="0" applyProtection="0"/>
    <xf numFmtId="0" fontId="22" fillId="5" borderId="0" applyNumberFormat="0" applyBorder="0" applyAlignment="0" applyProtection="0"/>
    <xf numFmtId="0" fontId="24" fillId="0" borderId="4" applyNumberFormat="0" applyFill="0" applyAlignment="0" applyProtection="0"/>
    <xf numFmtId="0" fontId="22" fillId="5"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5" fillId="7" borderId="5" applyNumberFormat="0" applyAlignment="0" applyProtection="0"/>
    <xf numFmtId="0" fontId="27" fillId="12"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7" fillId="28" borderId="0" applyNumberFormat="0" applyBorder="0" applyAlignment="0" applyProtection="0"/>
    <xf numFmtId="0" fontId="21" fillId="4"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20" fillId="3" borderId="0" applyNumberFormat="0" applyBorder="0" applyAlignment="0" applyProtection="0"/>
    <xf numFmtId="0" fontId="2" fillId="30" borderId="0" applyNumberFormat="0" applyBorder="0" applyAlignment="0" applyProtection="0"/>
    <xf numFmtId="0" fontId="27" fillId="9" borderId="0" applyNumberFormat="0" applyBorder="0" applyAlignment="0" applyProtection="0"/>
    <xf numFmtId="0" fontId="2" fillId="22" borderId="0" applyNumberFormat="0" applyBorder="0" applyAlignment="0" applyProtection="0"/>
    <xf numFmtId="0" fontId="27" fillId="16" borderId="0" applyNumberFormat="0" applyBorder="0" applyAlignment="0" applyProtection="0"/>
    <xf numFmtId="0" fontId="25" fillId="7" borderId="5" applyNumberFormat="0" applyAlignment="0" applyProtection="0"/>
    <xf numFmtId="0" fontId="25" fillId="7" borderId="5" applyNumberFormat="0" applyAlignment="0" applyProtection="0"/>
    <xf numFmtId="0" fontId="20" fillId="3" borderId="0" applyNumberFormat="0" applyBorder="0" applyAlignment="0" applyProtection="0"/>
    <xf numFmtId="0" fontId="27" fillId="32" borderId="0" applyNumberFormat="0" applyBorder="0" applyAlignment="0" applyProtection="0"/>
    <xf numFmtId="0" fontId="27" fillId="1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0" fontId="27" fillId="13" borderId="0" applyNumberFormat="0" applyBorder="0" applyAlignment="0" applyProtection="0"/>
    <xf numFmtId="0" fontId="26" fillId="0" borderId="0" applyNumberFormat="0" applyFill="0" applyBorder="0" applyAlignment="0" applyProtection="0"/>
    <xf numFmtId="0" fontId="22" fillId="5" borderId="0" applyNumberFormat="0" applyBorder="0" applyAlignment="0" applyProtection="0"/>
    <xf numFmtId="0" fontId="22" fillId="5"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0" fillId="3" borderId="0" applyNumberFormat="0" applyBorder="0" applyAlignment="0" applyProtection="0"/>
    <xf numFmtId="0" fontId="23" fillId="6" borderId="1" applyNumberFormat="0" applyAlignment="0" applyProtection="0"/>
    <xf numFmtId="0" fontId="23" fillId="6" borderId="1" applyNumberFormat="0" applyAlignment="0" applyProtection="0"/>
    <xf numFmtId="0" fontId="2" fillId="14" borderId="0" applyNumberFormat="0" applyBorder="0" applyAlignment="0" applyProtection="0"/>
    <xf numFmtId="0" fontId="22" fillId="5" borderId="0" applyNumberFormat="0" applyBorder="0" applyAlignment="0" applyProtection="0"/>
    <xf numFmtId="0" fontId="25" fillId="7" borderId="5" applyNumberFormat="0" applyAlignment="0" applyProtection="0"/>
    <xf numFmtId="0" fontId="2" fillId="15"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164" fontId="2" fillId="0" borderId="0" applyFont="0" applyFill="0" applyBorder="0" applyAlignment="0" applyProtection="0"/>
    <xf numFmtId="0" fontId="27" fillId="24" borderId="0" applyNumberFormat="0" applyBorder="0" applyAlignment="0" applyProtection="0"/>
    <xf numFmtId="0" fontId="27" fillId="16"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 fillId="31" borderId="0" applyNumberFormat="0" applyBorder="0" applyAlignment="0" applyProtection="0"/>
    <xf numFmtId="0" fontId="27" fillId="25" borderId="0" applyNumberFormat="0" applyBorder="0" applyAlignment="0" applyProtection="0"/>
    <xf numFmtId="0" fontId="24" fillId="0" borderId="4" applyNumberFormat="0" applyFill="0" applyAlignment="0" applyProtection="0"/>
    <xf numFmtId="0" fontId="27" fillId="13" borderId="0" applyNumberFormat="0" applyBorder="0" applyAlignment="0" applyProtection="0"/>
    <xf numFmtId="0" fontId="27" fillId="21" borderId="0" applyNumberFormat="0" applyBorder="0" applyAlignment="0" applyProtection="0"/>
    <xf numFmtId="0" fontId="27" fillId="13"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0" fillId="3" borderId="0" applyNumberFormat="0" applyBorder="0" applyAlignment="0" applyProtection="0"/>
    <xf numFmtId="0" fontId="23" fillId="6" borderId="1" applyNumberFormat="0" applyAlignment="0" applyProtection="0"/>
    <xf numFmtId="0" fontId="27" fillId="9"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9" borderId="0" applyNumberFormat="0" applyBorder="0" applyAlignment="0" applyProtection="0"/>
    <xf numFmtId="0" fontId="27" fillId="28" borderId="0" applyNumberFormat="0" applyBorder="0" applyAlignment="0" applyProtection="0"/>
    <xf numFmtId="0" fontId="26" fillId="0" borderId="0" applyNumberFormat="0" applyFill="0" applyBorder="0" applyAlignment="0" applyProtection="0"/>
    <xf numFmtId="0" fontId="2" fillId="27" borderId="0" applyNumberFormat="0" applyBorder="0" applyAlignment="0" applyProtection="0"/>
    <xf numFmtId="0" fontId="2" fillId="19"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27" fillId="29" borderId="0" applyNumberFormat="0" applyBorder="0" applyAlignment="0" applyProtection="0"/>
    <xf numFmtId="0" fontId="14" fillId="0" borderId="7" applyNumberFormat="0" applyFill="0" applyAlignment="0" applyProtection="0"/>
    <xf numFmtId="0" fontId="21" fillId="4" borderId="0" applyNumberFormat="0" applyBorder="0" applyAlignment="0" applyProtection="0"/>
    <xf numFmtId="0" fontId="27" fillId="16" borderId="0" applyNumberFormat="0" applyBorder="0" applyAlignment="0" applyProtection="0"/>
    <xf numFmtId="0" fontId="2" fillId="18" borderId="0" applyNumberFormat="0" applyBorder="0" applyAlignment="0" applyProtection="0"/>
    <xf numFmtId="0" fontId="26" fillId="0" borderId="0" applyNumberFormat="0" applyFill="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4" fillId="0" borderId="4" applyNumberFormat="0" applyFill="0" applyAlignment="0" applyProtection="0"/>
    <xf numFmtId="0" fontId="2" fillId="31"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7" fillId="29" borderId="0" applyNumberFormat="0" applyBorder="0" applyAlignment="0" applyProtection="0"/>
    <xf numFmtId="0" fontId="27" fillId="21" borderId="0" applyNumberFormat="0" applyBorder="0" applyAlignment="0" applyProtection="0"/>
    <xf numFmtId="0" fontId="19" fillId="0" borderId="0" applyNumberFormat="0" applyFill="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12" borderId="0" applyNumberFormat="0" applyBorder="0" applyAlignment="0" applyProtection="0"/>
    <xf numFmtId="0" fontId="26" fillId="0" borderId="0" applyNumberFormat="0" applyFill="0" applyBorder="0" applyAlignment="0" applyProtection="0"/>
    <xf numFmtId="0" fontId="2" fillId="26" borderId="0" applyNumberFormat="0" applyBorder="0" applyAlignment="0" applyProtection="0"/>
    <xf numFmtId="0" fontId="27" fillId="9" borderId="0" applyNumberFormat="0" applyBorder="0" applyAlignment="0" applyProtection="0"/>
    <xf numFmtId="0" fontId="22" fillId="5" borderId="0" applyNumberFormat="0" applyBorder="0" applyAlignment="0" applyProtection="0"/>
    <xf numFmtId="0" fontId="2" fillId="11" borderId="0" applyNumberFormat="0" applyBorder="0" applyAlignment="0" applyProtection="0"/>
    <xf numFmtId="0" fontId="27" fillId="29"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12"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4" fillId="0" borderId="4" applyNumberFormat="0" applyFill="0" applyAlignment="0" applyProtection="0"/>
    <xf numFmtId="0" fontId="22" fillId="5" borderId="0" applyNumberFormat="0" applyBorder="0" applyAlignment="0" applyProtection="0"/>
    <xf numFmtId="9" fontId="2" fillId="0" borderId="0" applyFont="0" applyFill="0" applyBorder="0" applyAlignment="0" applyProtection="0"/>
    <xf numFmtId="0" fontId="27" fillId="32" borderId="0" applyNumberFormat="0" applyBorder="0" applyAlignment="0" applyProtection="0"/>
    <xf numFmtId="0" fontId="14" fillId="0" borderId="7" applyNumberFormat="0" applyFill="0" applyAlignment="0" applyProtection="0"/>
    <xf numFmtId="0" fontId="24" fillId="0" borderId="4" applyNumberFormat="0" applyFill="0" applyAlignment="0" applyProtection="0"/>
    <xf numFmtId="164" fontId="2" fillId="0" borderId="0" applyFont="0" applyFill="0" applyBorder="0" applyAlignment="0" applyProtection="0"/>
    <xf numFmtId="0" fontId="27" fillId="13" borderId="0" applyNumberFormat="0" applyBorder="0" applyAlignment="0" applyProtection="0"/>
    <xf numFmtId="0" fontId="2" fillId="26"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 fillId="18"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0" fillId="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2" borderId="0" applyNumberFormat="0" applyBorder="0" applyAlignment="0" applyProtection="0"/>
    <xf numFmtId="0" fontId="2" fillId="10" borderId="0" applyNumberFormat="0" applyBorder="0" applyAlignment="0" applyProtection="0"/>
    <xf numFmtId="0" fontId="26" fillId="0" borderId="0" applyNumberFormat="0" applyFill="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 fillId="8" borderId="6" applyNumberFormat="0" applyFont="0" applyAlignment="0" applyProtection="0"/>
    <xf numFmtId="0" fontId="27" fillId="20" borderId="0" applyNumberFormat="0" applyBorder="0" applyAlignment="0" applyProtection="0"/>
    <xf numFmtId="0" fontId="27" fillId="9" borderId="0" applyNumberFormat="0" applyBorder="0" applyAlignment="0" applyProtection="0"/>
    <xf numFmtId="0" fontId="2" fillId="18" borderId="0" applyNumberFormat="0" applyBorder="0" applyAlignment="0" applyProtection="0"/>
    <xf numFmtId="0" fontId="27" fillId="24"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5" fillId="7" borderId="5" applyNumberFormat="0" applyAlignment="0" applyProtection="0"/>
    <xf numFmtId="0" fontId="27" fillId="20" borderId="0" applyNumberFormat="0" applyBorder="0" applyAlignment="0" applyProtection="0"/>
    <xf numFmtId="0" fontId="27" fillId="12" borderId="0" applyNumberFormat="0" applyBorder="0" applyAlignment="0" applyProtection="0"/>
    <xf numFmtId="0" fontId="14" fillId="0" borderId="7" applyNumberFormat="0" applyFill="0" applyAlignment="0" applyProtection="0"/>
    <xf numFmtId="0" fontId="2" fillId="11" borderId="0" applyNumberFormat="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5"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13" borderId="0" applyNumberFormat="0" applyBorder="0" applyAlignment="0" applyProtection="0"/>
    <xf numFmtId="0" fontId="2" fillId="27" borderId="0" applyNumberFormat="0" applyBorder="0" applyAlignment="0" applyProtection="0"/>
    <xf numFmtId="0" fontId="26" fillId="0" borderId="0" applyNumberFormat="0" applyFill="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29"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17" borderId="0" applyNumberFormat="0" applyBorder="0" applyAlignment="0" applyProtection="0"/>
    <xf numFmtId="0" fontId="27" fillId="12"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4" fillId="0" borderId="4" applyNumberFormat="0" applyFill="0" applyAlignment="0" applyProtection="0"/>
    <xf numFmtId="0" fontId="2" fillId="31" borderId="0" applyNumberFormat="0" applyBorder="0" applyAlignment="0" applyProtection="0"/>
    <xf numFmtId="166" fontId="2" fillId="0" borderId="0" applyFont="0" applyFill="0" applyBorder="0" applyAlignment="0" applyProtection="0"/>
    <xf numFmtId="0" fontId="22" fillId="5" borderId="0" applyNumberFormat="0" applyBorder="0" applyAlignment="0" applyProtection="0"/>
    <xf numFmtId="0" fontId="27" fillId="21" borderId="0" applyNumberFormat="0" applyBorder="0" applyAlignment="0" applyProtection="0"/>
    <xf numFmtId="0" fontId="2" fillId="19" borderId="0" applyNumberFormat="0" applyBorder="0" applyAlignment="0" applyProtection="0"/>
    <xf numFmtId="0" fontId="19" fillId="0" borderId="0" applyNumberFormat="0" applyFill="0" applyBorder="0" applyAlignment="0" applyProtection="0"/>
    <xf numFmtId="0" fontId="23" fillId="6" borderId="1" applyNumberFormat="0" applyAlignment="0" applyProtection="0"/>
    <xf numFmtId="164" fontId="2" fillId="0" borderId="0" applyFont="0" applyFill="0" applyBorder="0" applyAlignment="0" applyProtection="0"/>
    <xf numFmtId="0" fontId="2" fillId="30"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7" fillId="21" borderId="0" applyNumberFormat="0" applyBorder="0" applyAlignment="0" applyProtection="0"/>
    <xf numFmtId="0" fontId="23" fillId="6" borderId="1" applyNumberFormat="0" applyAlignment="0" applyProtection="0"/>
    <xf numFmtId="0" fontId="27" fillId="13" borderId="0" applyNumberFormat="0" applyBorder="0" applyAlignment="0" applyProtection="0"/>
    <xf numFmtId="165" fontId="2" fillId="0" borderId="0" applyFont="0" applyFill="0" applyBorder="0" applyAlignment="0" applyProtection="0"/>
    <xf numFmtId="0" fontId="2" fillId="8" borderId="6" applyNumberFormat="0" applyFont="0" applyAlignment="0" applyProtection="0"/>
    <xf numFmtId="0" fontId="27" fillId="12" borderId="0" applyNumberFormat="0" applyBorder="0" applyAlignment="0" applyProtection="0"/>
    <xf numFmtId="0" fontId="27" fillId="25"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8" borderId="0" applyNumberFormat="0" applyBorder="0" applyAlignment="0" applyProtection="0"/>
    <xf numFmtId="0" fontId="2" fillId="23" borderId="0" applyNumberFormat="0" applyBorder="0" applyAlignment="0" applyProtection="0"/>
    <xf numFmtId="0" fontId="27" fillId="16" borderId="0" applyNumberFormat="0" applyBorder="0" applyAlignment="0" applyProtection="0"/>
    <xf numFmtId="0" fontId="27" fillId="29" borderId="0" applyNumberFormat="0" applyBorder="0" applyAlignment="0" applyProtection="0"/>
    <xf numFmtId="0" fontId="27" fillId="16" borderId="0" applyNumberFormat="0" applyBorder="0" applyAlignment="0" applyProtection="0"/>
    <xf numFmtId="0" fontId="22" fillId="5" borderId="0" applyNumberFormat="0" applyBorder="0" applyAlignment="0" applyProtection="0"/>
    <xf numFmtId="0" fontId="14" fillId="0" borderId="7" applyNumberFormat="0" applyFill="0" applyAlignment="0" applyProtection="0"/>
    <xf numFmtId="0" fontId="26" fillId="0" borderId="0" applyNumberFormat="0" applyFill="0" applyBorder="0" applyAlignment="0" applyProtection="0"/>
    <xf numFmtId="0" fontId="27" fillId="21" borderId="0" applyNumberFormat="0" applyBorder="0" applyAlignment="0" applyProtection="0"/>
    <xf numFmtId="0" fontId="14" fillId="0" borderId="7" applyNumberFormat="0" applyFill="0" applyAlignment="0" applyProtection="0"/>
    <xf numFmtId="0" fontId="2" fillId="15" borderId="0" applyNumberFormat="0" applyBorder="0" applyAlignment="0" applyProtection="0"/>
    <xf numFmtId="0" fontId="26" fillId="0" borderId="0" applyNumberFormat="0" applyFill="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0" borderId="0" applyNumberFormat="0" applyBorder="0" applyAlignment="0" applyProtection="0"/>
    <xf numFmtId="0" fontId="27" fillId="29" borderId="0" applyNumberFormat="0" applyBorder="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25" fillId="7" borderId="5" applyNumberFormat="0" applyAlignment="0" applyProtection="0"/>
    <xf numFmtId="0" fontId="27" fillId="13" borderId="0" applyNumberFormat="0" applyBorder="0" applyAlignment="0" applyProtection="0"/>
    <xf numFmtId="0" fontId="27" fillId="2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4" fillId="0" borderId="7" applyNumberFormat="0" applyFill="0" applyAlignment="0" applyProtection="0"/>
    <xf numFmtId="0" fontId="27" fillId="16" borderId="0" applyNumberFormat="0" applyBorder="0" applyAlignment="0" applyProtection="0"/>
    <xf numFmtId="0" fontId="2" fillId="14" borderId="0" applyNumberFormat="0" applyBorder="0" applyAlignment="0" applyProtection="0"/>
    <xf numFmtId="0" fontId="24" fillId="0" borderId="4" applyNumberFormat="0" applyFill="0" applyAlignment="0" applyProtection="0"/>
    <xf numFmtId="0" fontId="27" fillId="20" borderId="0" applyNumberFormat="0" applyBorder="0" applyAlignment="0" applyProtection="0"/>
    <xf numFmtId="0" fontId="27" fillId="16" borderId="0" applyNumberFormat="0" applyBorder="0" applyAlignment="0" applyProtection="0"/>
    <xf numFmtId="0" fontId="22" fillId="5" borderId="0" applyNumberFormat="0" applyBorder="0" applyAlignment="0" applyProtection="0"/>
    <xf numFmtId="0" fontId="2" fillId="27" borderId="0" applyNumberFormat="0" applyBorder="0" applyAlignment="0" applyProtection="0"/>
    <xf numFmtId="0" fontId="25" fillId="7" borderId="5" applyNumberFormat="0" applyAlignment="0" applyProtection="0"/>
    <xf numFmtId="0" fontId="27" fillId="12" borderId="0" applyNumberFormat="0" applyBorder="0" applyAlignment="0" applyProtection="0"/>
    <xf numFmtId="0" fontId="27" fillId="32" borderId="0" applyNumberFormat="0" applyBorder="0" applyAlignment="0" applyProtection="0"/>
    <xf numFmtId="0" fontId="27" fillId="17" borderId="0" applyNumberFormat="0" applyBorder="0" applyAlignment="0" applyProtection="0"/>
    <xf numFmtId="0" fontId="27" fillId="9"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0" fontId="27" fillId="9" borderId="0" applyNumberFormat="0" applyBorder="0" applyAlignment="0" applyProtection="0"/>
    <xf numFmtId="0" fontId="22" fillId="5"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20" borderId="0" applyNumberFormat="0" applyBorder="0" applyAlignment="0" applyProtection="0"/>
    <xf numFmtId="0" fontId="2" fillId="10" borderId="0" applyNumberFormat="0" applyBorder="0" applyAlignment="0" applyProtection="0"/>
    <xf numFmtId="0" fontId="14" fillId="0" borderId="7" applyNumberFormat="0" applyFill="0" applyAlignment="0" applyProtection="0"/>
    <xf numFmtId="0" fontId="27" fillId="20" borderId="0" applyNumberFormat="0" applyBorder="0" applyAlignment="0" applyProtection="0"/>
    <xf numFmtId="0" fontId="14" fillId="0" borderId="7" applyNumberFormat="0" applyFill="0" applyAlignment="0" applyProtection="0"/>
    <xf numFmtId="0" fontId="2" fillId="1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17" borderId="0" applyNumberFormat="0" applyBorder="0" applyAlignment="0" applyProtection="0"/>
    <xf numFmtId="0" fontId="19" fillId="0" borderId="0" applyNumberFormat="0" applyFill="0" applyBorder="0" applyAlignment="0" applyProtection="0"/>
    <xf numFmtId="0" fontId="2" fillId="30"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7" fillId="24" borderId="0" applyNumberFormat="0" applyBorder="0" applyAlignment="0" applyProtection="0"/>
    <xf numFmtId="0" fontId="2" fillId="8" borderId="6" applyNumberFormat="0" applyFont="0" applyAlignment="0" applyProtection="0"/>
    <xf numFmtId="0" fontId="27" fillId="28" borderId="0" applyNumberFormat="0" applyBorder="0" applyAlignment="0" applyProtection="0"/>
    <xf numFmtId="0" fontId="27" fillId="25" borderId="0" applyNumberFormat="0" applyBorder="0" applyAlignment="0" applyProtection="0"/>
    <xf numFmtId="0" fontId="25" fillId="7" borderId="5" applyNumberFormat="0" applyAlignment="0" applyProtection="0"/>
    <xf numFmtId="0" fontId="14" fillId="0" borderId="7" applyNumberFormat="0" applyFill="0" applyAlignment="0" applyProtection="0"/>
    <xf numFmtId="0" fontId="14" fillId="0" borderId="7" applyNumberFormat="0" applyFill="0" applyAlignment="0" applyProtection="0"/>
    <xf numFmtId="0" fontId="2" fillId="8" borderId="6" applyNumberFormat="0" applyFont="0" applyAlignment="0" applyProtection="0"/>
    <xf numFmtId="0" fontId="27" fillId="13" borderId="0" applyNumberFormat="0" applyBorder="0" applyAlignment="0" applyProtection="0"/>
    <xf numFmtId="0" fontId="27" fillId="28" borderId="0" applyNumberFormat="0" applyBorder="0" applyAlignment="0" applyProtection="0"/>
    <xf numFmtId="0" fontId="2" fillId="26" borderId="0" applyNumberFormat="0" applyBorder="0" applyAlignment="0" applyProtection="0"/>
    <xf numFmtId="0" fontId="21" fillId="4" borderId="0" applyNumberFormat="0" applyBorder="0" applyAlignment="0" applyProtection="0"/>
    <xf numFmtId="0" fontId="27" fillId="24" borderId="0" applyNumberFormat="0" applyBorder="0" applyAlignment="0" applyProtection="0"/>
    <xf numFmtId="0" fontId="22" fillId="5" borderId="0" applyNumberFormat="0" applyBorder="0" applyAlignment="0" applyProtection="0"/>
    <xf numFmtId="0" fontId="2" fillId="8" borderId="6" applyNumberFormat="0" applyFont="0" applyAlignment="0" applyProtection="0"/>
    <xf numFmtId="0" fontId="20" fillId="3" borderId="0" applyNumberFormat="0" applyBorder="0" applyAlignment="0" applyProtection="0"/>
    <xf numFmtId="0" fontId="2" fillId="8" borderId="6" applyNumberFormat="0" applyFont="0" applyAlignment="0" applyProtection="0"/>
    <xf numFmtId="0" fontId="2" fillId="19" borderId="0" applyNumberFormat="0" applyBorder="0" applyAlignment="0" applyProtection="0"/>
    <xf numFmtId="0" fontId="27" fillId="13" borderId="0" applyNumberFormat="0" applyBorder="0" applyAlignment="0" applyProtection="0"/>
    <xf numFmtId="0" fontId="27" fillId="28" borderId="0" applyNumberFormat="0" applyBorder="0" applyAlignment="0" applyProtection="0"/>
    <xf numFmtId="0" fontId="22" fillId="5" borderId="0" applyNumberFormat="0" applyBorder="0" applyAlignment="0" applyProtection="0"/>
    <xf numFmtId="0" fontId="27" fillId="25"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 fillId="27" borderId="0" applyNumberFormat="0" applyBorder="0" applyAlignment="0" applyProtection="0"/>
    <xf numFmtId="0" fontId="23" fillId="6" borderId="1" applyNumberFormat="0" applyAlignment="0" applyProtection="0"/>
    <xf numFmtId="0" fontId="27" fillId="32" borderId="0" applyNumberFormat="0" applyBorder="0" applyAlignment="0" applyProtection="0"/>
    <xf numFmtId="0" fontId="27" fillId="28" borderId="0" applyNumberFormat="0" applyBorder="0" applyAlignment="0" applyProtection="0"/>
    <xf numFmtId="0" fontId="27" fillId="1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7" fillId="24" borderId="0" applyNumberFormat="0" applyBorder="0" applyAlignment="0" applyProtection="0"/>
    <xf numFmtId="0" fontId="23" fillId="6" borderId="1" applyNumberFormat="0" applyAlignment="0" applyProtection="0"/>
    <xf numFmtId="0" fontId="2" fillId="22"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7" fillId="13" borderId="0" applyNumberFormat="0" applyBorder="0" applyAlignment="0" applyProtection="0"/>
    <xf numFmtId="0" fontId="25" fillId="7" borderId="5" applyNumberFormat="0" applyAlignment="0" applyProtection="0"/>
    <xf numFmtId="0" fontId="20" fillId="3" borderId="0" applyNumberFormat="0" applyBorder="0" applyAlignment="0" applyProtection="0"/>
    <xf numFmtId="0" fontId="22" fillId="5" borderId="0" applyNumberFormat="0" applyBorder="0" applyAlignment="0" applyProtection="0"/>
    <xf numFmtId="0" fontId="20" fillId="3" borderId="0" applyNumberFormat="0" applyBorder="0" applyAlignment="0" applyProtection="0"/>
    <xf numFmtId="0" fontId="27" fillId="32" borderId="0" applyNumberFormat="0" applyBorder="0" applyAlignment="0" applyProtection="0"/>
    <xf numFmtId="0" fontId="27" fillId="12" borderId="0" applyNumberFormat="0" applyBorder="0" applyAlignment="0" applyProtection="0"/>
    <xf numFmtId="0" fontId="26" fillId="0" borderId="0" applyNumberFormat="0" applyFill="0" applyBorder="0" applyAlignment="0" applyProtection="0"/>
    <xf numFmtId="0" fontId="27" fillId="20" borderId="0" applyNumberFormat="0" applyBorder="0" applyAlignment="0" applyProtection="0"/>
    <xf numFmtId="0" fontId="2" fillId="8" borderId="6" applyNumberFormat="0" applyFont="0" applyAlignment="0" applyProtection="0"/>
    <xf numFmtId="0" fontId="27" fillId="13" borderId="0" applyNumberFormat="0" applyBorder="0" applyAlignment="0" applyProtection="0"/>
    <xf numFmtId="0" fontId="2" fillId="26" borderId="0" applyNumberFormat="0" applyBorder="0" applyAlignment="0" applyProtection="0"/>
    <xf numFmtId="0" fontId="20" fillId="3"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1" borderId="0" applyNumberFormat="0" applyBorder="0" applyAlignment="0" applyProtection="0"/>
    <xf numFmtId="0" fontId="22" fillId="5" borderId="0" applyNumberFormat="0" applyBorder="0" applyAlignment="0" applyProtection="0"/>
    <xf numFmtId="0" fontId="14" fillId="0" borderId="7" applyNumberFormat="0" applyFill="0" applyAlignment="0" applyProtection="0"/>
    <xf numFmtId="0" fontId="2" fillId="11" borderId="0" applyNumberFormat="0" applyBorder="0" applyAlignment="0" applyProtection="0"/>
    <xf numFmtId="0" fontId="26" fillId="0" borderId="0" applyNumberFormat="0" applyFill="0" applyBorder="0" applyAlignment="0" applyProtection="0"/>
    <xf numFmtId="0" fontId="2" fillId="18" borderId="0" applyNumberFormat="0" applyBorder="0" applyAlignment="0" applyProtection="0"/>
    <xf numFmtId="0" fontId="24" fillId="0" borderId="4" applyNumberFormat="0" applyFill="0" applyAlignment="0" applyProtection="0"/>
    <xf numFmtId="0" fontId="27" fillId="13" borderId="0" applyNumberFormat="0" applyBorder="0" applyAlignment="0" applyProtection="0"/>
    <xf numFmtId="0" fontId="27" fillId="12" borderId="0" applyNumberFormat="0" applyBorder="0" applyAlignment="0" applyProtection="0"/>
    <xf numFmtId="0" fontId="27" fillId="29" borderId="0" applyNumberFormat="0" applyBorder="0" applyAlignment="0" applyProtection="0"/>
    <xf numFmtId="0" fontId="27" fillId="16" borderId="0" applyNumberFormat="0" applyBorder="0" applyAlignment="0" applyProtection="0"/>
    <xf numFmtId="0" fontId="27" fillId="21" borderId="0" applyNumberFormat="0" applyBorder="0" applyAlignment="0" applyProtection="0"/>
    <xf numFmtId="0" fontId="2" fillId="18" borderId="0" applyNumberFormat="0" applyBorder="0" applyAlignment="0" applyProtection="0"/>
    <xf numFmtId="0" fontId="27" fillId="17" borderId="0" applyNumberFormat="0" applyBorder="0" applyAlignment="0" applyProtection="0"/>
    <xf numFmtId="0" fontId="27" fillId="25" borderId="0" applyNumberFormat="0" applyBorder="0" applyAlignment="0" applyProtection="0"/>
    <xf numFmtId="0" fontId="20" fillId="3" borderId="0" applyNumberFormat="0" applyBorder="0" applyAlignment="0" applyProtection="0"/>
    <xf numFmtId="0" fontId="27" fillId="21" borderId="0" applyNumberFormat="0" applyBorder="0" applyAlignment="0" applyProtection="0"/>
    <xf numFmtId="0" fontId="25" fillId="7" borderId="5" applyNumberFormat="0" applyAlignment="0" applyProtection="0"/>
    <xf numFmtId="0" fontId="27" fillId="17"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0"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2" borderId="0" applyNumberFormat="0" applyBorder="0" applyAlignment="0" applyProtection="0"/>
    <xf numFmtId="0" fontId="22" fillId="5" borderId="0" applyNumberFormat="0" applyBorder="0" applyAlignment="0" applyProtection="0"/>
    <xf numFmtId="0" fontId="2" fillId="8" borderId="6" applyNumberFormat="0" applyFont="0" applyAlignment="0" applyProtection="0"/>
    <xf numFmtId="0" fontId="27" fillId="9"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 fillId="2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27" fillId="21"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 fillId="15" borderId="0" applyNumberFormat="0" applyBorder="0" applyAlignment="0" applyProtection="0"/>
    <xf numFmtId="0" fontId="25" fillId="7" borderId="5" applyNumberFormat="0" applyAlignment="0" applyProtection="0"/>
    <xf numFmtId="0" fontId="27" fillId="13" borderId="0" applyNumberFormat="0" applyBorder="0" applyAlignment="0" applyProtection="0"/>
    <xf numFmtId="0" fontId="2" fillId="23" borderId="0" applyNumberFormat="0" applyBorder="0" applyAlignment="0" applyProtection="0"/>
    <xf numFmtId="0" fontId="27" fillId="20" borderId="0" applyNumberFormat="0" applyBorder="0" applyAlignment="0" applyProtection="0"/>
    <xf numFmtId="0" fontId="2" fillId="26" borderId="0" applyNumberFormat="0" applyBorder="0" applyAlignment="0" applyProtection="0"/>
    <xf numFmtId="0" fontId="27" fillId="9" borderId="0" applyNumberFormat="0" applyBorder="0" applyAlignment="0" applyProtection="0"/>
    <xf numFmtId="0" fontId="2" fillId="11" borderId="0" applyNumberFormat="0" applyBorder="0" applyAlignment="0" applyProtection="0"/>
    <xf numFmtId="0" fontId="27" fillId="17" borderId="0" applyNumberFormat="0" applyBorder="0" applyAlignment="0" applyProtection="0"/>
    <xf numFmtId="0" fontId="23" fillId="6" borderId="1" applyNumberFormat="0" applyAlignment="0" applyProtection="0"/>
    <xf numFmtId="0" fontId="2" fillId="14" borderId="0" applyNumberFormat="0" applyBorder="0" applyAlignment="0" applyProtection="0"/>
    <xf numFmtId="0" fontId="2" fillId="10" borderId="0" applyNumberFormat="0" applyBorder="0" applyAlignment="0" applyProtection="0"/>
    <xf numFmtId="0" fontId="2" fillId="8" borderId="6" applyNumberFormat="0" applyFont="0" applyAlignment="0" applyProtection="0"/>
    <xf numFmtId="0" fontId="27" fillId="9" borderId="0" applyNumberFormat="0" applyBorder="0" applyAlignment="0" applyProtection="0"/>
    <xf numFmtId="0" fontId="21" fillId="4" borderId="0" applyNumberFormat="0" applyBorder="0" applyAlignment="0" applyProtection="0"/>
    <xf numFmtId="0" fontId="27" fillId="9" borderId="0" applyNumberFormat="0" applyBorder="0" applyAlignment="0" applyProtection="0"/>
    <xf numFmtId="0" fontId="14" fillId="0" borderId="7" applyNumberFormat="0" applyFill="0" applyAlignment="0" applyProtection="0"/>
    <xf numFmtId="0" fontId="14" fillId="0" borderId="7" applyNumberFormat="0" applyFill="0" applyAlignment="0" applyProtection="0"/>
    <xf numFmtId="0" fontId="27" fillId="24" borderId="0" applyNumberFormat="0" applyBorder="0" applyAlignment="0" applyProtection="0"/>
    <xf numFmtId="0" fontId="2" fillId="2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4" fillId="0" borderId="4" applyNumberFormat="0" applyFill="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20" borderId="0" applyNumberFormat="0" applyBorder="0" applyAlignment="0" applyProtection="0"/>
    <xf numFmtId="0" fontId="19" fillId="0" borderId="0" applyNumberFormat="0" applyFill="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26" fillId="0" borderId="0" applyNumberFormat="0" applyFill="0" applyBorder="0" applyAlignment="0" applyProtection="0"/>
    <xf numFmtId="164" fontId="2" fillId="0" borderId="0" applyFont="0" applyFill="0" applyBorder="0" applyAlignment="0" applyProtection="0"/>
    <xf numFmtId="0" fontId="25" fillId="7" borderId="5" applyNumberFormat="0" applyAlignment="0" applyProtection="0"/>
    <xf numFmtId="0" fontId="22" fillId="5" borderId="0" applyNumberFormat="0" applyBorder="0" applyAlignment="0" applyProtection="0"/>
    <xf numFmtId="0" fontId="2" fillId="31" borderId="0" applyNumberFormat="0" applyBorder="0" applyAlignment="0" applyProtection="0"/>
    <xf numFmtId="0" fontId="27" fillId="2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5" fillId="7" borderId="5" applyNumberFormat="0" applyAlignment="0" applyProtection="0"/>
    <xf numFmtId="0" fontId="2" fillId="8" borderId="6" applyNumberFormat="0" applyFont="0" applyAlignment="0" applyProtection="0"/>
    <xf numFmtId="0" fontId="27" fillId="25" borderId="0" applyNumberFormat="0" applyBorder="0" applyAlignment="0" applyProtection="0"/>
    <xf numFmtId="0" fontId="2" fillId="23" borderId="0" applyNumberFormat="0" applyBorder="0" applyAlignment="0" applyProtection="0"/>
    <xf numFmtId="0" fontId="27" fillId="28" borderId="0" applyNumberFormat="0" applyBorder="0" applyAlignment="0" applyProtection="0"/>
    <xf numFmtId="0" fontId="24" fillId="0" borderId="4" applyNumberFormat="0" applyFill="0" applyAlignment="0" applyProtection="0"/>
    <xf numFmtId="0" fontId="14" fillId="0" borderId="7" applyNumberFormat="0" applyFill="0" applyAlignment="0" applyProtection="0"/>
    <xf numFmtId="0" fontId="2" fillId="14" borderId="0" applyNumberFormat="0" applyBorder="0" applyAlignment="0" applyProtection="0"/>
    <xf numFmtId="0" fontId="2" fillId="22" borderId="0" applyNumberFormat="0" applyBorder="0" applyAlignment="0" applyProtection="0"/>
    <xf numFmtId="0" fontId="21" fillId="4" borderId="0" applyNumberFormat="0" applyBorder="0" applyAlignment="0" applyProtection="0"/>
    <xf numFmtId="0" fontId="2" fillId="26" borderId="0" applyNumberFormat="0" applyBorder="0" applyAlignment="0" applyProtection="0"/>
    <xf numFmtId="0" fontId="19" fillId="0" borderId="0" applyNumberFormat="0" applyFill="0" applyBorder="0" applyAlignment="0" applyProtection="0"/>
    <xf numFmtId="0" fontId="27" fillId="29" borderId="0" applyNumberFormat="0" applyBorder="0" applyAlignment="0" applyProtection="0"/>
    <xf numFmtId="0" fontId="23" fillId="6" borderId="1" applyNumberFormat="0" applyAlignment="0" applyProtection="0"/>
    <xf numFmtId="0" fontId="27" fillId="21" borderId="0" applyNumberFormat="0" applyBorder="0" applyAlignment="0" applyProtection="0"/>
    <xf numFmtId="166" fontId="2" fillId="0" borderId="0" applyFont="0" applyFill="0" applyBorder="0" applyAlignment="0" applyProtection="0"/>
    <xf numFmtId="0" fontId="27" fillId="16"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6" fillId="0" borderId="0" applyNumberFormat="0" applyFill="0" applyBorder="0" applyAlignment="0" applyProtection="0"/>
    <xf numFmtId="0" fontId="27" fillId="32" borderId="0" applyNumberFormat="0" applyBorder="0" applyAlignment="0" applyProtection="0"/>
    <xf numFmtId="165" fontId="2" fillId="0" borderId="0" applyFont="0" applyFill="0" applyBorder="0" applyAlignment="0" applyProtection="0"/>
    <xf numFmtId="0" fontId="27" fillId="28" borderId="0" applyNumberFormat="0" applyBorder="0" applyAlignment="0" applyProtection="0"/>
    <xf numFmtId="0" fontId="27" fillId="24" borderId="0" applyNumberFormat="0" applyBorder="0" applyAlignment="0" applyProtection="0"/>
    <xf numFmtId="0" fontId="27" fillId="12" borderId="0" applyNumberFormat="0" applyBorder="0" applyAlignment="0" applyProtection="0"/>
    <xf numFmtId="0" fontId="27" fillId="29" borderId="0" applyNumberFormat="0" applyBorder="0" applyAlignment="0" applyProtection="0"/>
    <xf numFmtId="0" fontId="25" fillId="7" borderId="5" applyNumberFormat="0" applyAlignment="0" applyProtection="0"/>
    <xf numFmtId="0" fontId="14" fillId="0" borderId="7" applyNumberFormat="0" applyFill="0" applyAlignment="0" applyProtection="0"/>
    <xf numFmtId="0" fontId="27" fillId="2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7" fillId="20" borderId="0" applyNumberFormat="0" applyBorder="0" applyAlignment="0" applyProtection="0"/>
    <xf numFmtId="0" fontId="19" fillId="0" borderId="0" applyNumberFormat="0" applyFill="0" applyBorder="0" applyAlignment="0" applyProtection="0"/>
    <xf numFmtId="0" fontId="2" fillId="11"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 fillId="8" borderId="6" applyNumberFormat="0" applyFont="0" applyAlignment="0" applyProtection="0"/>
    <xf numFmtId="0" fontId="2" fillId="11"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0" fontId="27" fillId="25" borderId="0" applyNumberFormat="0" applyBorder="0" applyAlignment="0" applyProtection="0"/>
    <xf numFmtId="0" fontId="25" fillId="7" borderId="5" applyNumberFormat="0" applyAlignment="0" applyProtection="0"/>
    <xf numFmtId="165" fontId="2" fillId="0" borderId="0" applyFont="0" applyFill="0" applyBorder="0" applyAlignment="0" applyProtection="0"/>
    <xf numFmtId="0" fontId="27" fillId="20" borderId="0" applyNumberFormat="0" applyBorder="0" applyAlignment="0" applyProtection="0"/>
    <xf numFmtId="0" fontId="27" fillId="28"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25"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27" fillId="12" borderId="0" applyNumberFormat="0" applyBorder="0" applyAlignment="0" applyProtection="0"/>
    <xf numFmtId="0" fontId="24" fillId="0" borderId="4" applyNumberFormat="0" applyFill="0" applyAlignment="0" applyProtection="0"/>
    <xf numFmtId="164" fontId="2" fillId="0" borderId="0" applyFont="0" applyFill="0" applyBorder="0" applyAlignment="0" applyProtection="0"/>
    <xf numFmtId="0" fontId="20" fillId="3" borderId="0" applyNumberFormat="0" applyBorder="0" applyAlignment="0" applyProtection="0"/>
    <xf numFmtId="0" fontId="23" fillId="6" borderId="1" applyNumberFormat="0" applyAlignment="0" applyProtection="0"/>
    <xf numFmtId="0" fontId="27" fillId="20" borderId="0" applyNumberFormat="0" applyBorder="0" applyAlignment="0" applyProtection="0"/>
    <xf numFmtId="0" fontId="27" fillId="13" borderId="0" applyNumberFormat="0" applyBorder="0" applyAlignment="0" applyProtection="0"/>
    <xf numFmtId="0" fontId="27" fillId="20" borderId="0" applyNumberFormat="0" applyBorder="0" applyAlignment="0" applyProtection="0"/>
    <xf numFmtId="164" fontId="2" fillId="0" borderId="0" applyFont="0" applyFill="0" applyBorder="0" applyAlignment="0" applyProtection="0"/>
    <xf numFmtId="0" fontId="20" fillId="3" borderId="0" applyNumberFormat="0" applyBorder="0" applyAlignment="0" applyProtection="0"/>
    <xf numFmtId="0" fontId="27" fillId="17" borderId="0" applyNumberFormat="0" applyBorder="0" applyAlignment="0" applyProtection="0"/>
    <xf numFmtId="0" fontId="14" fillId="0" borderId="7" applyNumberFormat="0" applyFill="0" applyAlignment="0" applyProtection="0"/>
    <xf numFmtId="0" fontId="2" fillId="18" borderId="0" applyNumberFormat="0" applyBorder="0" applyAlignment="0" applyProtection="0"/>
    <xf numFmtId="0" fontId="2" fillId="22" borderId="0" applyNumberFormat="0" applyBorder="0" applyAlignment="0" applyProtection="0"/>
    <xf numFmtId="0" fontId="21" fillId="4" borderId="0" applyNumberFormat="0" applyBorder="0" applyAlignment="0" applyProtection="0"/>
    <xf numFmtId="0" fontId="19"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9" borderId="0" applyNumberFormat="0" applyBorder="0" applyAlignment="0" applyProtection="0"/>
    <xf numFmtId="0" fontId="2" fillId="18" borderId="0" applyNumberFormat="0" applyBorder="0" applyAlignment="0" applyProtection="0"/>
    <xf numFmtId="0" fontId="21" fillId="4" borderId="0" applyNumberFormat="0" applyBorder="0" applyAlignment="0" applyProtection="0"/>
    <xf numFmtId="0" fontId="27" fillId="12" borderId="0" applyNumberFormat="0" applyBorder="0" applyAlignment="0" applyProtection="0"/>
    <xf numFmtId="0" fontId="27" fillId="25" borderId="0" applyNumberFormat="0" applyBorder="0" applyAlignment="0" applyProtection="0"/>
    <xf numFmtId="0" fontId="23" fillId="6" borderId="1" applyNumberFormat="0" applyAlignment="0" applyProtection="0"/>
    <xf numFmtId="0" fontId="14" fillId="0" borderId="7" applyNumberFormat="0" applyFill="0" applyAlignment="0" applyProtection="0"/>
    <xf numFmtId="0" fontId="27" fillId="25"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7" fillId="12" borderId="0" applyNumberFormat="0" applyBorder="0" applyAlignment="0" applyProtection="0"/>
    <xf numFmtId="0" fontId="26" fillId="0" borderId="0" applyNumberFormat="0" applyFill="0" applyBorder="0" applyAlignment="0" applyProtection="0"/>
    <xf numFmtId="0" fontId="27" fillId="9" borderId="0" applyNumberFormat="0" applyBorder="0" applyAlignment="0" applyProtection="0"/>
    <xf numFmtId="0" fontId="24" fillId="0" borderId="4" applyNumberFormat="0" applyFill="0" applyAlignment="0" applyProtection="0"/>
    <xf numFmtId="0" fontId="2" fillId="8" borderId="6" applyNumberFormat="0" applyFont="0" applyAlignment="0" applyProtection="0"/>
    <xf numFmtId="0" fontId="2" fillId="22" borderId="0" applyNumberFormat="0" applyBorder="0" applyAlignment="0" applyProtection="0"/>
    <xf numFmtId="0" fontId="2" fillId="26" borderId="0" applyNumberFormat="0" applyBorder="0" applyAlignment="0" applyProtection="0"/>
    <xf numFmtId="0" fontId="21" fillId="4"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25" borderId="0" applyNumberFormat="0" applyBorder="0" applyAlignment="0" applyProtection="0"/>
    <xf numFmtId="0" fontId="14" fillId="0" borderId="7" applyNumberFormat="0" applyFill="0" applyAlignment="0" applyProtection="0"/>
    <xf numFmtId="0" fontId="27" fillId="16" borderId="0" applyNumberFormat="0" applyBorder="0" applyAlignment="0" applyProtection="0"/>
    <xf numFmtId="0" fontId="2" fillId="11" borderId="0" applyNumberFormat="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 fillId="31"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4" fillId="0" borderId="4" applyNumberFormat="0" applyFill="0" applyAlignment="0" applyProtection="0"/>
    <xf numFmtId="0" fontId="27" fillId="2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3" fillId="6" borderId="1" applyNumberFormat="0" applyAlignment="0" applyProtection="0"/>
    <xf numFmtId="0" fontId="27" fillId="16" borderId="0" applyNumberFormat="0" applyBorder="0" applyAlignment="0" applyProtection="0"/>
    <xf numFmtId="0" fontId="27" fillId="17" borderId="0" applyNumberFormat="0" applyBorder="0" applyAlignment="0" applyProtection="0"/>
    <xf numFmtId="0" fontId="20" fillId="3" borderId="0" applyNumberFormat="0" applyBorder="0" applyAlignment="0" applyProtection="0"/>
    <xf numFmtId="9" fontId="2" fillId="0" borderId="0" applyFont="0" applyFill="0" applyBorder="0" applyAlignment="0" applyProtection="0"/>
    <xf numFmtId="0" fontId="27" fillId="13" borderId="0" applyNumberFormat="0" applyBorder="0" applyAlignment="0" applyProtection="0"/>
    <xf numFmtId="164" fontId="2" fillId="0" borderId="0" applyFont="0" applyFill="0" applyBorder="0" applyAlignment="0" applyProtection="0"/>
    <xf numFmtId="0" fontId="21" fillId="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3" fillId="6" borderId="1" applyNumberFormat="0" applyAlignment="0" applyProtection="0"/>
    <xf numFmtId="0" fontId="2" fillId="8" borderId="6" applyNumberFormat="0" applyFont="0" applyAlignment="0" applyProtection="0"/>
    <xf numFmtId="0" fontId="27" fillId="17"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0" fillId="3"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20"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 fillId="10"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23" fillId="6" borderId="1" applyNumberFormat="0" applyAlignment="0" applyProtection="0"/>
    <xf numFmtId="0" fontId="20" fillId="3" borderId="0" applyNumberFormat="0" applyBorder="0" applyAlignment="0" applyProtection="0"/>
    <xf numFmtId="0" fontId="23" fillId="6" borderId="1" applyNumberFormat="0" applyAlignment="0" applyProtection="0"/>
    <xf numFmtId="0" fontId="27" fillId="9" borderId="0" applyNumberFormat="0" applyBorder="0" applyAlignment="0" applyProtection="0"/>
    <xf numFmtId="0" fontId="2" fillId="23" borderId="0" applyNumberFormat="0" applyBorder="0" applyAlignment="0" applyProtection="0"/>
    <xf numFmtId="0" fontId="25" fillId="7" borderId="5" applyNumberFormat="0" applyAlignment="0" applyProtection="0"/>
    <xf numFmtId="0" fontId="20" fillId="3"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2" fillId="5" borderId="0" applyNumberFormat="0" applyBorder="0" applyAlignment="0" applyProtection="0"/>
    <xf numFmtId="0" fontId="2" fillId="18" borderId="0" applyNumberFormat="0" applyBorder="0" applyAlignment="0" applyProtection="0"/>
    <xf numFmtId="0" fontId="25" fillId="7" borderId="5" applyNumberFormat="0" applyAlignment="0" applyProtection="0"/>
    <xf numFmtId="0" fontId="27" fillId="29" borderId="0" applyNumberFormat="0" applyBorder="0" applyAlignment="0" applyProtection="0"/>
    <xf numFmtId="0" fontId="20" fillId="3" borderId="0" applyNumberFormat="0" applyBorder="0" applyAlignment="0" applyProtection="0"/>
    <xf numFmtId="0" fontId="23" fillId="6" borderId="1" applyNumberFormat="0" applyAlignment="0" applyProtection="0"/>
    <xf numFmtId="0" fontId="2" fillId="30" borderId="0" applyNumberFormat="0" applyBorder="0" applyAlignment="0" applyProtection="0"/>
    <xf numFmtId="0" fontId="25" fillId="7" borderId="5" applyNumberFormat="0" applyAlignment="0" applyProtection="0"/>
    <xf numFmtId="0" fontId="2" fillId="14" borderId="0" applyNumberFormat="0" applyBorder="0" applyAlignment="0" applyProtection="0"/>
    <xf numFmtId="0" fontId="27" fillId="9" borderId="0" applyNumberFormat="0" applyBorder="0" applyAlignment="0" applyProtection="0"/>
    <xf numFmtId="0" fontId="27" fillId="17" borderId="0" applyNumberFormat="0" applyBorder="0" applyAlignment="0" applyProtection="0"/>
    <xf numFmtId="0" fontId="21" fillId="4" borderId="0" applyNumberFormat="0" applyBorder="0" applyAlignment="0" applyProtection="0"/>
    <xf numFmtId="0" fontId="25" fillId="7" borderId="5" applyNumberFormat="0" applyAlignment="0" applyProtection="0"/>
    <xf numFmtId="0" fontId="27" fillId="16" borderId="0" applyNumberFormat="0" applyBorder="0" applyAlignment="0" applyProtection="0"/>
    <xf numFmtId="0" fontId="23" fillId="6" borderId="1" applyNumberFormat="0" applyAlignment="0" applyProtection="0"/>
    <xf numFmtId="0" fontId="27" fillId="17" borderId="0" applyNumberFormat="0" applyBorder="0" applyAlignment="0" applyProtection="0"/>
    <xf numFmtId="0" fontId="27" fillId="9" borderId="0" applyNumberFormat="0" applyBorder="0" applyAlignment="0" applyProtection="0"/>
    <xf numFmtId="0" fontId="23" fillId="6" borderId="1" applyNumberFormat="0" applyAlignment="0" applyProtection="0"/>
    <xf numFmtId="0" fontId="25" fillId="7" borderId="5" applyNumberFormat="0" applyAlignment="0" applyProtection="0"/>
    <xf numFmtId="0" fontId="27" fillId="13" borderId="0" applyNumberFormat="0" applyBorder="0" applyAlignment="0" applyProtection="0"/>
    <xf numFmtId="0" fontId="20" fillId="3" borderId="0" applyNumberFormat="0" applyBorder="0" applyAlignment="0" applyProtection="0"/>
    <xf numFmtId="0" fontId="27" fillId="12" borderId="0" applyNumberFormat="0" applyBorder="0" applyAlignment="0" applyProtection="0"/>
    <xf numFmtId="0" fontId="2" fillId="30" borderId="0" applyNumberFormat="0" applyBorder="0" applyAlignment="0" applyProtection="0"/>
    <xf numFmtId="0" fontId="2" fillId="19" borderId="0" applyNumberFormat="0" applyBorder="0" applyAlignment="0" applyProtection="0"/>
    <xf numFmtId="0" fontId="21" fillId="4" borderId="0" applyNumberFormat="0" applyBorder="0" applyAlignment="0" applyProtection="0"/>
    <xf numFmtId="9" fontId="2" fillId="0" borderId="0" applyFont="0" applyFill="0" applyBorder="0" applyAlignment="0" applyProtection="0"/>
    <xf numFmtId="0" fontId="22" fillId="5" borderId="0" applyNumberFormat="0" applyBorder="0" applyAlignment="0" applyProtection="0"/>
    <xf numFmtId="0" fontId="23" fillId="6" borderId="1" applyNumberFormat="0" applyAlignment="0" applyProtection="0"/>
    <xf numFmtId="0" fontId="2" fillId="15" borderId="0" applyNumberFormat="0" applyBorder="0" applyAlignment="0" applyProtection="0"/>
    <xf numFmtId="0" fontId="27" fillId="16" borderId="0" applyNumberFormat="0" applyBorder="0" applyAlignment="0" applyProtection="0"/>
    <xf numFmtId="164" fontId="2" fillId="0" borderId="0" applyFont="0" applyFill="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 fillId="10" borderId="0" applyNumberFormat="0" applyBorder="0" applyAlignment="0" applyProtection="0"/>
    <xf numFmtId="0" fontId="27" fillId="16"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7" fillId="24" borderId="0" applyNumberFormat="0" applyBorder="0" applyAlignment="0" applyProtection="0"/>
    <xf numFmtId="0" fontId="27" fillId="16" borderId="0" applyNumberFormat="0" applyBorder="0" applyAlignment="0" applyProtection="0"/>
    <xf numFmtId="0" fontId="27" fillId="29" borderId="0" applyNumberFormat="0" applyBorder="0" applyAlignment="0" applyProtection="0"/>
    <xf numFmtId="0" fontId="2" fillId="14" borderId="0" applyNumberFormat="0" applyBorder="0" applyAlignment="0" applyProtection="0"/>
    <xf numFmtId="0" fontId="20" fillId="3" borderId="0" applyNumberFormat="0" applyBorder="0" applyAlignment="0" applyProtection="0"/>
    <xf numFmtId="0" fontId="21" fillId="4" borderId="0" applyNumberFormat="0" applyBorder="0" applyAlignment="0" applyProtection="0"/>
    <xf numFmtId="9" fontId="2" fillId="0" borderId="0" applyFont="0" applyFill="0" applyBorder="0" applyAlignment="0" applyProtection="0"/>
    <xf numFmtId="0" fontId="2" fillId="31" borderId="0" applyNumberFormat="0" applyBorder="0" applyAlignment="0" applyProtection="0"/>
    <xf numFmtId="0" fontId="27" fillId="17" borderId="0" applyNumberFormat="0" applyBorder="0" applyAlignment="0" applyProtection="0"/>
    <xf numFmtId="0" fontId="25" fillId="7" borderId="5" applyNumberFormat="0" applyAlignment="0" applyProtection="0"/>
    <xf numFmtId="0" fontId="21" fillId="4" borderId="0" applyNumberFormat="0" applyBorder="0" applyAlignment="0" applyProtection="0"/>
    <xf numFmtId="0" fontId="23" fillId="6" borderId="1" applyNumberFormat="0" applyAlignment="0" applyProtection="0"/>
    <xf numFmtId="0" fontId="27" fillId="9" borderId="0" applyNumberFormat="0" applyBorder="0" applyAlignment="0" applyProtection="0"/>
    <xf numFmtId="0" fontId="27" fillId="25" borderId="0" applyNumberFormat="0" applyBorder="0" applyAlignment="0" applyProtection="0"/>
    <xf numFmtId="0" fontId="27" fillId="20" borderId="0" applyNumberFormat="0" applyBorder="0" applyAlignment="0" applyProtection="0"/>
    <xf numFmtId="0" fontId="22" fillId="5" borderId="0" applyNumberFormat="0" applyBorder="0" applyAlignment="0" applyProtection="0"/>
    <xf numFmtId="0" fontId="26" fillId="0" borderId="0" applyNumberFormat="0" applyFill="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5" borderId="0" applyNumberFormat="0" applyBorder="0" applyAlignment="0" applyProtection="0"/>
    <xf numFmtId="0" fontId="20" fillId="3" borderId="0" applyNumberFormat="0" applyBorder="0" applyAlignment="0" applyProtection="0"/>
    <xf numFmtId="0" fontId="26" fillId="0" borderId="0" applyNumberFormat="0" applyFill="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 fillId="23" borderId="0" applyNumberFormat="0" applyBorder="0" applyAlignment="0" applyProtection="0"/>
    <xf numFmtId="0" fontId="27" fillId="29" borderId="0" applyNumberFormat="0" applyBorder="0" applyAlignment="0" applyProtection="0"/>
    <xf numFmtId="0" fontId="22" fillId="5"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21" borderId="0" applyNumberFormat="0" applyBorder="0" applyAlignment="0" applyProtection="0"/>
    <xf numFmtId="0" fontId="27" fillId="32"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7" fillId="25" borderId="0" applyNumberFormat="0" applyBorder="0" applyAlignment="0" applyProtection="0"/>
    <xf numFmtId="9" fontId="2" fillId="0" borderId="0" applyFont="0" applyFill="0" applyBorder="0" applyAlignment="0" applyProtection="0"/>
    <xf numFmtId="0" fontId="27" fillId="20" borderId="0" applyNumberFormat="0" applyBorder="0" applyAlignment="0" applyProtection="0"/>
    <xf numFmtId="0" fontId="2" fillId="19" borderId="0" applyNumberFormat="0" applyBorder="0" applyAlignment="0" applyProtection="0"/>
    <xf numFmtId="0" fontId="22" fillId="5"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19" fillId="0" borderId="0" applyNumberFormat="0" applyFill="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7" fillId="32" borderId="0" applyNumberFormat="0" applyBorder="0" applyAlignment="0" applyProtection="0"/>
    <xf numFmtId="0" fontId="20" fillId="3" borderId="0" applyNumberFormat="0" applyBorder="0" applyAlignment="0" applyProtection="0"/>
    <xf numFmtId="0" fontId="22" fillId="5" borderId="0" applyNumberFormat="0" applyBorder="0" applyAlignment="0" applyProtection="0"/>
    <xf numFmtId="0" fontId="25" fillId="7" borderId="5" applyNumberFormat="0" applyAlignment="0" applyProtection="0"/>
    <xf numFmtId="0" fontId="20" fillId="3" borderId="0" applyNumberFormat="0" applyBorder="0" applyAlignment="0" applyProtection="0"/>
    <xf numFmtId="0" fontId="27" fillId="25" borderId="0" applyNumberFormat="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 fillId="23" borderId="0" applyNumberFormat="0" applyBorder="0" applyAlignment="0" applyProtection="0"/>
    <xf numFmtId="0" fontId="27" fillId="17" borderId="0" applyNumberFormat="0" applyBorder="0" applyAlignment="0" applyProtection="0"/>
    <xf numFmtId="0" fontId="27" fillId="24" borderId="0" applyNumberFormat="0" applyBorder="0" applyAlignment="0" applyProtection="0"/>
    <xf numFmtId="0" fontId="27" fillId="9" borderId="0" applyNumberFormat="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 fillId="30" borderId="0" applyNumberFormat="0" applyBorder="0" applyAlignment="0" applyProtection="0"/>
    <xf numFmtId="0" fontId="25" fillId="7" borderId="5" applyNumberFormat="0" applyAlignment="0" applyProtection="0"/>
    <xf numFmtId="0" fontId="27" fillId="24" borderId="0" applyNumberFormat="0" applyBorder="0" applyAlignment="0" applyProtection="0"/>
    <xf numFmtId="0" fontId="27" fillId="25" borderId="0" applyNumberFormat="0" applyBorder="0" applyAlignment="0" applyProtection="0"/>
    <xf numFmtId="0" fontId="24" fillId="0" borderId="4"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24"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7" fillId="9" borderId="0" applyNumberFormat="0" applyBorder="0" applyAlignment="0" applyProtection="0"/>
    <xf numFmtId="0" fontId="27" fillId="17" borderId="0" applyNumberFormat="0" applyBorder="0" applyAlignment="0" applyProtection="0"/>
    <xf numFmtId="0" fontId="2" fillId="11"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1" fillId="4"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 fillId="23" borderId="0" applyNumberFormat="0" applyBorder="0" applyAlignment="0" applyProtection="0"/>
    <xf numFmtId="0" fontId="27" fillId="2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14" fillId="0" borderId="7" applyNumberFormat="0" applyFill="0" applyAlignment="0" applyProtection="0"/>
    <xf numFmtId="0" fontId="21" fillId="4" borderId="0" applyNumberFormat="0" applyBorder="0" applyAlignment="0" applyProtection="0"/>
    <xf numFmtId="0" fontId="27" fillId="28"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28" borderId="0" applyNumberFormat="0" applyBorder="0" applyAlignment="0" applyProtection="0"/>
    <xf numFmtId="0" fontId="21" fillId="4" borderId="0" applyNumberFormat="0" applyBorder="0" applyAlignment="0" applyProtection="0"/>
    <xf numFmtId="0" fontId="24" fillId="0" borderId="4" applyNumberFormat="0" applyFill="0" applyAlignment="0" applyProtection="0"/>
    <xf numFmtId="0" fontId="27" fillId="28" borderId="0" applyNumberFormat="0" applyBorder="0" applyAlignment="0" applyProtection="0"/>
    <xf numFmtId="0" fontId="27" fillId="25" borderId="0" applyNumberFormat="0" applyBorder="0" applyAlignment="0" applyProtection="0"/>
    <xf numFmtId="0" fontId="2" fillId="8" borderId="6" applyNumberFormat="0" applyFont="0" applyAlignment="0" applyProtection="0"/>
    <xf numFmtId="0" fontId="27" fillId="32" borderId="0" applyNumberFormat="0" applyBorder="0" applyAlignment="0" applyProtection="0"/>
    <xf numFmtId="0" fontId="23" fillId="6" borderId="1" applyNumberFormat="0" applyAlignment="0" applyProtection="0"/>
    <xf numFmtId="0" fontId="20" fillId="3" borderId="0" applyNumberFormat="0" applyBorder="0" applyAlignment="0" applyProtection="0"/>
    <xf numFmtId="0" fontId="27" fillId="17" borderId="0" applyNumberFormat="0" applyBorder="0" applyAlignment="0" applyProtection="0"/>
    <xf numFmtId="0" fontId="2" fillId="30" borderId="0" applyNumberFormat="0" applyBorder="0" applyAlignment="0" applyProtection="0"/>
    <xf numFmtId="0" fontId="19" fillId="0" borderId="0" applyNumberFormat="0" applyFill="0" applyBorder="0" applyAlignment="0" applyProtection="0"/>
    <xf numFmtId="0" fontId="2" fillId="14" borderId="0" applyNumberFormat="0" applyBorder="0" applyAlignment="0" applyProtection="0"/>
    <xf numFmtId="0" fontId="2" fillId="11" borderId="0" applyNumberFormat="0" applyBorder="0" applyAlignment="0" applyProtection="0"/>
    <xf numFmtId="0" fontId="27" fillId="17" borderId="0" applyNumberFormat="0" applyBorder="0" applyAlignment="0" applyProtection="0"/>
    <xf numFmtId="0" fontId="14" fillId="0" borderId="7" applyNumberFormat="0" applyFill="0" applyAlignment="0" applyProtection="0"/>
    <xf numFmtId="0" fontId="23" fillId="6" borderId="1" applyNumberFormat="0" applyAlignment="0" applyProtection="0"/>
    <xf numFmtId="0" fontId="27" fillId="17" borderId="0" applyNumberFormat="0" applyBorder="0" applyAlignment="0" applyProtection="0"/>
    <xf numFmtId="0" fontId="27" fillId="20" borderId="0" applyNumberFormat="0" applyBorder="0" applyAlignment="0" applyProtection="0"/>
    <xf numFmtId="0" fontId="27" fillId="13" borderId="0" applyNumberFormat="0" applyBorder="0" applyAlignment="0" applyProtection="0"/>
    <xf numFmtId="0" fontId="2" fillId="18" borderId="0" applyNumberFormat="0" applyBorder="0" applyAlignment="0" applyProtection="0"/>
    <xf numFmtId="0" fontId="27" fillId="28"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27" fillId="25"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27" fillId="21" borderId="0" applyNumberFormat="0" applyBorder="0" applyAlignment="0" applyProtection="0"/>
    <xf numFmtId="0" fontId="27" fillId="17" borderId="0" applyNumberFormat="0" applyBorder="0" applyAlignment="0" applyProtection="0"/>
    <xf numFmtId="0" fontId="2" fillId="8" borderId="6" applyNumberFormat="0" applyFont="0" applyAlignment="0" applyProtection="0"/>
    <xf numFmtId="0" fontId="27" fillId="9"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1" fillId="4"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0" fontId="14" fillId="0" borderId="7" applyNumberFormat="0" applyFill="0" applyAlignment="0" applyProtection="0"/>
    <xf numFmtId="0" fontId="27" fillId="21" borderId="0" applyNumberFormat="0" applyBorder="0" applyAlignment="0" applyProtection="0"/>
    <xf numFmtId="0" fontId="27" fillId="16" borderId="0" applyNumberFormat="0" applyBorder="0" applyAlignment="0" applyProtection="0"/>
    <xf numFmtId="0" fontId="22" fillId="5" borderId="0" applyNumberFormat="0" applyBorder="0" applyAlignment="0" applyProtection="0"/>
    <xf numFmtId="0" fontId="2" fillId="30" borderId="0" applyNumberFormat="0" applyBorder="0" applyAlignment="0" applyProtection="0"/>
    <xf numFmtId="0" fontId="27" fillId="12" borderId="0" applyNumberFormat="0" applyBorder="0" applyAlignment="0" applyProtection="0"/>
    <xf numFmtId="0" fontId="21" fillId="4"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9" borderId="0" applyNumberFormat="0" applyBorder="0" applyAlignment="0" applyProtection="0"/>
    <xf numFmtId="0" fontId="27" fillId="17" borderId="0" applyNumberFormat="0" applyBorder="0" applyAlignment="0" applyProtection="0"/>
    <xf numFmtId="0" fontId="27" fillId="32" borderId="0" applyNumberFormat="0" applyBorder="0" applyAlignment="0" applyProtection="0"/>
    <xf numFmtId="0" fontId="27" fillId="24" borderId="0" applyNumberFormat="0" applyBorder="0" applyAlignment="0" applyProtection="0"/>
    <xf numFmtId="0" fontId="27" fillId="16" borderId="0" applyNumberFormat="0" applyBorder="0" applyAlignment="0" applyProtection="0"/>
    <xf numFmtId="165" fontId="2" fillId="0" borderId="0" applyFont="0" applyFill="0" applyBorder="0" applyAlignment="0" applyProtection="0"/>
    <xf numFmtId="0" fontId="27" fillId="32"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19" fillId="0" borderId="0" applyNumberFormat="0" applyFill="0" applyBorder="0" applyAlignment="0" applyProtection="0"/>
    <xf numFmtId="0" fontId="27" fillId="25" borderId="0" applyNumberFormat="0" applyBorder="0" applyAlignment="0" applyProtection="0"/>
    <xf numFmtId="0" fontId="23" fillId="6" borderId="1" applyNumberFormat="0" applyAlignment="0" applyProtection="0"/>
    <xf numFmtId="0" fontId="27" fillId="13" borderId="0" applyNumberFormat="0" applyBorder="0" applyAlignment="0" applyProtection="0"/>
    <xf numFmtId="0" fontId="21" fillId="4" borderId="0" applyNumberFormat="0" applyBorder="0" applyAlignment="0" applyProtection="0"/>
    <xf numFmtId="0" fontId="27" fillId="13" borderId="0" applyNumberFormat="0" applyBorder="0" applyAlignment="0" applyProtection="0"/>
    <xf numFmtId="0" fontId="23" fillId="6" borderId="1" applyNumberFormat="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16" borderId="0" applyNumberFormat="0" applyBorder="0" applyAlignment="0" applyProtection="0"/>
    <xf numFmtId="0" fontId="27" fillId="28" borderId="0" applyNumberFormat="0" applyBorder="0" applyAlignment="0" applyProtection="0"/>
    <xf numFmtId="0" fontId="19" fillId="0" borderId="0" applyNumberFormat="0" applyFill="0" applyBorder="0" applyAlignment="0" applyProtection="0"/>
    <xf numFmtId="0" fontId="27" fillId="32" borderId="0" applyNumberFormat="0" applyBorder="0" applyAlignment="0" applyProtection="0"/>
    <xf numFmtId="0" fontId="21" fillId="4" borderId="0" applyNumberFormat="0" applyBorder="0" applyAlignment="0" applyProtection="0"/>
    <xf numFmtId="0" fontId="24" fillId="0" borderId="4" applyNumberFormat="0" applyFill="0" applyAlignment="0" applyProtection="0"/>
    <xf numFmtId="0" fontId="27" fillId="28" borderId="0" applyNumberFormat="0" applyBorder="0" applyAlignment="0" applyProtection="0"/>
    <xf numFmtId="0" fontId="27" fillId="32" borderId="0" applyNumberFormat="0" applyBorder="0" applyAlignment="0" applyProtection="0"/>
    <xf numFmtId="0" fontId="27" fillId="20" borderId="0" applyNumberFormat="0" applyBorder="0" applyAlignment="0" applyProtection="0"/>
    <xf numFmtId="0" fontId="27" fillId="16" borderId="0" applyNumberFormat="0" applyBorder="0" applyAlignment="0" applyProtection="0"/>
    <xf numFmtId="0" fontId="26" fillId="0" borderId="0" applyNumberFormat="0" applyFill="0" applyBorder="0" applyAlignment="0" applyProtection="0"/>
    <xf numFmtId="0" fontId="27" fillId="25" borderId="0" applyNumberFormat="0" applyBorder="0" applyAlignment="0" applyProtection="0"/>
    <xf numFmtId="0" fontId="14" fillId="0" borderId="7" applyNumberFormat="0" applyFill="0" applyAlignment="0" applyProtection="0"/>
    <xf numFmtId="0" fontId="27" fillId="20"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14" fillId="0" borderId="7" applyNumberFormat="0" applyFill="0" applyAlignment="0" applyProtection="0"/>
    <xf numFmtId="0" fontId="27" fillId="29" borderId="0" applyNumberFormat="0" applyBorder="0" applyAlignment="0" applyProtection="0"/>
    <xf numFmtId="0" fontId="27" fillId="28" borderId="0" applyNumberFormat="0" applyBorder="0" applyAlignment="0" applyProtection="0"/>
    <xf numFmtId="0" fontId="26" fillId="0" borderId="0" applyNumberFormat="0" applyFill="0" applyBorder="0" applyAlignment="0" applyProtection="0"/>
    <xf numFmtId="0" fontId="23" fillId="6" borderId="1" applyNumberFormat="0" applyAlignment="0" applyProtection="0"/>
    <xf numFmtId="0" fontId="23" fillId="6" borderId="1" applyNumberFormat="0" applyAlignment="0" applyProtection="0"/>
    <xf numFmtId="0" fontId="20" fillId="3"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3" fillId="6" borderId="1" applyNumberFormat="0" applyAlignment="0" applyProtection="0"/>
    <xf numFmtId="0" fontId="21" fillId="4" borderId="0" applyNumberFormat="0" applyBorder="0" applyAlignment="0" applyProtection="0"/>
    <xf numFmtId="0" fontId="27" fillId="9" borderId="0" applyNumberFormat="0" applyBorder="0" applyAlignment="0" applyProtection="0"/>
    <xf numFmtId="0" fontId="27" fillId="20" borderId="0" applyNumberFormat="0" applyBorder="0" applyAlignment="0" applyProtection="0"/>
    <xf numFmtId="0" fontId="20" fillId="3" borderId="0" applyNumberFormat="0" applyBorder="0" applyAlignment="0" applyProtection="0"/>
    <xf numFmtId="0" fontId="27" fillId="28" borderId="0" applyNumberFormat="0" applyBorder="0" applyAlignment="0" applyProtection="0"/>
    <xf numFmtId="0" fontId="27" fillId="16" borderId="0" applyNumberFormat="0" applyBorder="0" applyAlignment="0" applyProtection="0"/>
    <xf numFmtId="0" fontId="27" fillId="12" borderId="0" applyNumberFormat="0" applyBorder="0" applyAlignment="0" applyProtection="0"/>
    <xf numFmtId="0" fontId="22" fillId="5" borderId="0" applyNumberFormat="0" applyBorder="0" applyAlignment="0" applyProtection="0"/>
    <xf numFmtId="0" fontId="27" fillId="29" borderId="0" applyNumberFormat="0" applyBorder="0" applyAlignment="0" applyProtection="0"/>
    <xf numFmtId="0" fontId="24" fillId="0" borderId="4" applyNumberFormat="0" applyFill="0" applyAlignment="0" applyProtection="0"/>
    <xf numFmtId="0" fontId="26" fillId="0" borderId="0" applyNumberFormat="0" applyFill="0" applyBorder="0" applyAlignment="0" applyProtection="0"/>
    <xf numFmtId="0" fontId="14" fillId="0" borderId="7" applyNumberFormat="0" applyFill="0" applyAlignment="0" applyProtection="0"/>
    <xf numFmtId="0" fontId="2" fillId="26" borderId="0" applyNumberFormat="0" applyBorder="0" applyAlignment="0" applyProtection="0"/>
    <xf numFmtId="0" fontId="27" fillId="32" borderId="0" applyNumberFormat="0" applyBorder="0" applyAlignment="0" applyProtection="0"/>
    <xf numFmtId="0" fontId="2" fillId="26" borderId="0" applyNumberFormat="0" applyBorder="0" applyAlignment="0" applyProtection="0"/>
    <xf numFmtId="0" fontId="27" fillId="9" borderId="0" applyNumberFormat="0" applyBorder="0" applyAlignment="0" applyProtection="0"/>
    <xf numFmtId="0" fontId="2" fillId="8" borderId="6" applyNumberFormat="0" applyFont="0" applyAlignment="0" applyProtection="0"/>
    <xf numFmtId="0" fontId="2" fillId="10" borderId="0" applyNumberFormat="0" applyBorder="0" applyAlignment="0" applyProtection="0"/>
    <xf numFmtId="0" fontId="27" fillId="9" borderId="0" applyNumberFormat="0" applyBorder="0" applyAlignment="0" applyProtection="0"/>
    <xf numFmtId="0" fontId="27" fillId="25" borderId="0" applyNumberFormat="0" applyBorder="0" applyAlignment="0" applyProtection="0"/>
    <xf numFmtId="0" fontId="19" fillId="0" borderId="0" applyNumberFormat="0" applyFill="0" applyBorder="0" applyAlignment="0" applyProtection="0"/>
    <xf numFmtId="0" fontId="27" fillId="17" borderId="0" applyNumberFormat="0" applyBorder="0" applyAlignment="0" applyProtection="0"/>
    <xf numFmtId="0" fontId="20" fillId="3" borderId="0" applyNumberFormat="0" applyBorder="0" applyAlignment="0" applyProtection="0"/>
    <xf numFmtId="0" fontId="26" fillId="0" borderId="0" applyNumberFormat="0" applyFill="0" applyBorder="0" applyAlignment="0" applyProtection="0"/>
    <xf numFmtId="0" fontId="2" fillId="14" borderId="0" applyNumberFormat="0" applyBorder="0" applyAlignment="0" applyProtection="0"/>
    <xf numFmtId="0" fontId="2" fillId="8" borderId="6" applyNumberFormat="0" applyFont="0" applyAlignment="0" applyProtection="0"/>
    <xf numFmtId="0" fontId="27" fillId="28" borderId="0" applyNumberFormat="0" applyBorder="0" applyAlignment="0" applyProtection="0"/>
    <xf numFmtId="0" fontId="27" fillId="29" borderId="0" applyNumberFormat="0" applyBorder="0" applyAlignment="0" applyProtection="0"/>
    <xf numFmtId="0" fontId="25" fillId="7" borderId="5" applyNumberFormat="0" applyAlignment="0" applyProtection="0"/>
    <xf numFmtId="0" fontId="27" fillId="32" borderId="0" applyNumberFormat="0" applyBorder="0" applyAlignment="0" applyProtection="0"/>
    <xf numFmtId="0" fontId="27" fillId="32" borderId="0" applyNumberFormat="0" applyBorder="0" applyAlignment="0" applyProtection="0"/>
    <xf numFmtId="0" fontId="2" fillId="19" borderId="0" applyNumberFormat="0" applyBorder="0" applyAlignment="0" applyProtection="0"/>
    <xf numFmtId="9" fontId="2" fillId="0" borderId="0" applyFont="0" applyFill="0" applyBorder="0" applyAlignment="0" applyProtection="0"/>
    <xf numFmtId="0" fontId="27" fillId="25" borderId="0" applyNumberFormat="0" applyBorder="0" applyAlignment="0" applyProtection="0"/>
    <xf numFmtId="0" fontId="20" fillId="3" borderId="0" applyNumberFormat="0" applyBorder="0" applyAlignment="0" applyProtection="0"/>
    <xf numFmtId="0" fontId="14" fillId="0" borderId="7" applyNumberFormat="0" applyFill="0" applyAlignment="0" applyProtection="0"/>
    <xf numFmtId="0" fontId="27" fillId="16" borderId="0" applyNumberFormat="0" applyBorder="0" applyAlignment="0" applyProtection="0"/>
    <xf numFmtId="0" fontId="14" fillId="0" borderId="7" applyNumberFormat="0" applyFill="0" applyAlignment="0" applyProtection="0"/>
    <xf numFmtId="0" fontId="24" fillId="0" borderId="4" applyNumberFormat="0" applyFill="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9"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 fillId="26"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1"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164" fontId="2" fillId="0" borderId="0" applyFont="0" applyFill="0" applyBorder="0" applyAlignment="0" applyProtection="0"/>
    <xf numFmtId="0" fontId="27" fillId="25"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166" fontId="2" fillId="0" borderId="0" applyFont="0" applyFill="0" applyBorder="0" applyAlignment="0" applyProtection="0"/>
    <xf numFmtId="0" fontId="23" fillId="6" borderId="1" applyNumberFormat="0" applyAlignment="0" applyProtection="0"/>
    <xf numFmtId="0" fontId="21" fillId="4" borderId="0" applyNumberFormat="0" applyBorder="0" applyAlignment="0" applyProtection="0"/>
    <xf numFmtId="164" fontId="2" fillId="0" borderId="0" applyFont="0" applyFill="0" applyBorder="0" applyAlignment="0" applyProtection="0"/>
    <xf numFmtId="0" fontId="25" fillId="7" borderId="5" applyNumberFormat="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3" fillId="6" borderId="1" applyNumberFormat="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 fillId="27"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3" fillId="6" borderId="1" applyNumberFormat="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1" fillId="4"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3"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0" fillId="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0" fillId="3"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13"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9" borderId="0" applyNumberFormat="0" applyBorder="0" applyAlignment="0" applyProtection="0"/>
    <xf numFmtId="0" fontId="27" fillId="20" borderId="0" applyNumberFormat="0" applyBorder="0" applyAlignment="0" applyProtection="0"/>
    <xf numFmtId="0" fontId="23" fillId="6" borderId="1" applyNumberFormat="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6" fillId="0" borderId="0" applyNumberForma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4" fillId="0" borderId="4" applyNumberFormat="0" applyFill="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3" fillId="6" borderId="1"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28"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166"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5" fillId="7" borderId="5"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29"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3" borderId="0" applyNumberFormat="0" applyBorder="0" applyAlignment="0" applyProtection="0"/>
    <xf numFmtId="0" fontId="2" fillId="30"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 fillId="10"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 fillId="10"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0" fillId="3"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 fillId="11"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0" fontId="27" fillId="25"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 fillId="10"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28"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2"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1" fillId="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28"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5" fillId="7" borderId="5" applyNumberFormat="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19"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3"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3"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16" borderId="0" applyNumberFormat="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0"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27" fillId="2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14" fillId="0" borderId="7" applyNumberFormat="0" applyFill="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9"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25"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1" fillId="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0" fillId="3" borderId="0" applyNumberFormat="0" applyBorder="0" applyAlignment="0" applyProtection="0"/>
    <xf numFmtId="0" fontId="2" fillId="8" borderId="6" applyNumberFormat="0" applyFont="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10"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0"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0" fontId="2" fillId="8" borderId="6"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6" applyNumberFormat="0" applyFont="0" applyAlignment="0" applyProtection="0"/>
    <xf numFmtId="0" fontId="2" fillId="8" borderId="6" applyNumberFormat="0" applyFont="0" applyAlignment="0" applyProtection="0"/>
    <xf numFmtId="0" fontId="2" fillId="8" borderId="6" applyNumberFormat="0" applyFont="0" applyAlignment="0" applyProtection="0"/>
    <xf numFmtId="165"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2" fillId="5"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166" fontId="2" fillId="0" borderId="0" applyFont="0" applyFill="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5" fillId="7" borderId="5" applyNumberFormat="0" applyAlignment="0" applyProtection="0"/>
    <xf numFmtId="0" fontId="27" fillId="24" borderId="0" applyNumberFormat="0" applyBorder="0" applyAlignment="0" applyProtection="0"/>
    <xf numFmtId="0" fontId="27" fillId="28" borderId="0" applyNumberFormat="0" applyBorder="0" applyAlignment="0" applyProtection="0"/>
    <xf numFmtId="0" fontId="2" fillId="26" borderId="0" applyNumberFormat="0" applyBorder="0" applyAlignment="0" applyProtection="0"/>
    <xf numFmtId="0" fontId="21" fillId="4" borderId="0" applyNumberFormat="0" applyBorder="0" applyAlignment="0" applyProtection="0"/>
    <xf numFmtId="0" fontId="27" fillId="29" borderId="0" applyNumberFormat="0" applyBorder="0" applyAlignment="0" applyProtection="0"/>
    <xf numFmtId="0" fontId="20" fillId="3" borderId="0" applyNumberFormat="0" applyBorder="0" applyAlignment="0" applyProtection="0"/>
    <xf numFmtId="0" fontId="14" fillId="0" borderId="7" applyNumberFormat="0" applyFill="0" applyAlignment="0" applyProtection="0"/>
    <xf numFmtId="0" fontId="27" fillId="16" borderId="0" applyNumberFormat="0" applyBorder="0" applyAlignment="0" applyProtection="0"/>
    <xf numFmtId="0" fontId="14" fillId="0" borderId="7" applyNumberFormat="0" applyFill="0" applyAlignment="0" applyProtection="0"/>
    <xf numFmtId="0" fontId="24" fillId="0" borderId="4" applyNumberFormat="0" applyFill="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9" borderId="0" applyNumberFormat="0" applyBorder="0" applyAlignment="0" applyProtection="0"/>
    <xf numFmtId="0" fontId="27" fillId="29" borderId="0" applyNumberFormat="0" applyBorder="0" applyAlignment="0" applyProtection="0"/>
    <xf numFmtId="0" fontId="21" fillId="4"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1"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5"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166" fontId="2" fillId="0" borderId="0" applyFont="0" applyFill="0" applyBorder="0" applyAlignment="0" applyProtection="0"/>
    <xf numFmtId="0" fontId="23" fillId="6" borderId="1" applyNumberFormat="0" applyAlignment="0" applyProtection="0"/>
    <xf numFmtId="0" fontId="27" fillId="32" borderId="0" applyNumberFormat="0" applyBorder="0" applyAlignment="0" applyProtection="0"/>
    <xf numFmtId="0" fontId="21" fillId="4" borderId="0" applyNumberFormat="0" applyBorder="0" applyAlignment="0" applyProtection="0"/>
    <xf numFmtId="0" fontId="25" fillId="7" borderId="5" applyNumberFormat="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9" borderId="0" applyNumberFormat="0" applyBorder="0" applyAlignment="0" applyProtection="0"/>
    <xf numFmtId="0" fontId="27" fillId="20" borderId="0" applyNumberFormat="0" applyBorder="0" applyAlignment="0" applyProtection="0"/>
    <xf numFmtId="0" fontId="23" fillId="6" borderId="1" applyNumberFormat="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1" fillId="4"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165" fontId="2" fillId="0" borderId="0" applyFon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1"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1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22" fillId="5"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166"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14" fillId="0" borderId="7" applyNumberFormat="0" applyFill="0" applyAlignment="0" applyProtection="0"/>
    <xf numFmtId="0" fontId="27" fillId="20" borderId="0" applyNumberFormat="0" applyBorder="0" applyAlignment="0" applyProtection="0"/>
    <xf numFmtId="0" fontId="27" fillId="21" borderId="0" applyNumberFormat="0" applyBorder="0" applyAlignment="0" applyProtection="0"/>
    <xf numFmtId="0" fontId="20" fillId="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1" fillId="4"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9" fillId="0" borderId="0" applyNumberFormat="0" applyFill="0" applyBorder="0" applyAlignment="0" applyProtection="0"/>
    <xf numFmtId="0" fontId="27" fillId="28"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9"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0"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6" fillId="0" borderId="0" applyNumberFormat="0" applyFill="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21"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21" fillId="4"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6" fillId="0" borderId="0" applyNumberFormat="0" applyFill="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 fillId="22"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7"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9"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14" fillId="0" borderId="7" applyNumberFormat="0" applyFill="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0" fontId="27" fillId="16"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 fillId="30"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1" fillId="4"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32" borderId="0" applyNumberFormat="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7"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5" fillId="7" borderId="5" applyNumberFormat="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20"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27" fillId="24"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6" fillId="0" borderId="0" applyNumberForma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166" fontId="2" fillId="0" borderId="0" applyFont="0" applyFill="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8"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6" fillId="0" borderId="0" applyNumberFormat="0" applyFill="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18"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1"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6" fillId="0" borderId="0" applyNumberFormat="0" applyFill="0" applyBorder="0" applyAlignment="0" applyProtection="0"/>
    <xf numFmtId="0" fontId="27" fillId="13"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6" fillId="0" borderId="0" applyNumberFormat="0" applyFill="0" applyBorder="0" applyAlignment="0" applyProtection="0"/>
    <xf numFmtId="0" fontId="21" fillId="4" borderId="0" applyNumberFormat="0" applyBorder="0" applyAlignment="0" applyProtection="0"/>
    <xf numFmtId="0" fontId="24" fillId="0" borderId="4" applyNumberFormat="0" applyFill="0" applyAlignment="0" applyProtection="0"/>
    <xf numFmtId="0" fontId="27" fillId="24" borderId="0" applyNumberFormat="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27" fillId="28" borderId="0" applyNumberFormat="0" applyBorder="0" applyAlignment="0" applyProtection="0"/>
    <xf numFmtId="0" fontId="2" fillId="26" borderId="0" applyNumberFormat="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2" fillId="5" borderId="0" applyNumberFormat="0" applyBorder="0" applyAlignment="0" applyProtection="0"/>
    <xf numFmtId="0" fontId="27" fillId="28" borderId="0" applyNumberFormat="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29" borderId="0" applyNumberFormat="0" applyBorder="0" applyAlignment="0" applyProtection="0"/>
    <xf numFmtId="0" fontId="24" fillId="0" borderId="4" applyNumberFormat="0" applyFill="0" applyAlignment="0" applyProtection="0"/>
    <xf numFmtId="166" fontId="2" fillId="0" borderId="0" applyFont="0" applyFill="0" applyBorder="0" applyAlignment="0" applyProtection="0"/>
    <xf numFmtId="0" fontId="22" fillId="5" borderId="0" applyNumberFormat="0" applyBorder="0" applyAlignment="0" applyProtection="0"/>
    <xf numFmtId="0" fontId="2" fillId="15" borderId="0" applyNumberFormat="0" applyBorder="0" applyAlignment="0" applyProtection="0"/>
    <xf numFmtId="0" fontId="25" fillId="7" borderId="5" applyNumberFormat="0" applyAlignment="0" applyProtection="0"/>
    <xf numFmtId="0" fontId="27" fillId="17"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7" fillId="25" borderId="0" applyNumberFormat="0" applyBorder="0" applyAlignment="0" applyProtection="0"/>
    <xf numFmtId="0" fontId="19" fillId="0" borderId="0" applyNumberFormat="0" applyFill="0" applyBorder="0" applyAlignment="0" applyProtection="0"/>
    <xf numFmtId="0" fontId="21" fillId="4" borderId="0" applyNumberFormat="0" applyBorder="0" applyAlignment="0" applyProtection="0"/>
    <xf numFmtId="0" fontId="22" fillId="5" borderId="0" applyNumberFormat="0" applyBorder="0" applyAlignment="0" applyProtection="0"/>
    <xf numFmtId="0" fontId="27" fillId="25" borderId="0" applyNumberFormat="0" applyBorder="0" applyAlignment="0" applyProtection="0"/>
    <xf numFmtId="0" fontId="20" fillId="3" borderId="0" applyNumberFormat="0" applyBorder="0" applyAlignment="0" applyProtection="0"/>
    <xf numFmtId="0" fontId="27" fillId="12" borderId="0" applyNumberFormat="0" applyBorder="0" applyAlignment="0" applyProtection="0"/>
    <xf numFmtId="0" fontId="2" fillId="10" borderId="0" applyNumberFormat="0" applyBorder="0" applyAlignment="0" applyProtection="0"/>
    <xf numFmtId="0" fontId="27" fillId="32"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12" borderId="0" applyNumberFormat="0" applyBorder="0" applyAlignment="0" applyProtection="0"/>
    <xf numFmtId="0" fontId="25" fillId="7" borderId="5" applyNumberFormat="0" applyAlignment="0" applyProtection="0"/>
    <xf numFmtId="0" fontId="27" fillId="20" borderId="0" applyNumberFormat="0" applyBorder="0" applyAlignment="0" applyProtection="0"/>
    <xf numFmtId="0" fontId="27" fillId="13" borderId="0" applyNumberFormat="0" applyBorder="0" applyAlignment="0" applyProtection="0"/>
    <xf numFmtId="0" fontId="2" fillId="27"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9" borderId="0" applyNumberFormat="0" applyBorder="0" applyAlignment="0" applyProtection="0"/>
    <xf numFmtId="0" fontId="27" fillId="17"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 fillId="22" borderId="0" applyNumberFormat="0" applyBorder="0" applyAlignment="0" applyProtection="0"/>
    <xf numFmtId="0" fontId="27" fillId="24" borderId="0" applyNumberFormat="0" applyBorder="0" applyAlignment="0" applyProtection="0"/>
    <xf numFmtId="0" fontId="24" fillId="0" borderId="4" applyNumberFormat="0" applyFill="0" applyAlignment="0" applyProtection="0"/>
    <xf numFmtId="0" fontId="25" fillId="7" borderId="5" applyNumberFormat="0" applyAlignment="0" applyProtection="0"/>
    <xf numFmtId="0" fontId="27" fillId="24"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0" fontId="19" fillId="0" borderId="0" applyNumberFormat="0" applyFill="0" applyBorder="0" applyAlignment="0" applyProtection="0"/>
    <xf numFmtId="0" fontId="24" fillId="0" borderId="4" applyNumberFormat="0" applyFill="0" applyAlignment="0" applyProtection="0"/>
    <xf numFmtId="0" fontId="27" fillId="20" borderId="0" applyNumberFormat="0" applyBorder="0" applyAlignment="0" applyProtection="0"/>
    <xf numFmtId="0" fontId="27" fillId="12" borderId="0" applyNumberFormat="0" applyBorder="0" applyAlignment="0" applyProtection="0"/>
    <xf numFmtId="0" fontId="24" fillId="0" borderId="4" applyNumberFormat="0" applyFill="0" applyAlignment="0" applyProtection="0"/>
    <xf numFmtId="0" fontId="22" fillId="5"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7" fillId="13" borderId="0" applyNumberFormat="0" applyBorder="0" applyAlignment="0" applyProtection="0"/>
    <xf numFmtId="0" fontId="2" fillId="11" borderId="0" applyNumberFormat="0" applyBorder="0" applyAlignment="0" applyProtection="0"/>
    <xf numFmtId="0" fontId="27" fillId="25" borderId="0" applyNumberFormat="0" applyBorder="0" applyAlignment="0" applyProtection="0"/>
    <xf numFmtId="0" fontId="14" fillId="0" borderId="7" applyNumberFormat="0" applyFill="0" applyAlignment="0" applyProtection="0"/>
    <xf numFmtId="164" fontId="2" fillId="0" borderId="0" applyFont="0" applyFill="0" applyBorder="0" applyAlignment="0" applyProtection="0"/>
    <xf numFmtId="0" fontId="2" fillId="26" borderId="0" applyNumberFormat="0" applyBorder="0" applyAlignment="0" applyProtection="0"/>
    <xf numFmtId="0" fontId="2" fillId="22" borderId="0" applyNumberFormat="0" applyBorder="0" applyAlignment="0" applyProtection="0"/>
    <xf numFmtId="0" fontId="27" fillId="17" borderId="0" applyNumberFormat="0" applyBorder="0" applyAlignment="0" applyProtection="0"/>
    <xf numFmtId="0" fontId="21" fillId="4" borderId="0" applyNumberFormat="0" applyBorder="0" applyAlignment="0" applyProtection="0"/>
    <xf numFmtId="0" fontId="27" fillId="17" borderId="0" applyNumberFormat="0" applyBorder="0" applyAlignment="0" applyProtection="0"/>
    <xf numFmtId="0" fontId="27" fillId="12" borderId="0" applyNumberFormat="0" applyBorder="0" applyAlignment="0" applyProtection="0"/>
    <xf numFmtId="0" fontId="24" fillId="0" borderId="4" applyNumberFormat="0" applyFill="0" applyAlignment="0" applyProtection="0"/>
    <xf numFmtId="0" fontId="14" fillId="0" borderId="7" applyNumberFormat="0" applyFill="0" applyAlignment="0" applyProtection="0"/>
    <xf numFmtId="0" fontId="19" fillId="0" borderId="0" applyNumberFormat="0" applyFill="0" applyBorder="0" applyAlignment="0" applyProtection="0"/>
    <xf numFmtId="0" fontId="27" fillId="29" borderId="0" applyNumberFormat="0" applyBorder="0" applyAlignment="0" applyProtection="0"/>
    <xf numFmtId="0" fontId="14" fillId="0" borderId="7" applyNumberFormat="0" applyFill="0" applyAlignment="0" applyProtection="0"/>
    <xf numFmtId="0" fontId="2" fillId="14" borderId="0" applyNumberFormat="0" applyBorder="0" applyAlignment="0" applyProtection="0"/>
    <xf numFmtId="0" fontId="24" fillId="0" borderId="4" applyNumberFormat="0" applyFill="0" applyAlignment="0" applyProtection="0"/>
    <xf numFmtId="0" fontId="27" fillId="29" borderId="0" applyNumberFormat="0" applyBorder="0" applyAlignment="0" applyProtection="0"/>
    <xf numFmtId="0" fontId="27" fillId="16" borderId="0" applyNumberFormat="0" applyBorder="0" applyAlignment="0" applyProtection="0"/>
    <xf numFmtId="0" fontId="24" fillId="0" borderId="4" applyNumberFormat="0" applyFill="0" applyAlignment="0" applyProtection="0"/>
    <xf numFmtId="0" fontId="27" fillId="29" borderId="0" applyNumberFormat="0" applyBorder="0" applyAlignment="0" applyProtection="0"/>
    <xf numFmtId="0" fontId="27" fillId="24" borderId="0" applyNumberFormat="0" applyBorder="0" applyAlignment="0" applyProtection="0"/>
    <xf numFmtId="0" fontId="2" fillId="11" borderId="0" applyNumberFormat="0" applyBorder="0" applyAlignment="0" applyProtection="0"/>
    <xf numFmtId="0" fontId="27" fillId="32" borderId="0" applyNumberFormat="0" applyBorder="0" applyAlignment="0" applyProtection="0"/>
    <xf numFmtId="0" fontId="27" fillId="21" borderId="0" applyNumberFormat="0" applyBorder="0" applyAlignment="0" applyProtection="0"/>
    <xf numFmtId="0" fontId="25" fillId="7" borderId="5" applyNumberFormat="0" applyAlignment="0" applyProtection="0"/>
    <xf numFmtId="0" fontId="21" fillId="4" borderId="0" applyNumberFormat="0" applyBorder="0" applyAlignment="0" applyProtection="0"/>
    <xf numFmtId="0" fontId="2" fillId="15"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2" fillId="5" borderId="0" applyNumberFormat="0" applyBorder="0" applyAlignment="0" applyProtection="0"/>
    <xf numFmtId="0" fontId="25" fillId="7" borderId="5" applyNumberFormat="0" applyAlignment="0" applyProtection="0"/>
    <xf numFmtId="0" fontId="26" fillId="0" borderId="0" applyNumberFormat="0" applyFill="0" applyBorder="0" applyAlignment="0" applyProtection="0"/>
    <xf numFmtId="0" fontId="27" fillId="13" borderId="0" applyNumberFormat="0" applyBorder="0" applyAlignment="0" applyProtection="0"/>
    <xf numFmtId="0" fontId="2" fillId="10" borderId="0" applyNumberFormat="0" applyBorder="0" applyAlignment="0" applyProtection="0"/>
    <xf numFmtId="0" fontId="19" fillId="0" borderId="0" applyNumberFormat="0" applyFill="0" applyBorder="0" applyAlignment="0" applyProtection="0"/>
    <xf numFmtId="0" fontId="2" fillId="18" borderId="0" applyNumberFormat="0" applyBorder="0" applyAlignment="0" applyProtection="0"/>
    <xf numFmtId="0" fontId="2" fillId="8" borderId="6" applyNumberFormat="0" applyFont="0" applyAlignment="0" applyProtection="0"/>
    <xf numFmtId="0" fontId="2" fillId="15" borderId="0" applyNumberFormat="0" applyBorder="0" applyAlignment="0" applyProtection="0"/>
    <xf numFmtId="0" fontId="2" fillId="30" borderId="0" applyNumberFormat="0" applyBorder="0" applyAlignment="0" applyProtection="0"/>
    <xf numFmtId="0" fontId="27" fillId="24" borderId="0" applyNumberFormat="0" applyBorder="0" applyAlignment="0" applyProtection="0"/>
    <xf numFmtId="0" fontId="27" fillId="16" borderId="0" applyNumberFormat="0" applyBorder="0" applyAlignment="0" applyProtection="0"/>
    <xf numFmtId="0" fontId="27" fillId="12" borderId="0" applyNumberFormat="0" applyBorder="0" applyAlignment="0" applyProtection="0"/>
    <xf numFmtId="0" fontId="27" fillId="20" borderId="0" applyNumberFormat="0" applyBorder="0" applyAlignment="0" applyProtection="0"/>
    <xf numFmtId="0" fontId="27" fillId="12" borderId="0" applyNumberFormat="0" applyBorder="0" applyAlignment="0" applyProtection="0"/>
    <xf numFmtId="0" fontId="2" fillId="30" borderId="0" applyNumberFormat="0" applyBorder="0" applyAlignment="0" applyProtection="0"/>
    <xf numFmtId="0" fontId="27" fillId="21" borderId="0" applyNumberFormat="0" applyBorder="0" applyAlignment="0" applyProtection="0"/>
    <xf numFmtId="0" fontId="2" fillId="27" borderId="0" applyNumberFormat="0" applyBorder="0" applyAlignment="0" applyProtection="0"/>
    <xf numFmtId="0" fontId="14" fillId="0" borderId="7" applyNumberFormat="0" applyFill="0" applyAlignment="0" applyProtection="0"/>
    <xf numFmtId="0" fontId="2" fillId="27" borderId="0" applyNumberFormat="0" applyBorder="0" applyAlignment="0" applyProtection="0"/>
    <xf numFmtId="0" fontId="27" fillId="17" borderId="0" applyNumberFormat="0" applyBorder="0" applyAlignment="0" applyProtection="0"/>
    <xf numFmtId="0" fontId="26" fillId="0" borderId="0" applyNumberFormat="0" applyFill="0" applyBorder="0" applyAlignment="0" applyProtection="0"/>
    <xf numFmtId="0" fontId="27" fillId="17" borderId="0" applyNumberFormat="0" applyBorder="0" applyAlignment="0" applyProtection="0"/>
    <xf numFmtId="166" fontId="2" fillId="0" borderId="0" applyFont="0" applyFill="0" applyBorder="0" applyAlignment="0" applyProtection="0"/>
    <xf numFmtId="0" fontId="23" fillId="6" borderId="1" applyNumberFormat="0" applyAlignment="0" applyProtection="0"/>
    <xf numFmtId="0" fontId="25" fillId="7" borderId="5" applyNumberFormat="0" applyAlignment="0" applyProtection="0"/>
    <xf numFmtId="0" fontId="24" fillId="0" borderId="4" applyNumberFormat="0" applyFill="0" applyAlignment="0" applyProtection="0"/>
    <xf numFmtId="0" fontId="2" fillId="15" borderId="0" applyNumberFormat="0" applyBorder="0" applyAlignment="0" applyProtection="0"/>
    <xf numFmtId="0" fontId="25" fillId="7" borderId="5" applyNumberFormat="0" applyAlignment="0" applyProtection="0"/>
    <xf numFmtId="0" fontId="2" fillId="26" borderId="0" applyNumberFormat="0" applyBorder="0" applyAlignment="0" applyProtection="0"/>
    <xf numFmtId="0" fontId="27" fillId="20" borderId="0" applyNumberFormat="0" applyBorder="0" applyAlignment="0" applyProtection="0"/>
    <xf numFmtId="0" fontId="2" fillId="30" borderId="0" applyNumberFormat="0" applyBorder="0" applyAlignment="0" applyProtection="0"/>
    <xf numFmtId="0" fontId="27" fillId="17" borderId="0" applyNumberFormat="0" applyBorder="0" applyAlignment="0" applyProtection="0"/>
    <xf numFmtId="0" fontId="2" fillId="14" borderId="0" applyNumberFormat="0" applyBorder="0" applyAlignment="0" applyProtection="0"/>
    <xf numFmtId="0" fontId="27" fillId="28" borderId="0" applyNumberFormat="0" applyBorder="0" applyAlignment="0" applyProtection="0"/>
    <xf numFmtId="0" fontId="27" fillId="25" borderId="0" applyNumberFormat="0" applyBorder="0" applyAlignment="0" applyProtection="0"/>
    <xf numFmtId="0" fontId="26" fillId="0" borderId="0" applyNumberFormat="0" applyFill="0" applyBorder="0" applyAlignment="0" applyProtection="0"/>
    <xf numFmtId="0" fontId="2" fillId="31" borderId="0" applyNumberFormat="0" applyBorder="0" applyAlignment="0" applyProtection="0"/>
    <xf numFmtId="0" fontId="25" fillId="7" borderId="5" applyNumberFormat="0" applyAlignment="0" applyProtection="0"/>
    <xf numFmtId="0" fontId="27" fillId="12" borderId="0" applyNumberFormat="0" applyBorder="0" applyAlignment="0" applyProtection="0"/>
    <xf numFmtId="0" fontId="2" fillId="23" borderId="0" applyNumberFormat="0" applyBorder="0" applyAlignment="0" applyProtection="0"/>
    <xf numFmtId="0" fontId="21" fillId="4"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3" fillId="6" borderId="1" applyNumberFormat="0" applyAlignment="0" applyProtection="0"/>
    <xf numFmtId="165" fontId="2" fillId="0" borderId="0" applyFont="0" applyFill="0" applyBorder="0" applyAlignment="0" applyProtection="0"/>
    <xf numFmtId="0" fontId="27" fillId="12" borderId="0" applyNumberFormat="0" applyBorder="0" applyAlignment="0" applyProtection="0"/>
    <xf numFmtId="0" fontId="2" fillId="30" borderId="0" applyNumberFormat="0" applyBorder="0" applyAlignment="0" applyProtection="0"/>
    <xf numFmtId="0" fontId="14" fillId="0" borderId="7" applyNumberFormat="0" applyFill="0" applyAlignment="0" applyProtection="0"/>
    <xf numFmtId="0" fontId="2" fillId="15" borderId="0" applyNumberFormat="0" applyBorder="0" applyAlignment="0" applyProtection="0"/>
    <xf numFmtId="0" fontId="14" fillId="0" borderId="7" applyNumberFormat="0" applyFill="0" applyAlignment="0" applyProtection="0"/>
    <xf numFmtId="0" fontId="14" fillId="0" borderId="7" applyNumberFormat="0" applyFill="0" applyAlignment="0" applyProtection="0"/>
    <xf numFmtId="0" fontId="22" fillId="5" borderId="0" applyNumberFormat="0" applyBorder="0" applyAlignment="0" applyProtection="0"/>
    <xf numFmtId="0" fontId="27" fillId="17" borderId="0" applyNumberFormat="0" applyBorder="0" applyAlignment="0" applyProtection="0"/>
    <xf numFmtId="0" fontId="2" fillId="8" borderId="6" applyNumberFormat="0" applyFont="0" applyAlignment="0" applyProtection="0"/>
    <xf numFmtId="0" fontId="2" fillId="15" borderId="0" applyNumberFormat="0" applyBorder="0" applyAlignment="0" applyProtection="0"/>
    <xf numFmtId="0" fontId="2" fillId="11" borderId="0" applyNumberFormat="0" applyBorder="0" applyAlignment="0" applyProtection="0"/>
    <xf numFmtId="0" fontId="27" fillId="9" borderId="0" applyNumberFormat="0" applyBorder="0" applyAlignment="0" applyProtection="0"/>
    <xf numFmtId="0" fontId="25" fillId="7" borderId="5" applyNumberFormat="0" applyAlignment="0" applyProtection="0"/>
    <xf numFmtId="0" fontId="14" fillId="0" borderId="7" applyNumberFormat="0" applyFill="0" applyAlignment="0" applyProtection="0"/>
    <xf numFmtId="0" fontId="27" fillId="24" borderId="0" applyNumberFormat="0" applyBorder="0" applyAlignment="0" applyProtection="0"/>
    <xf numFmtId="0" fontId="2" fillId="19" borderId="0" applyNumberFormat="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2" fillId="5" borderId="0" applyNumberFormat="0" applyBorder="0" applyAlignment="0" applyProtection="0"/>
    <xf numFmtId="0" fontId="26" fillId="0" borderId="0" applyNumberFormat="0" applyFill="0" applyBorder="0" applyAlignment="0" applyProtection="0"/>
    <xf numFmtId="0" fontId="27" fillId="17" borderId="0" applyNumberFormat="0" applyBorder="0" applyAlignment="0" applyProtection="0"/>
    <xf numFmtId="0" fontId="27" fillId="13"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7" fillId="12"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28" borderId="0" applyNumberFormat="0" applyBorder="0" applyAlignment="0" applyProtection="0"/>
    <xf numFmtId="0" fontId="19" fillId="0" borderId="0" applyNumberFormat="0" applyFill="0" applyBorder="0" applyAlignment="0" applyProtection="0"/>
    <xf numFmtId="0" fontId="2" fillId="27" borderId="0" applyNumberFormat="0" applyBorder="0" applyAlignment="0" applyProtection="0"/>
    <xf numFmtId="0" fontId="27" fillId="24" borderId="0" applyNumberFormat="0" applyBorder="0" applyAlignment="0" applyProtection="0"/>
    <xf numFmtId="0" fontId="27" fillId="16" borderId="0" applyNumberFormat="0" applyBorder="0" applyAlignment="0" applyProtection="0"/>
    <xf numFmtId="0" fontId="2" fillId="14" borderId="0" applyNumberFormat="0" applyBorder="0" applyAlignment="0" applyProtection="0"/>
    <xf numFmtId="0" fontId="27" fillId="17" borderId="0" applyNumberFormat="0" applyBorder="0" applyAlignment="0" applyProtection="0"/>
    <xf numFmtId="0" fontId="25" fillId="7" borderId="5" applyNumberFormat="0" applyAlignment="0" applyProtection="0"/>
    <xf numFmtId="0" fontId="27" fillId="20" borderId="0" applyNumberFormat="0" applyBorder="0" applyAlignment="0" applyProtection="0"/>
    <xf numFmtId="0" fontId="2" fillId="31" borderId="0" applyNumberFormat="0" applyBorder="0" applyAlignment="0" applyProtection="0"/>
    <xf numFmtId="0" fontId="27" fillId="12" borderId="0" applyNumberFormat="0" applyBorder="0" applyAlignment="0" applyProtection="0"/>
    <xf numFmtId="0" fontId="2" fillId="31" borderId="0" applyNumberFormat="0" applyBorder="0" applyAlignment="0" applyProtection="0"/>
    <xf numFmtId="0" fontId="27" fillId="21" borderId="0" applyNumberFormat="0" applyBorder="0" applyAlignment="0" applyProtection="0"/>
    <xf numFmtId="0" fontId="2" fillId="8" borderId="6" applyNumberFormat="0" applyFont="0" applyAlignment="0" applyProtection="0"/>
    <xf numFmtId="0" fontId="24" fillId="0" borderId="4" applyNumberFormat="0" applyFill="0" applyAlignment="0" applyProtection="0"/>
    <xf numFmtId="0" fontId="19" fillId="0" borderId="0" applyNumberFormat="0" applyFill="0" applyBorder="0" applyAlignment="0" applyProtection="0"/>
    <xf numFmtId="0" fontId="2" fillId="19" borderId="0" applyNumberFormat="0" applyBorder="0" applyAlignment="0" applyProtection="0"/>
    <xf numFmtId="0" fontId="24" fillId="0" borderId="4" applyNumberFormat="0" applyFill="0" applyAlignment="0" applyProtection="0"/>
    <xf numFmtId="0" fontId="27" fillId="9"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1" fillId="4" borderId="0" applyNumberFormat="0" applyBorder="0" applyAlignment="0" applyProtection="0"/>
    <xf numFmtId="0" fontId="23" fillId="6" borderId="1" applyNumberFormat="0" applyAlignment="0" applyProtection="0"/>
    <xf numFmtId="0" fontId="2" fillId="18" borderId="0" applyNumberFormat="0" applyBorder="0" applyAlignment="0" applyProtection="0"/>
    <xf numFmtId="0" fontId="27" fillId="20" borderId="0" applyNumberFormat="0" applyBorder="0" applyAlignment="0" applyProtection="0"/>
    <xf numFmtId="0" fontId="27" fillId="32" borderId="0" applyNumberFormat="0" applyBorder="0" applyAlignment="0" applyProtection="0"/>
    <xf numFmtId="0" fontId="22" fillId="5" borderId="0" applyNumberFormat="0" applyBorder="0" applyAlignment="0" applyProtection="0"/>
    <xf numFmtId="0" fontId="14" fillId="0" borderId="7" applyNumberFormat="0" applyFill="0" applyAlignment="0" applyProtection="0"/>
    <xf numFmtId="0" fontId="27" fillId="2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8" borderId="6" applyNumberFormat="0" applyFont="0" applyAlignment="0" applyProtection="0"/>
    <xf numFmtId="0" fontId="27" fillId="32" borderId="0" applyNumberFormat="0" applyBorder="0" applyAlignment="0" applyProtection="0"/>
    <xf numFmtId="0" fontId="2" fillId="8" borderId="6" applyNumberFormat="0" applyFont="0" applyAlignment="0" applyProtection="0"/>
    <xf numFmtId="164" fontId="2" fillId="0" borderId="0" applyFont="0" applyFill="0" applyBorder="0" applyAlignment="0" applyProtection="0"/>
    <xf numFmtId="0" fontId="2" fillId="31" borderId="0" applyNumberFormat="0" applyBorder="0" applyAlignment="0" applyProtection="0"/>
    <xf numFmtId="0" fontId="14" fillId="0" borderId="7" applyNumberFormat="0" applyFill="0" applyAlignment="0" applyProtection="0"/>
    <xf numFmtId="165" fontId="2" fillId="0" borderId="0" applyFont="0" applyFill="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13" borderId="0" applyNumberFormat="0" applyBorder="0" applyAlignment="0" applyProtection="0"/>
    <xf numFmtId="0" fontId="14" fillId="0" borderId="7" applyNumberFormat="0" applyFill="0" applyAlignment="0" applyProtection="0"/>
    <xf numFmtId="0" fontId="2" fillId="19" borderId="0" applyNumberFormat="0" applyBorder="0" applyAlignment="0" applyProtection="0"/>
    <xf numFmtId="0" fontId="2" fillId="31"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21" borderId="0" applyNumberFormat="0" applyBorder="0" applyAlignment="0" applyProtection="0"/>
    <xf numFmtId="0" fontId="20" fillId="3" borderId="0" applyNumberFormat="0" applyBorder="0" applyAlignment="0" applyProtection="0"/>
    <xf numFmtId="0" fontId="27" fillId="20" borderId="0" applyNumberFormat="0" applyBorder="0" applyAlignment="0" applyProtection="0"/>
    <xf numFmtId="0" fontId="2" fillId="22" borderId="0" applyNumberFormat="0" applyBorder="0" applyAlignment="0" applyProtection="0"/>
    <xf numFmtId="0" fontId="27" fillId="24" borderId="0" applyNumberFormat="0" applyBorder="0" applyAlignment="0" applyProtection="0"/>
    <xf numFmtId="0" fontId="2" fillId="11" borderId="0" applyNumberFormat="0" applyBorder="0" applyAlignment="0" applyProtection="0"/>
    <xf numFmtId="0" fontId="22" fillId="5" borderId="0" applyNumberFormat="0" applyBorder="0" applyAlignment="0" applyProtection="0"/>
    <xf numFmtId="0" fontId="20" fillId="3" borderId="0" applyNumberFormat="0" applyBorder="0" applyAlignment="0" applyProtection="0"/>
    <xf numFmtId="0" fontId="27" fillId="20" borderId="0" applyNumberFormat="0" applyBorder="0" applyAlignment="0" applyProtection="0"/>
    <xf numFmtId="0" fontId="23" fillId="6" borderId="1" applyNumberFormat="0" applyAlignment="0" applyProtection="0"/>
    <xf numFmtId="0" fontId="27" fillId="24" borderId="0" applyNumberFormat="0" applyBorder="0" applyAlignment="0" applyProtection="0"/>
    <xf numFmtId="0" fontId="2" fillId="19" borderId="0" applyNumberFormat="0" applyBorder="0" applyAlignment="0" applyProtection="0"/>
    <xf numFmtId="0" fontId="23" fillId="6" borderId="1" applyNumberFormat="0" applyAlignment="0" applyProtection="0"/>
    <xf numFmtId="0" fontId="27" fillId="9" borderId="0" applyNumberFormat="0" applyBorder="0" applyAlignment="0" applyProtection="0"/>
    <xf numFmtId="0" fontId="2" fillId="19"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7" fillId="13" borderId="0" applyNumberFormat="0" applyBorder="0" applyAlignment="0" applyProtection="0"/>
    <xf numFmtId="0" fontId="27" fillId="17" borderId="0" applyNumberFormat="0" applyBorder="0" applyAlignment="0" applyProtection="0"/>
    <xf numFmtId="0" fontId="20" fillId="3" borderId="0" applyNumberFormat="0" applyBorder="0" applyAlignment="0" applyProtection="0"/>
    <xf numFmtId="0" fontId="27" fillId="21" borderId="0" applyNumberFormat="0" applyBorder="0" applyAlignment="0" applyProtection="0"/>
    <xf numFmtId="0" fontId="2" fillId="11" borderId="0" applyNumberFormat="0" applyBorder="0" applyAlignment="0" applyProtection="0"/>
    <xf numFmtId="0" fontId="2" fillId="22" borderId="0" applyNumberFormat="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 fillId="8" borderId="6" applyNumberFormat="0" applyFont="0" applyAlignment="0" applyProtection="0"/>
    <xf numFmtId="0" fontId="2" fillId="23"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7" fillId="12" borderId="0" applyNumberFormat="0" applyBorder="0" applyAlignment="0" applyProtection="0"/>
    <xf numFmtId="0" fontId="2" fillId="27" borderId="0" applyNumberFormat="0" applyBorder="0" applyAlignment="0" applyProtection="0"/>
    <xf numFmtId="0" fontId="27" fillId="9" borderId="0" applyNumberFormat="0" applyBorder="0" applyAlignment="0" applyProtection="0"/>
    <xf numFmtId="0" fontId="24" fillId="0" borderId="4" applyNumberFormat="0" applyFill="0" applyAlignment="0" applyProtection="0"/>
    <xf numFmtId="0" fontId="27" fillId="25" borderId="0" applyNumberFormat="0" applyBorder="0" applyAlignment="0" applyProtection="0"/>
    <xf numFmtId="0" fontId="27" fillId="29" borderId="0" applyNumberFormat="0" applyBorder="0" applyAlignment="0" applyProtection="0"/>
    <xf numFmtId="0" fontId="22" fillId="5" borderId="0" applyNumberFormat="0" applyBorder="0" applyAlignment="0" applyProtection="0"/>
    <xf numFmtId="0" fontId="2" fillId="31" borderId="0" applyNumberFormat="0" applyBorder="0" applyAlignment="0" applyProtection="0"/>
    <xf numFmtId="0" fontId="27" fillId="21" borderId="0" applyNumberFormat="0" applyBorder="0" applyAlignment="0" applyProtection="0"/>
    <xf numFmtId="0" fontId="2" fillId="27" borderId="0" applyNumberFormat="0" applyBorder="0" applyAlignment="0" applyProtection="0"/>
    <xf numFmtId="0" fontId="27" fillId="13"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7" fillId="16" borderId="0" applyNumberFormat="0" applyBorder="0" applyAlignment="0" applyProtection="0"/>
    <xf numFmtId="0" fontId="2" fillId="14" borderId="0" applyNumberFormat="0" applyBorder="0" applyAlignment="0" applyProtection="0"/>
    <xf numFmtId="0" fontId="21" fillId="4" borderId="0" applyNumberFormat="0" applyBorder="0" applyAlignment="0" applyProtection="0"/>
    <xf numFmtId="0" fontId="27" fillId="21" borderId="0" applyNumberFormat="0" applyBorder="0" applyAlignment="0" applyProtection="0"/>
    <xf numFmtId="0" fontId="27" fillId="13" borderId="0" applyNumberFormat="0" applyBorder="0" applyAlignment="0" applyProtection="0"/>
    <xf numFmtId="0" fontId="2" fillId="30" borderId="0" applyNumberFormat="0" applyBorder="0" applyAlignment="0" applyProtection="0"/>
    <xf numFmtId="0" fontId="21" fillId="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166" fontId="2" fillId="0" borderId="0" applyFont="0" applyFill="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28" borderId="0" applyNumberFormat="0" applyBorder="0" applyAlignment="0" applyProtection="0"/>
    <xf numFmtId="0" fontId="23" fillId="6" borderId="1" applyNumberFormat="0" applyAlignment="0" applyProtection="0"/>
    <xf numFmtId="0" fontId="21" fillId="4" borderId="0" applyNumberFormat="0" applyBorder="0" applyAlignment="0" applyProtection="0"/>
    <xf numFmtId="0" fontId="2" fillId="10"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20"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4" fillId="0" borderId="4" applyNumberFormat="0" applyFill="0" applyAlignment="0" applyProtection="0"/>
    <xf numFmtId="166" fontId="2" fillId="0" borderId="0" applyFont="0" applyFill="0" applyBorder="0" applyAlignment="0" applyProtection="0"/>
    <xf numFmtId="0" fontId="22" fillId="5" borderId="0" applyNumberFormat="0" applyBorder="0" applyAlignment="0" applyProtection="0"/>
    <xf numFmtId="0" fontId="2" fillId="19" borderId="0" applyNumberFormat="0" applyBorder="0" applyAlignment="0" applyProtection="0"/>
    <xf numFmtId="0" fontId="24" fillId="0" borderId="4" applyNumberFormat="0" applyFill="0" applyAlignment="0" applyProtection="0"/>
    <xf numFmtId="0" fontId="19" fillId="0" borderId="0" applyNumberFormat="0" applyFill="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0" fillId="3" borderId="0" applyNumberFormat="0" applyBorder="0" applyAlignment="0" applyProtection="0"/>
    <xf numFmtId="0" fontId="22" fillId="5" borderId="0" applyNumberFormat="0" applyBorder="0" applyAlignment="0" applyProtection="0"/>
    <xf numFmtId="0" fontId="25" fillId="7" borderId="5" applyNumberFormat="0" applyAlignment="0" applyProtection="0"/>
    <xf numFmtId="166" fontId="2" fillId="0" borderId="0" applyFont="0" applyFill="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7" fillId="17" borderId="0" applyNumberFormat="0" applyBorder="0" applyAlignment="0" applyProtection="0"/>
    <xf numFmtId="0" fontId="27" fillId="24" borderId="0" applyNumberFormat="0" applyBorder="0" applyAlignment="0" applyProtection="0"/>
    <xf numFmtId="0" fontId="27" fillId="9" borderId="0" applyNumberFormat="0" applyBorder="0" applyAlignment="0" applyProtection="0"/>
    <xf numFmtId="0" fontId="27" fillId="21" borderId="0" applyNumberFormat="0" applyBorder="0" applyAlignment="0" applyProtection="0"/>
    <xf numFmtId="0" fontId="25" fillId="7" borderId="5" applyNumberFormat="0" applyAlignment="0" applyProtection="0"/>
    <xf numFmtId="0" fontId="19" fillId="0" borderId="0" applyNumberFormat="0" applyFill="0" applyBorder="0" applyAlignment="0" applyProtection="0"/>
    <xf numFmtId="0" fontId="21" fillId="4" borderId="0" applyNumberFormat="0" applyBorder="0" applyAlignment="0" applyProtection="0"/>
    <xf numFmtId="0" fontId="25" fillId="7" borderId="5" applyNumberFormat="0" applyAlignment="0" applyProtection="0"/>
    <xf numFmtId="166" fontId="2" fillId="0" borderId="0" applyFont="0" applyFill="0" applyBorder="0" applyAlignment="0" applyProtection="0"/>
    <xf numFmtId="0" fontId="27" fillId="9" borderId="0" applyNumberFormat="0" applyBorder="0" applyAlignment="0" applyProtection="0"/>
    <xf numFmtId="0" fontId="27" fillId="17" borderId="0" applyNumberFormat="0" applyBorder="0" applyAlignment="0" applyProtection="0"/>
    <xf numFmtId="0" fontId="24" fillId="0" borderId="4" applyNumberFormat="0" applyFill="0" applyAlignment="0" applyProtection="0"/>
    <xf numFmtId="0" fontId="2" fillId="10"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3" fillId="6" borderId="1" applyNumberFormat="0" applyAlignment="0" applyProtection="0"/>
    <xf numFmtId="0" fontId="27" fillId="25"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27" fillId="21" borderId="0" applyNumberFormat="0" applyBorder="0" applyAlignment="0" applyProtection="0"/>
    <xf numFmtId="0" fontId="27" fillId="17"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7" fillId="25" borderId="0" applyNumberFormat="0" applyBorder="0" applyAlignment="0" applyProtection="0"/>
    <xf numFmtId="0" fontId="27" fillId="9" borderId="0" applyNumberFormat="0" applyBorder="0" applyAlignment="0" applyProtection="0"/>
    <xf numFmtId="0" fontId="27" fillId="20" borderId="0" applyNumberFormat="0" applyBorder="0" applyAlignment="0" applyProtection="0"/>
    <xf numFmtId="0" fontId="21" fillId="4"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27" fillId="24" borderId="0" applyNumberFormat="0" applyBorder="0" applyAlignment="0" applyProtection="0"/>
    <xf numFmtId="0" fontId="27" fillId="16" borderId="0" applyNumberFormat="0" applyBorder="0" applyAlignment="0" applyProtection="0"/>
    <xf numFmtId="0" fontId="27" fillId="24" borderId="0" applyNumberFormat="0" applyBorder="0" applyAlignment="0" applyProtection="0"/>
    <xf numFmtId="0" fontId="2" fillId="14" borderId="0" applyNumberFormat="0" applyBorder="0" applyAlignment="0" applyProtection="0"/>
    <xf numFmtId="0" fontId="27" fillId="25" borderId="0" applyNumberFormat="0" applyBorder="0" applyAlignment="0" applyProtection="0"/>
    <xf numFmtId="0" fontId="23" fillId="6" borderId="1" applyNumberFormat="0" applyAlignment="0" applyProtection="0"/>
    <xf numFmtId="0" fontId="27" fillId="13" borderId="0" applyNumberFormat="0" applyBorder="0" applyAlignment="0" applyProtection="0"/>
    <xf numFmtId="0" fontId="21" fillId="4" borderId="0" applyNumberFormat="0" applyBorder="0" applyAlignment="0" applyProtection="0"/>
    <xf numFmtId="0" fontId="27" fillId="13" borderId="0" applyNumberFormat="0" applyBorder="0" applyAlignment="0" applyProtection="0"/>
    <xf numFmtId="0" fontId="23" fillId="6" borderId="1" applyNumberFormat="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16" borderId="0" applyNumberFormat="0" applyBorder="0" applyAlignment="0" applyProtection="0"/>
    <xf numFmtId="0" fontId="27" fillId="28" borderId="0" applyNumberFormat="0" applyBorder="0" applyAlignment="0" applyProtection="0"/>
    <xf numFmtId="0" fontId="19" fillId="0" borderId="0" applyNumberFormat="0" applyFill="0" applyBorder="0" applyAlignment="0" applyProtection="0"/>
    <xf numFmtId="0" fontId="27" fillId="32" borderId="0" applyNumberFormat="0" applyBorder="0" applyAlignment="0" applyProtection="0"/>
    <xf numFmtId="0" fontId="21" fillId="4" borderId="0" applyNumberFormat="0" applyBorder="0" applyAlignment="0" applyProtection="0"/>
    <xf numFmtId="0" fontId="24" fillId="0" borderId="4" applyNumberFormat="0" applyFill="0" applyAlignment="0" applyProtection="0"/>
    <xf numFmtId="0" fontId="27" fillId="28" borderId="0" applyNumberFormat="0" applyBorder="0" applyAlignment="0" applyProtection="0"/>
    <xf numFmtId="0" fontId="27" fillId="32" borderId="0" applyNumberFormat="0" applyBorder="0" applyAlignment="0" applyProtection="0"/>
    <xf numFmtId="0" fontId="27" fillId="20" borderId="0" applyNumberFormat="0" applyBorder="0" applyAlignment="0" applyProtection="0"/>
    <xf numFmtId="0" fontId="27" fillId="16" borderId="0" applyNumberFormat="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20" borderId="0" applyNumberFormat="0" applyBorder="0" applyAlignment="0" applyProtection="0"/>
    <xf numFmtId="0" fontId="27" fillId="20"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0" fillId="3" borderId="0" applyNumberFormat="0" applyBorder="0" applyAlignment="0" applyProtection="0"/>
    <xf numFmtId="0" fontId="27" fillId="12" borderId="0" applyNumberFormat="0" applyBorder="0" applyAlignment="0" applyProtection="0"/>
    <xf numFmtId="0" fontId="27" fillId="21"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 fillId="14" borderId="0" applyNumberFormat="0" applyBorder="0" applyAlignment="0" applyProtection="0"/>
    <xf numFmtId="0" fontId="27" fillId="28" borderId="0" applyNumberFormat="0" applyBorder="0" applyAlignment="0" applyProtection="0"/>
    <xf numFmtId="0" fontId="27" fillId="16" borderId="0" applyNumberFormat="0" applyBorder="0" applyAlignment="0" applyProtection="0"/>
    <xf numFmtId="0" fontId="27" fillId="12" borderId="0" applyNumberFormat="0" applyBorder="0" applyAlignment="0" applyProtection="0"/>
    <xf numFmtId="0" fontId="22" fillId="5" borderId="0" applyNumberFormat="0" applyBorder="0" applyAlignment="0" applyProtection="0"/>
    <xf numFmtId="0" fontId="27" fillId="29" borderId="0" applyNumberFormat="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24" borderId="0" applyNumberFormat="0" applyBorder="0" applyAlignment="0" applyProtection="0"/>
    <xf numFmtId="0" fontId="25" fillId="7" borderId="5" applyNumberFormat="0" applyAlignment="0" applyProtection="0"/>
    <xf numFmtId="0" fontId="27" fillId="32" borderId="0" applyNumberFormat="0" applyBorder="0" applyAlignment="0" applyProtection="0"/>
    <xf numFmtId="0" fontId="23" fillId="6" borderId="1" applyNumberFormat="0" applyAlignment="0" applyProtection="0"/>
    <xf numFmtId="0" fontId="27" fillId="21" borderId="0" applyNumberFormat="0" applyBorder="0" applyAlignment="0" applyProtection="0"/>
    <xf numFmtId="0" fontId="20" fillId="3" borderId="0" applyNumberFormat="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16" borderId="0" applyNumberFormat="0" applyBorder="0" applyAlignment="0" applyProtection="0"/>
    <xf numFmtId="0" fontId="14" fillId="0" borderId="7" applyNumberFormat="0" applyFill="0" applyAlignment="0" applyProtection="0"/>
    <xf numFmtId="0" fontId="24" fillId="0" borderId="4" applyNumberFormat="0" applyFill="0" applyAlignment="0" applyProtection="0"/>
    <xf numFmtId="0" fontId="27" fillId="20" borderId="0" applyNumberFormat="0" applyBorder="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9" borderId="0" applyNumberFormat="0" applyBorder="0" applyAlignment="0" applyProtection="0"/>
    <xf numFmtId="0" fontId="21" fillId="4"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5" fillId="7" borderId="5" applyNumberFormat="0" applyAlignment="0" applyProtection="0"/>
    <xf numFmtId="0" fontId="27" fillId="13" borderId="0" applyNumberFormat="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2" fillId="5" borderId="0" applyNumberFormat="0" applyBorder="0" applyAlignment="0" applyProtection="0"/>
    <xf numFmtId="0" fontId="27" fillId="28" borderId="0" applyNumberFormat="0" applyBorder="0" applyAlignment="0" applyProtection="0"/>
    <xf numFmtId="0" fontId="27" fillId="21" borderId="0" applyNumberFormat="0" applyBorder="0" applyAlignment="0" applyProtection="0"/>
    <xf numFmtId="0" fontId="25" fillId="7" borderId="5" applyNumberFormat="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6" fillId="0" borderId="0" applyNumberFormat="0" applyFill="0" applyBorder="0" applyAlignment="0" applyProtection="0"/>
    <xf numFmtId="164" fontId="2" fillId="0" borderId="0" applyFont="0" applyFill="0" applyBorder="0" applyAlignment="0" applyProtection="0"/>
    <xf numFmtId="0" fontId="27" fillId="25" borderId="0" applyNumberFormat="0" applyBorder="0" applyAlignment="0" applyProtection="0"/>
    <xf numFmtId="0" fontId="2" fillId="11"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166" fontId="2" fillId="0" borderId="0" applyFont="0" applyFill="0" applyBorder="0" applyAlignment="0" applyProtection="0"/>
    <xf numFmtId="0" fontId="23" fillId="6" borderId="1" applyNumberFormat="0" applyAlignment="0" applyProtection="0"/>
    <xf numFmtId="0" fontId="21" fillId="4" borderId="0" applyNumberFormat="0" applyBorder="0" applyAlignment="0" applyProtection="0"/>
    <xf numFmtId="164" fontId="2" fillId="0" borderId="0" applyFont="0" applyFill="0" applyBorder="0" applyAlignment="0" applyProtection="0"/>
    <xf numFmtId="0" fontId="25" fillId="7" borderId="5" applyNumberFormat="0" applyAlignment="0" applyProtection="0"/>
    <xf numFmtId="0" fontId="2" fillId="18"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32"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32"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19" fillId="0" borderId="0" applyNumberFormat="0" applyFill="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4" borderId="0" applyNumberFormat="0" applyBorder="0" applyAlignment="0" applyProtection="0"/>
    <xf numFmtId="9" fontId="2" fillId="0" borderId="0" applyFon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3" fillId="6" borderId="1" applyNumberFormat="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0" fontId="19" fillId="0" borderId="0" applyNumberFormat="0" applyFill="0" applyBorder="0" applyAlignment="0" applyProtection="0"/>
    <xf numFmtId="0" fontId="2" fillId="15"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2" fillId="5"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7"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 fillId="8" borderId="6" applyNumberFormat="0" applyFont="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 fillId="31"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9" fillId="0" borderId="0" applyNumberFormat="0" applyFill="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9" borderId="0" applyNumberFormat="0" applyBorder="0" applyAlignment="0" applyProtection="0"/>
    <xf numFmtId="0" fontId="27" fillId="20" borderId="0" applyNumberFormat="0" applyBorder="0" applyAlignment="0" applyProtection="0"/>
    <xf numFmtId="0" fontId="27" fillId="17" borderId="0" applyNumberFormat="0" applyBorder="0" applyAlignment="0" applyProtection="0"/>
    <xf numFmtId="0" fontId="23" fillId="6" borderId="1" applyNumberFormat="0" applyAlignment="0" applyProtection="0"/>
    <xf numFmtId="0" fontId="2" fillId="26" borderId="0" applyNumberFormat="0" applyBorder="0" applyAlignment="0" applyProtection="0"/>
    <xf numFmtId="0" fontId="20" fillId="3" borderId="0" applyNumberFormat="0" applyBorder="0" applyAlignment="0" applyProtection="0"/>
    <xf numFmtId="0" fontId="24" fillId="0" borderId="4" applyNumberFormat="0" applyFill="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4" fillId="0" borderId="4" applyNumberFormat="0" applyFill="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24" fillId="0" borderId="4" applyNumberFormat="0" applyFill="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 fillId="11"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8"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26"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164" fontId="2" fillId="0" borderId="0" applyFont="0" applyFill="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166"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5" fillId="7" borderId="5"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 fillId="30"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6"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3" fillId="6" borderId="1"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2" fillId="3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9"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166" fontId="2" fillId="0" borderId="0" applyFont="0" applyFill="0" applyBorder="0" applyAlignment="0" applyProtection="0"/>
    <xf numFmtId="0" fontId="27" fillId="32"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166" fontId="2" fillId="0" borderId="0" applyFont="0" applyFill="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6"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166" fontId="2" fillId="0" borderId="0" applyFon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164" fontId="2" fillId="0" borderId="0" applyFon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2" fillId="5"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27" borderId="0" applyNumberFormat="0" applyBorder="0" applyAlignment="0" applyProtection="0"/>
    <xf numFmtId="0" fontId="27" fillId="32"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 fillId="26"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28" borderId="0" applyNumberFormat="0" applyBorder="0" applyAlignment="0" applyProtection="0"/>
    <xf numFmtId="0" fontId="20" fillId="3" borderId="0" applyNumberFormat="0" applyBorder="0" applyAlignment="0" applyProtection="0"/>
    <xf numFmtId="0" fontId="23" fillId="6" borderId="1" applyNumberFormat="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27" fillId="16"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19"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3" fillId="6" borderId="1"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8"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165" fontId="2" fillId="0" borderId="0" applyFont="0" applyFill="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2" fillId="11"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 fillId="18"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3"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27" fillId="24"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5" fillId="7" borderId="5" applyNumberFormat="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7"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15"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3"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1" fillId="4"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5" fillId="7" borderId="5" applyNumberFormat="0" applyAlignment="0" applyProtection="0"/>
    <xf numFmtId="0" fontId="27" fillId="29"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5" fillId="7" borderId="5"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19" fillId="0" borderId="0" applyNumberFormat="0" applyFill="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8" borderId="0" applyNumberFormat="0" applyBorder="0" applyAlignment="0" applyProtection="0"/>
    <xf numFmtId="0" fontId="2" fillId="14"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9"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32"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20" borderId="0" applyNumberFormat="0" applyBorder="0" applyAlignment="0" applyProtection="0"/>
    <xf numFmtId="0" fontId="27" fillId="13" borderId="0" applyNumberFormat="0" applyBorder="0" applyAlignment="0" applyProtection="0"/>
    <xf numFmtId="0" fontId="2" fillId="19"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31"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1" fillId="4" borderId="0" applyNumberFormat="0" applyBorder="0" applyAlignment="0" applyProtection="0"/>
    <xf numFmtId="0" fontId="2" fillId="22" borderId="0" applyNumberFormat="0" applyBorder="0" applyAlignment="0" applyProtection="0"/>
    <xf numFmtId="0" fontId="20" fillId="3" borderId="0" applyNumberFormat="0" applyBorder="0" applyAlignment="0" applyProtection="0"/>
    <xf numFmtId="0" fontId="22" fillId="5"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2" fillId="11"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2"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3" fillId="6" borderId="1" applyNumberFormat="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2"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25"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19" fillId="0" borderId="0" applyNumberFormat="0" applyFill="0" applyBorder="0" applyAlignment="0" applyProtection="0"/>
    <xf numFmtId="0" fontId="25" fillId="7" borderId="5"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0" fillId="3"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0" fillId="3"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6" borderId="0" applyNumberFormat="0" applyBorder="0" applyAlignment="0" applyProtection="0"/>
    <xf numFmtId="0" fontId="27" fillId="17"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6" fillId="0" borderId="0" applyNumberFormat="0" applyFill="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26"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6" borderId="0" applyNumberFormat="0" applyBorder="0" applyAlignment="0" applyProtection="0"/>
    <xf numFmtId="0" fontId="2" fillId="22"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0" fontId="2" fillId="8" borderId="6"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6" applyNumberFormat="0" applyFont="0" applyAlignment="0" applyProtection="0"/>
    <xf numFmtId="0" fontId="2" fillId="8" borderId="6" applyNumberFormat="0" applyFont="0" applyAlignment="0" applyProtection="0"/>
    <xf numFmtId="0" fontId="2" fillId="8" borderId="6" applyNumberFormat="0" applyFont="0" applyAlignment="0" applyProtection="0"/>
    <xf numFmtId="165"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0" fillId="3" borderId="0" applyNumberFormat="0" applyBorder="0" applyAlignment="0" applyProtection="0"/>
    <xf numFmtId="0" fontId="14" fillId="0" borderId="7" applyNumberFormat="0" applyFill="0" applyAlignment="0" applyProtection="0"/>
    <xf numFmtId="0" fontId="27" fillId="16" borderId="0" applyNumberFormat="0" applyBorder="0" applyAlignment="0" applyProtection="0"/>
    <xf numFmtId="0" fontId="14" fillId="0" borderId="7" applyNumberFormat="0" applyFill="0" applyAlignment="0" applyProtection="0"/>
    <xf numFmtId="0" fontId="24" fillId="0" borderId="4" applyNumberFormat="0" applyFill="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9" borderId="0" applyNumberFormat="0" applyBorder="0" applyAlignment="0" applyProtection="0"/>
    <xf numFmtId="0" fontId="21" fillId="4"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1"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1" fillId="4" borderId="0" applyNumberFormat="0" applyBorder="0" applyAlignment="0" applyProtection="0"/>
    <xf numFmtId="0" fontId="27" fillId="25"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166" fontId="2" fillId="0" borderId="0" applyFont="0" applyFill="0" applyBorder="0" applyAlignment="0" applyProtection="0"/>
    <xf numFmtId="0" fontId="23" fillId="6" borderId="1" applyNumberFormat="0" applyAlignment="0" applyProtection="0"/>
    <xf numFmtId="0" fontId="22" fillId="5" borderId="0" applyNumberFormat="0" applyBorder="0" applyAlignment="0" applyProtection="0"/>
    <xf numFmtId="0" fontId="21" fillId="4" borderId="0" applyNumberFormat="0" applyBorder="0" applyAlignment="0" applyProtection="0"/>
    <xf numFmtId="0" fontId="25" fillId="7" borderId="5" applyNumberFormat="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9" borderId="0" applyNumberFormat="0" applyBorder="0" applyAlignment="0" applyProtection="0"/>
    <xf numFmtId="0" fontId="27" fillId="20" borderId="0" applyNumberFormat="0" applyBorder="0" applyAlignment="0" applyProtection="0"/>
    <xf numFmtId="0" fontId="2" fillId="31" borderId="0" applyNumberFormat="0" applyBorder="0" applyAlignment="0" applyProtection="0"/>
    <xf numFmtId="0" fontId="23" fillId="6" borderId="1" applyNumberFormat="0" applyAlignment="0" applyProtection="0"/>
    <xf numFmtId="0" fontId="2" fillId="23" borderId="0" applyNumberFormat="0" applyBorder="0" applyAlignment="0" applyProtection="0"/>
    <xf numFmtId="0" fontId="20" fillId="3"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 fillId="23"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23"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166"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5" fillId="7" borderId="5"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9"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 fillId="19"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0"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3" fillId="6" borderId="1" applyNumberFormat="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9"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1" fillId="4"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28"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6"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7" borderId="0" applyNumberFormat="0" applyBorder="0" applyAlignment="0" applyProtection="0"/>
    <xf numFmtId="0" fontId="27" fillId="2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3" fillId="6" borderId="1" applyNumberFormat="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19"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3" fillId="6" borderId="1" applyNumberFormat="0" applyAlignment="0" applyProtection="0"/>
    <xf numFmtId="0" fontId="27" fillId="16" borderId="0" applyNumberFormat="0" applyBorder="0" applyAlignment="0" applyProtection="0"/>
    <xf numFmtId="0" fontId="27" fillId="17" borderId="0" applyNumberFormat="0" applyBorder="0" applyAlignment="0" applyProtection="0"/>
    <xf numFmtId="0" fontId="27" fillId="25" borderId="0" applyNumberFormat="0" applyBorder="0" applyAlignment="0" applyProtection="0"/>
    <xf numFmtId="0" fontId="20" fillId="3"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165" fontId="2" fillId="0" borderId="0" applyFont="0" applyFill="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 fillId="1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164" fontId="2" fillId="0" borderId="0" applyFon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32"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166" fontId="2" fillId="0" borderId="0" applyFont="0" applyFill="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9" borderId="0" applyNumberFormat="0" applyBorder="0" applyAlignment="0" applyProtection="0"/>
    <xf numFmtId="0" fontId="27" fillId="24"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32"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3" fillId="6" borderId="1"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4"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20"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165" fontId="2" fillId="0" borderId="0" applyFon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8" borderId="0" applyNumberFormat="0" applyBorder="0" applyAlignment="0" applyProtection="0"/>
    <xf numFmtId="165" fontId="2" fillId="0" borderId="0" applyFon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8" borderId="6" applyNumberFormat="0" applyFont="0" applyAlignment="0" applyProtection="0"/>
    <xf numFmtId="0" fontId="27" fillId="16" borderId="0" applyNumberFormat="0" applyBorder="0" applyAlignment="0" applyProtection="0"/>
    <xf numFmtId="0" fontId="27" fillId="17" borderId="0" applyNumberFormat="0" applyBorder="0" applyAlignment="0" applyProtection="0"/>
    <xf numFmtId="0" fontId="27" fillId="32" borderId="0" applyNumberFormat="0" applyBorder="0" applyAlignment="0" applyProtection="0"/>
    <xf numFmtId="0" fontId="2" fillId="10"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9" fillId="0" borderId="0" applyNumberFormat="0" applyFill="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20"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0" fontId="27" fillId="24" borderId="0" applyNumberFormat="0" applyBorder="0" applyAlignment="0" applyProtection="0"/>
    <xf numFmtId="0" fontId="2" fillId="23"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7"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27" borderId="0" applyNumberFormat="0" applyBorder="0" applyAlignment="0" applyProtection="0"/>
    <xf numFmtId="0" fontId="27" fillId="16"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165" fontId="2" fillId="0" borderId="0" applyFon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6" borderId="0" applyNumberFormat="0" applyBorder="0" applyAlignment="0" applyProtection="0"/>
    <xf numFmtId="0" fontId="2" fillId="2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17" borderId="0" applyNumberFormat="0" applyBorder="0" applyAlignment="0" applyProtection="0"/>
    <xf numFmtId="0" fontId="27" fillId="13"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2" fillId="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6" fillId="0" borderId="0" applyNumberFormat="0" applyFill="0" applyBorder="0" applyAlignment="0" applyProtection="0"/>
    <xf numFmtId="0" fontId="2" fillId="30"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19"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0" fillId="3"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8"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9"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29"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2" fillId="30"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2"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0"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9"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28"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32"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6" fillId="0" borderId="0" applyNumberForma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4"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3"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 fillId="1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4"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 fillId="11"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 fillId="1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 fillId="27"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3" borderId="0" applyNumberFormat="0" applyBorder="0" applyAlignment="0" applyProtection="0"/>
    <xf numFmtId="0" fontId="2" fillId="10"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8" borderId="6" applyNumberFormat="0" applyFont="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30" borderId="0" applyNumberFormat="0" applyBorder="0" applyAlignment="0" applyProtection="0"/>
    <xf numFmtId="165"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8"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 fillId="26"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1"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 fillId="30"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0"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 fillId="2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6"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4"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 fillId="15" borderId="0" applyNumberFormat="0" applyBorder="0" applyAlignment="0" applyProtection="0"/>
    <xf numFmtId="0" fontId="2" fillId="14" borderId="0" applyNumberFormat="0" applyBorder="0" applyAlignment="0" applyProtection="0"/>
    <xf numFmtId="0" fontId="27" fillId="13" borderId="0" applyNumberFormat="0" applyBorder="0" applyAlignment="0" applyProtection="0"/>
    <xf numFmtId="0" fontId="2" fillId="11"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 fillId="8" borderId="6"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 fillId="27"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3" borderId="0" applyNumberFormat="0" applyBorder="0" applyAlignment="0" applyProtection="0"/>
    <xf numFmtId="0" fontId="2" fillId="10"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8" borderId="6" applyNumberFormat="0" applyFont="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30" borderId="0" applyNumberFormat="0" applyBorder="0" applyAlignment="0" applyProtection="0"/>
    <xf numFmtId="165"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8"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 fillId="26"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1"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 fillId="30"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0"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 fillId="2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6"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4"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2" fillId="5" borderId="0" applyNumberFormat="0" applyBorder="0" applyAlignment="0" applyProtection="0"/>
    <xf numFmtId="0" fontId="25" fillId="7" borderId="5" applyNumberFormat="0" applyAlignment="0" applyProtection="0"/>
    <xf numFmtId="0" fontId="26" fillId="0" borderId="0" applyNumberFormat="0" applyFill="0" applyBorder="0" applyAlignment="0" applyProtection="0"/>
    <xf numFmtId="0" fontId="2" fillId="23" borderId="0" applyNumberFormat="0" applyBorder="0" applyAlignment="0" applyProtection="0"/>
    <xf numFmtId="0" fontId="27" fillId="24" borderId="0" applyNumberFormat="0" applyBorder="0" applyAlignment="0" applyProtection="0"/>
    <xf numFmtId="0" fontId="2" fillId="30" borderId="0" applyNumberFormat="0" applyBorder="0" applyAlignment="0" applyProtection="0"/>
    <xf numFmtId="0" fontId="19" fillId="0" borderId="0" applyNumberFormat="0" applyFill="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5" fillId="7" borderId="5" applyNumberFormat="0" applyAlignment="0" applyProtection="0"/>
    <xf numFmtId="0" fontId="27" fillId="28" borderId="0" applyNumberFormat="0" applyBorder="0" applyAlignment="0" applyProtection="0"/>
    <xf numFmtId="0" fontId="27" fillId="29" borderId="0" applyNumberFormat="0" applyBorder="0" applyAlignment="0" applyProtection="0"/>
    <xf numFmtId="0" fontId="23" fillId="6" borderId="1" applyNumberFormat="0" applyAlignment="0" applyProtection="0"/>
    <xf numFmtId="0" fontId="27" fillId="32"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4" fillId="0" borderId="4" applyNumberFormat="0" applyFill="0" applyAlignment="0" applyProtection="0"/>
    <xf numFmtId="0" fontId="27" fillId="24"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7" fillId="25"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6" fillId="0" borderId="0" applyNumberFormat="0" applyFill="0" applyBorder="0" applyAlignment="0" applyProtection="0"/>
    <xf numFmtId="165" fontId="2" fillId="0" borderId="0" applyFont="0" applyFill="0" applyBorder="0" applyAlignment="0" applyProtection="0"/>
    <xf numFmtId="0" fontId="22" fillId="5"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 fillId="26" borderId="0" applyNumberFormat="0" applyBorder="0" applyAlignment="0" applyProtection="0"/>
    <xf numFmtId="0" fontId="25" fillId="7" borderId="5" applyNumberFormat="0" applyAlignment="0" applyProtection="0"/>
    <xf numFmtId="0" fontId="27" fillId="25" borderId="0" applyNumberFormat="0" applyBorder="0" applyAlignment="0" applyProtection="0"/>
    <xf numFmtId="0" fontId="14" fillId="0" borderId="7" applyNumberFormat="0" applyFill="0" applyAlignment="0" applyProtection="0"/>
    <xf numFmtId="0" fontId="23" fillId="6" borderId="1" applyNumberFormat="0" applyAlignment="0" applyProtection="0"/>
    <xf numFmtId="0" fontId="19" fillId="0" borderId="0" applyNumberFormat="0" applyFill="0" applyBorder="0" applyAlignment="0" applyProtection="0"/>
    <xf numFmtId="0" fontId="2" fillId="18" borderId="0" applyNumberFormat="0" applyBorder="0" applyAlignment="0" applyProtection="0"/>
    <xf numFmtId="164" fontId="2" fillId="0" borderId="0" applyFont="0" applyFill="0" applyBorder="0" applyAlignment="0" applyProtection="0"/>
    <xf numFmtId="0" fontId="27" fillId="28" borderId="0" applyNumberFormat="0" applyBorder="0" applyAlignment="0" applyProtection="0"/>
    <xf numFmtId="0" fontId="2" fillId="30" borderId="0" applyNumberFormat="0" applyBorder="0" applyAlignment="0" applyProtection="0"/>
    <xf numFmtId="0" fontId="20" fillId="3" borderId="0" applyNumberFormat="0" applyBorder="0" applyAlignment="0" applyProtection="0"/>
    <xf numFmtId="0" fontId="14" fillId="0" borderId="7" applyNumberFormat="0" applyFill="0" applyAlignment="0" applyProtection="0"/>
    <xf numFmtId="0" fontId="19" fillId="0" borderId="0" applyNumberFormat="0" applyFill="0" applyBorder="0" applyAlignment="0" applyProtection="0"/>
    <xf numFmtId="0" fontId="21" fillId="4"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22" fillId="5" borderId="0" applyNumberFormat="0" applyBorder="0" applyAlignment="0" applyProtection="0"/>
    <xf numFmtId="0" fontId="2" fillId="11" borderId="0" applyNumberFormat="0" applyBorder="0" applyAlignment="0" applyProtection="0"/>
    <xf numFmtId="0" fontId="27" fillId="13" borderId="0" applyNumberFormat="0" applyBorder="0" applyAlignment="0" applyProtection="0"/>
    <xf numFmtId="0" fontId="2" fillId="18"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 fillId="22" borderId="0" applyNumberFormat="0" applyBorder="0" applyAlignment="0" applyProtection="0"/>
    <xf numFmtId="0" fontId="27" fillId="17" borderId="0" applyNumberFormat="0" applyBorder="0" applyAlignment="0" applyProtection="0"/>
    <xf numFmtId="0" fontId="24" fillId="0" borderId="4" applyNumberFormat="0" applyFill="0" applyAlignment="0" applyProtection="0"/>
    <xf numFmtId="0" fontId="2" fillId="18"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0" fontId="27" fillId="29" borderId="0" applyNumberFormat="0" applyBorder="0" applyAlignment="0" applyProtection="0"/>
    <xf numFmtId="0" fontId="20" fillId="3" borderId="0" applyNumberFormat="0" applyBorder="0" applyAlignment="0" applyProtection="0"/>
    <xf numFmtId="0" fontId="27" fillId="25" borderId="0" applyNumberFormat="0" applyBorder="0" applyAlignment="0" applyProtection="0"/>
    <xf numFmtId="0" fontId="26" fillId="0" borderId="0" applyNumberFormat="0" applyFill="0" applyBorder="0" applyAlignment="0" applyProtection="0"/>
    <xf numFmtId="0" fontId="27" fillId="25" borderId="0" applyNumberFormat="0" applyBorder="0" applyAlignment="0" applyProtection="0"/>
    <xf numFmtId="0" fontId="22" fillId="5" borderId="0" applyNumberFormat="0" applyBorder="0" applyAlignment="0" applyProtection="0"/>
    <xf numFmtId="0" fontId="24" fillId="0" borderId="4" applyNumberFormat="0" applyFill="0" applyAlignment="0" applyProtection="0"/>
    <xf numFmtId="0" fontId="22" fillId="5" borderId="0" applyNumberFormat="0" applyBorder="0" applyAlignment="0" applyProtection="0"/>
    <xf numFmtId="166" fontId="2" fillId="0" borderId="0" applyFont="0" applyFill="0" applyBorder="0" applyAlignment="0" applyProtection="0"/>
    <xf numFmtId="0" fontId="25" fillId="7" borderId="5" applyNumberFormat="0" applyAlignment="0" applyProtection="0"/>
    <xf numFmtId="0" fontId="22" fillId="5" borderId="0" applyNumberFormat="0" applyBorder="0" applyAlignment="0" applyProtection="0"/>
    <xf numFmtId="0" fontId="27" fillId="13" borderId="0" applyNumberFormat="0" applyBorder="0" applyAlignment="0" applyProtection="0"/>
    <xf numFmtId="0" fontId="23" fillId="6" borderId="1" applyNumberFormat="0" applyAlignment="0" applyProtection="0"/>
    <xf numFmtId="0" fontId="27" fillId="24" borderId="0" applyNumberFormat="0" applyBorder="0" applyAlignment="0" applyProtection="0"/>
    <xf numFmtId="0" fontId="27" fillId="32" borderId="0" applyNumberFormat="0" applyBorder="0" applyAlignment="0" applyProtection="0"/>
    <xf numFmtId="0" fontId="23" fillId="6" borderId="1" applyNumberFormat="0" applyAlignment="0" applyProtection="0"/>
    <xf numFmtId="0" fontId="27" fillId="28" borderId="0" applyNumberFormat="0" applyBorder="0" applyAlignment="0" applyProtection="0"/>
    <xf numFmtId="0" fontId="2" fillId="27" borderId="0" applyNumberFormat="0" applyBorder="0" applyAlignment="0" applyProtection="0"/>
    <xf numFmtId="0" fontId="27" fillId="12" borderId="0" applyNumberFormat="0" applyBorder="0" applyAlignment="0" applyProtection="0"/>
    <xf numFmtId="0" fontId="2" fillId="15" borderId="0" applyNumberFormat="0" applyBorder="0" applyAlignment="0" applyProtection="0"/>
    <xf numFmtId="0" fontId="27" fillId="12" borderId="0" applyNumberFormat="0" applyBorder="0" applyAlignment="0" applyProtection="0"/>
    <xf numFmtId="0" fontId="2" fillId="23" borderId="0" applyNumberFormat="0" applyBorder="0" applyAlignment="0" applyProtection="0"/>
    <xf numFmtId="0" fontId="22" fillId="5" borderId="0" applyNumberFormat="0" applyBorder="0" applyAlignment="0" applyProtection="0"/>
    <xf numFmtId="0" fontId="24" fillId="0" borderId="4" applyNumberFormat="0" applyFill="0" applyAlignment="0" applyProtection="0"/>
    <xf numFmtId="0" fontId="22" fillId="5" borderId="0" applyNumberFormat="0" applyBorder="0" applyAlignment="0" applyProtection="0"/>
    <xf numFmtId="0" fontId="2" fillId="30" borderId="0" applyNumberFormat="0" applyBorder="0" applyAlignment="0" applyProtection="0"/>
    <xf numFmtId="0" fontId="27" fillId="25"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20" fillId="3" borderId="0" applyNumberFormat="0" applyBorder="0" applyAlignment="0" applyProtection="0"/>
    <xf numFmtId="0" fontId="2" fillId="30" borderId="0" applyNumberFormat="0" applyBorder="0" applyAlignment="0" applyProtection="0"/>
    <xf numFmtId="0" fontId="27" fillId="9" borderId="0" applyNumberFormat="0" applyBorder="0" applyAlignment="0" applyProtection="0"/>
    <xf numFmtId="0" fontId="2" fillId="19" borderId="0" applyNumberFormat="0" applyBorder="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22" fillId="5" borderId="0" applyNumberFormat="0" applyBorder="0" applyAlignment="0" applyProtection="0"/>
    <xf numFmtId="0" fontId="27" fillId="32" borderId="0" applyNumberFormat="0" applyBorder="0" applyAlignment="0" applyProtection="0"/>
    <xf numFmtId="0" fontId="27" fillId="12" borderId="0" applyNumberFormat="0" applyBorder="0" applyAlignment="0" applyProtection="0"/>
    <xf numFmtId="0" fontId="14" fillId="0" borderId="7" applyNumberFormat="0" applyFill="0" applyAlignment="0" applyProtection="0"/>
    <xf numFmtId="0" fontId="26" fillId="0" borderId="0" applyNumberFormat="0" applyFill="0" applyBorder="0" applyAlignment="0" applyProtection="0"/>
    <xf numFmtId="0" fontId="22" fillId="5"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3" fillId="6" borderId="1" applyNumberFormat="0" applyAlignment="0" applyProtection="0"/>
    <xf numFmtId="0" fontId="2" fillId="30"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16" borderId="0" applyNumberFormat="0" applyBorder="0" applyAlignment="0" applyProtection="0"/>
    <xf numFmtId="0" fontId="2" fillId="31" borderId="0" applyNumberFormat="0" applyBorder="0" applyAlignment="0" applyProtection="0"/>
    <xf numFmtId="0" fontId="27" fillId="25" borderId="0" applyNumberFormat="0" applyBorder="0" applyAlignment="0" applyProtection="0"/>
    <xf numFmtId="0" fontId="24" fillId="0" borderId="4" applyNumberFormat="0" applyFill="0" applyAlignment="0" applyProtection="0"/>
    <xf numFmtId="0" fontId="27" fillId="13" borderId="0" applyNumberFormat="0" applyBorder="0" applyAlignment="0" applyProtection="0"/>
    <xf numFmtId="0" fontId="27" fillId="21" borderId="0" applyNumberFormat="0" applyBorder="0" applyAlignment="0" applyProtection="0"/>
    <xf numFmtId="0" fontId="27" fillId="13" borderId="0" applyNumberFormat="0" applyBorder="0" applyAlignment="0" applyProtection="0"/>
    <xf numFmtId="0" fontId="2" fillId="23" borderId="0" applyNumberFormat="0" applyBorder="0" applyAlignment="0" applyProtection="0"/>
    <xf numFmtId="0" fontId="27" fillId="28" borderId="0" applyNumberFormat="0" applyBorder="0" applyAlignment="0" applyProtection="0"/>
    <xf numFmtId="0" fontId="27" fillId="9" borderId="0" applyNumberFormat="0" applyBorder="0" applyAlignment="0" applyProtection="0"/>
    <xf numFmtId="0" fontId="27" fillId="28" borderId="0" applyNumberFormat="0" applyBorder="0" applyAlignment="0" applyProtection="0"/>
    <xf numFmtId="0" fontId="26" fillId="0" borderId="0" applyNumberFormat="0" applyFill="0" applyBorder="0" applyAlignment="0" applyProtection="0"/>
    <xf numFmtId="0" fontId="2" fillId="27" borderId="0" applyNumberFormat="0" applyBorder="0" applyAlignment="0" applyProtection="0"/>
    <xf numFmtId="0" fontId="24" fillId="0" borderId="4" applyNumberFormat="0" applyFill="0" applyAlignment="0" applyProtection="0"/>
    <xf numFmtId="0" fontId="27" fillId="29" borderId="0" applyNumberFormat="0" applyBorder="0" applyAlignment="0" applyProtection="0"/>
    <xf numFmtId="0" fontId="14" fillId="0" borderId="7" applyNumberFormat="0" applyFill="0" applyAlignment="0" applyProtection="0"/>
    <xf numFmtId="0" fontId="21" fillId="4" borderId="0" applyNumberFormat="0" applyBorder="0" applyAlignment="0" applyProtection="0"/>
    <xf numFmtId="0" fontId="27" fillId="16" borderId="0" applyNumberFormat="0" applyBorder="0" applyAlignment="0" applyProtection="0"/>
    <xf numFmtId="0" fontId="2" fillId="18" borderId="0" applyNumberFormat="0" applyBorder="0" applyAlignment="0" applyProtection="0"/>
    <xf numFmtId="0" fontId="26" fillId="0" borderId="0" applyNumberFormat="0" applyFill="0" applyBorder="0" applyAlignment="0" applyProtection="0"/>
    <xf numFmtId="0" fontId="2" fillId="27"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7" fillId="29" borderId="0" applyNumberFormat="0" applyBorder="0" applyAlignment="0" applyProtection="0"/>
    <xf numFmtId="0" fontId="19" fillId="0" borderId="0" applyNumberFormat="0" applyFill="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12" borderId="0" applyNumberFormat="0" applyBorder="0" applyAlignment="0" applyProtection="0"/>
    <xf numFmtId="0" fontId="26" fillId="0" borderId="0" applyNumberFormat="0" applyFill="0" applyBorder="0" applyAlignment="0" applyProtection="0"/>
    <xf numFmtId="0" fontId="2" fillId="26" borderId="0" applyNumberFormat="0" applyBorder="0" applyAlignment="0" applyProtection="0"/>
    <xf numFmtId="0" fontId="27" fillId="12" borderId="0" applyNumberFormat="0" applyBorder="0" applyAlignment="0" applyProtection="0"/>
    <xf numFmtId="0" fontId="27" fillId="25" borderId="0" applyNumberFormat="0" applyBorder="0" applyAlignment="0" applyProtection="0"/>
    <xf numFmtId="0" fontId="2" fillId="30" borderId="0" applyNumberFormat="0" applyBorder="0" applyAlignment="0" applyProtection="0"/>
    <xf numFmtId="0" fontId="19" fillId="0" borderId="0" applyNumberFormat="0" applyFill="0" applyBorder="0" applyAlignment="0" applyProtection="0"/>
    <xf numFmtId="0" fontId="27" fillId="12"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24" fillId="0" borderId="4" applyNumberFormat="0" applyFill="0" applyAlignment="0" applyProtection="0"/>
    <xf numFmtId="0" fontId="22" fillId="5" borderId="0" applyNumberFormat="0" applyBorder="0" applyAlignment="0" applyProtection="0"/>
    <xf numFmtId="0" fontId="27" fillId="32" borderId="0" applyNumberFormat="0" applyBorder="0" applyAlignment="0" applyProtection="0"/>
    <xf numFmtId="0" fontId="24" fillId="0" borderId="4" applyNumberFormat="0" applyFill="0" applyAlignment="0" applyProtection="0"/>
    <xf numFmtId="164" fontId="2" fillId="0" borderId="0" applyFont="0" applyFill="0" applyBorder="0" applyAlignment="0" applyProtection="0"/>
    <xf numFmtId="0" fontId="27" fillId="13" borderId="0" applyNumberFormat="0" applyBorder="0" applyAlignment="0" applyProtection="0"/>
    <xf numFmtId="0" fontId="2" fillId="26" borderId="0" applyNumberFormat="0" applyBorder="0" applyAlignment="0" applyProtection="0"/>
    <xf numFmtId="0" fontId="2" fillId="8" borderId="6" applyNumberFormat="0" applyFont="0" applyAlignment="0" applyProtection="0"/>
    <xf numFmtId="0" fontId="27" fillId="17" borderId="0" applyNumberFormat="0" applyBorder="0" applyAlignment="0" applyProtection="0"/>
    <xf numFmtId="0" fontId="27" fillId="9" borderId="0" applyNumberFormat="0" applyBorder="0" applyAlignment="0" applyProtection="0"/>
    <xf numFmtId="0" fontId="27" fillId="28" borderId="0" applyNumberFormat="0" applyBorder="0" applyAlignment="0" applyProtection="0"/>
    <xf numFmtId="0" fontId="27" fillId="9" borderId="0" applyNumberFormat="0" applyBorder="0" applyAlignment="0" applyProtection="0"/>
    <xf numFmtId="0" fontId="2" fillId="18"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9" borderId="0" applyNumberFormat="0" applyBorder="0" applyAlignment="0" applyProtection="0"/>
    <xf numFmtId="0" fontId="20" fillId="3" borderId="0" applyNumberFormat="0" applyBorder="0" applyAlignment="0" applyProtection="0"/>
    <xf numFmtId="0" fontId="27" fillId="24" borderId="0" applyNumberFormat="0" applyBorder="0" applyAlignment="0" applyProtection="0"/>
    <xf numFmtId="0" fontId="23" fillId="6" borderId="1" applyNumberFormat="0" applyAlignment="0" applyProtection="0"/>
    <xf numFmtId="0" fontId="27" fillId="20" borderId="0" applyNumberFormat="0" applyBorder="0" applyAlignment="0" applyProtection="0"/>
    <xf numFmtId="0" fontId="27" fillId="12" borderId="0" applyNumberFormat="0" applyBorder="0" applyAlignment="0" applyProtection="0"/>
    <xf numFmtId="0" fontId="2" fillId="10" borderId="0" applyNumberFormat="0" applyBorder="0" applyAlignment="0" applyProtection="0"/>
    <xf numFmtId="0" fontId="26" fillId="0" borderId="0" applyNumberFormat="0" applyFill="0" applyBorder="0" applyAlignment="0" applyProtection="0"/>
    <xf numFmtId="0" fontId="27" fillId="20"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 fillId="8" borderId="6" applyNumberFormat="0" applyFont="0" applyAlignment="0" applyProtection="0"/>
    <xf numFmtId="0" fontId="2" fillId="18" borderId="0" applyNumberFormat="0" applyBorder="0" applyAlignment="0" applyProtection="0"/>
    <xf numFmtId="0" fontId="19" fillId="0" borderId="0" applyNumberFormat="0" applyFill="0" applyBorder="0" applyAlignment="0" applyProtection="0"/>
    <xf numFmtId="0" fontId="22" fillId="5"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5" fillId="7" borderId="5" applyNumberFormat="0" applyAlignment="0" applyProtection="0"/>
    <xf numFmtId="0" fontId="27" fillId="20" borderId="0" applyNumberFormat="0" applyBorder="0" applyAlignment="0" applyProtection="0"/>
    <xf numFmtId="0" fontId="2" fillId="11" borderId="0" applyNumberFormat="0" applyBorder="0" applyAlignment="0" applyProtection="0"/>
    <xf numFmtId="0" fontId="27" fillId="32" borderId="0" applyNumberFormat="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5"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13" borderId="0" applyNumberFormat="0" applyBorder="0" applyAlignment="0" applyProtection="0"/>
    <xf numFmtId="0" fontId="2" fillId="27" borderId="0" applyNumberFormat="0" applyBorder="0" applyAlignment="0" applyProtection="0"/>
    <xf numFmtId="0" fontId="26" fillId="0" borderId="0" applyNumberFormat="0" applyFill="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21" borderId="0" applyNumberFormat="0" applyBorder="0" applyAlignment="0" applyProtection="0"/>
    <xf numFmtId="0" fontId="2" fillId="10" borderId="0" applyNumberFormat="0" applyBorder="0" applyAlignment="0" applyProtection="0"/>
    <xf numFmtId="0" fontId="14" fillId="0" borderId="7" applyNumberFormat="0" applyFill="0" applyAlignment="0" applyProtection="0"/>
    <xf numFmtId="0" fontId="27" fillId="17" borderId="0" applyNumberFormat="0" applyBorder="0" applyAlignment="0" applyProtection="0"/>
    <xf numFmtId="0" fontId="27" fillId="12"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2" fillId="5" borderId="0" applyNumberFormat="0" applyBorder="0" applyAlignment="0" applyProtection="0"/>
    <xf numFmtId="0" fontId="24" fillId="0" borderId="4" applyNumberFormat="0" applyFill="0" applyAlignment="0" applyProtection="0"/>
    <xf numFmtId="0" fontId="2" fillId="31" borderId="0" applyNumberFormat="0" applyBorder="0" applyAlignment="0" applyProtection="0"/>
    <xf numFmtId="0" fontId="2" fillId="22" borderId="0" applyNumberFormat="0" applyBorder="0" applyAlignment="0" applyProtection="0"/>
    <xf numFmtId="0" fontId="26" fillId="0" borderId="0" applyNumberFormat="0" applyFill="0" applyBorder="0" applyAlignment="0" applyProtection="0"/>
    <xf numFmtId="166" fontId="2" fillId="0" borderId="0" applyFont="0" applyFill="0" applyBorder="0" applyAlignment="0" applyProtection="0"/>
    <xf numFmtId="0" fontId="22" fillId="5" borderId="0" applyNumberFormat="0" applyBorder="0" applyAlignment="0" applyProtection="0"/>
    <xf numFmtId="0" fontId="2" fillId="19" borderId="0" applyNumberFormat="0" applyBorder="0" applyAlignment="0" applyProtection="0"/>
    <xf numFmtId="0" fontId="19" fillId="0" borderId="0" applyNumberFormat="0" applyFill="0" applyBorder="0" applyAlignment="0" applyProtection="0"/>
    <xf numFmtId="0" fontId="23" fillId="6" borderId="1" applyNumberFormat="0" applyAlignment="0" applyProtection="0"/>
    <xf numFmtId="0" fontId="23" fillId="6" borderId="1" applyNumberFormat="0" applyAlignment="0" applyProtection="0"/>
    <xf numFmtId="0" fontId="2" fillId="30" borderId="0" applyNumberFormat="0" applyBorder="0" applyAlignment="0" applyProtection="0"/>
    <xf numFmtId="0" fontId="27" fillId="13"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7" fillId="21" borderId="0" applyNumberFormat="0" applyBorder="0" applyAlignment="0" applyProtection="0"/>
    <xf numFmtId="0" fontId="23" fillId="6" borderId="1" applyNumberFormat="0" applyAlignment="0" applyProtection="0"/>
    <xf numFmtId="0" fontId="27" fillId="13" borderId="0" applyNumberFormat="0" applyBorder="0" applyAlignment="0" applyProtection="0"/>
    <xf numFmtId="165" fontId="2" fillId="0" borderId="0" applyFont="0" applyFill="0" applyBorder="0" applyAlignment="0" applyProtection="0"/>
    <xf numFmtId="0" fontId="2" fillId="8" borderId="6" applyNumberFormat="0" applyFont="0" applyAlignment="0" applyProtection="0"/>
    <xf numFmtId="0" fontId="27" fillId="12" borderId="0" applyNumberFormat="0" applyBorder="0" applyAlignment="0" applyProtection="0"/>
    <xf numFmtId="0" fontId="27" fillId="25"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27" fillId="13"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6" borderId="0" applyNumberFormat="0" applyBorder="0" applyAlignment="0" applyProtection="0"/>
    <xf numFmtId="0" fontId="22" fillId="5" borderId="0" applyNumberFormat="0" applyBorder="0" applyAlignment="0" applyProtection="0"/>
    <xf numFmtId="0" fontId="14" fillId="0" borderId="7" applyNumberFormat="0" applyFill="0" applyAlignment="0" applyProtection="0"/>
    <xf numFmtId="0" fontId="26" fillId="0" borderId="0" applyNumberFormat="0" applyFill="0" applyBorder="0" applyAlignment="0" applyProtection="0"/>
    <xf numFmtId="0" fontId="27" fillId="21" borderId="0" applyNumberFormat="0" applyBorder="0" applyAlignment="0" applyProtection="0"/>
    <xf numFmtId="0" fontId="14" fillId="0" borderId="7" applyNumberFormat="0" applyFill="0" applyAlignment="0" applyProtection="0"/>
    <xf numFmtId="0" fontId="2" fillId="15" borderId="0" applyNumberFormat="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5" fillId="7" borderId="5" applyNumberFormat="0" applyAlignment="0" applyProtection="0"/>
    <xf numFmtId="0" fontId="23" fillId="6" borderId="1" applyNumberFormat="0" applyAlignment="0" applyProtection="0"/>
    <xf numFmtId="0" fontId="25" fillId="7" borderId="5" applyNumberFormat="0" applyAlignment="0" applyProtection="0"/>
    <xf numFmtId="0" fontId="27" fillId="13" borderId="0" applyNumberFormat="0" applyBorder="0" applyAlignment="0" applyProtection="0"/>
    <xf numFmtId="0" fontId="20" fillId="3" borderId="0" applyNumberFormat="0" applyBorder="0" applyAlignment="0" applyProtection="0"/>
    <xf numFmtId="0" fontId="27" fillId="21" borderId="0" applyNumberFormat="0" applyBorder="0" applyAlignment="0" applyProtection="0"/>
    <xf numFmtId="0" fontId="27" fillId="9" borderId="0" applyNumberFormat="0" applyBorder="0" applyAlignment="0" applyProtection="0"/>
    <xf numFmtId="0" fontId="14" fillId="0" borderId="7" applyNumberFormat="0" applyFill="0" applyAlignment="0" applyProtection="0"/>
    <xf numFmtId="0" fontId="2" fillId="14" borderId="0" applyNumberFormat="0" applyBorder="0" applyAlignment="0" applyProtection="0"/>
    <xf numFmtId="165" fontId="2" fillId="0" borderId="0" applyFont="0" applyFill="0" applyBorder="0" applyAlignment="0" applyProtection="0"/>
    <xf numFmtId="0" fontId="27" fillId="16" borderId="0" applyNumberFormat="0" applyBorder="0" applyAlignment="0" applyProtection="0"/>
    <xf numFmtId="0" fontId="22" fillId="5" borderId="0" applyNumberFormat="0" applyBorder="0" applyAlignment="0" applyProtection="0"/>
    <xf numFmtId="0" fontId="2" fillId="27" borderId="0" applyNumberFormat="0" applyBorder="0" applyAlignment="0" applyProtection="0"/>
    <xf numFmtId="0" fontId="25" fillId="7" borderId="5" applyNumberFormat="0" applyAlignment="0" applyProtection="0"/>
    <xf numFmtId="0" fontId="27" fillId="17" borderId="0" applyNumberFormat="0" applyBorder="0" applyAlignment="0" applyProtection="0"/>
    <xf numFmtId="0" fontId="27" fillId="12" borderId="0" applyNumberFormat="0" applyBorder="0" applyAlignment="0" applyProtection="0"/>
    <xf numFmtId="0" fontId="2" fillId="18" borderId="0" applyNumberFormat="0" applyBorder="0" applyAlignment="0" applyProtection="0"/>
    <xf numFmtId="0" fontId="27" fillId="21" borderId="0" applyNumberFormat="0" applyBorder="0" applyAlignment="0" applyProtection="0"/>
    <xf numFmtId="0" fontId="21" fillId="4" borderId="0" applyNumberFormat="0" applyBorder="0" applyAlignment="0" applyProtection="0"/>
    <xf numFmtId="0" fontId="2" fillId="18" borderId="0" applyNumberFormat="0" applyBorder="0" applyAlignment="0" applyProtection="0"/>
    <xf numFmtId="0" fontId="27" fillId="9" borderId="0" applyNumberFormat="0" applyBorder="0" applyAlignment="0" applyProtection="0"/>
    <xf numFmtId="0" fontId="27" fillId="16" borderId="0" applyNumberFormat="0" applyBorder="0" applyAlignment="0" applyProtection="0"/>
    <xf numFmtId="0" fontId="20" fillId="3"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14" fillId="0" borderId="7" applyNumberFormat="0" applyFill="0" applyAlignment="0" applyProtection="0"/>
    <xf numFmtId="0" fontId="27" fillId="20" borderId="0" applyNumberFormat="0" applyBorder="0" applyAlignment="0" applyProtection="0"/>
    <xf numFmtId="0" fontId="27" fillId="13" borderId="0" applyNumberFormat="0" applyBorder="0" applyAlignment="0" applyProtection="0"/>
    <xf numFmtId="0" fontId="27" fillId="17" borderId="0" applyNumberFormat="0" applyBorder="0" applyAlignment="0" applyProtection="0"/>
    <xf numFmtId="0" fontId="2" fillId="26" borderId="0" applyNumberFormat="0" applyBorder="0" applyAlignment="0" applyProtection="0"/>
    <xf numFmtId="0" fontId="14" fillId="0" borderId="7" applyNumberFormat="0" applyFill="0" applyAlignment="0" applyProtection="0"/>
    <xf numFmtId="0" fontId="2" fillId="8" borderId="6" applyNumberFormat="0" applyFont="0" applyAlignment="0" applyProtection="0"/>
    <xf numFmtId="0" fontId="25" fillId="7" borderId="5" applyNumberFormat="0" applyAlignment="0" applyProtection="0"/>
    <xf numFmtId="0" fontId="25" fillId="7" borderId="5" applyNumberFormat="0" applyAlignment="0" applyProtection="0"/>
    <xf numFmtId="0" fontId="27" fillId="28" borderId="0" applyNumberFormat="0" applyBorder="0" applyAlignment="0" applyProtection="0"/>
    <xf numFmtId="0" fontId="2" fillId="26" borderId="0" applyNumberFormat="0" applyBorder="0" applyAlignment="0" applyProtection="0"/>
    <xf numFmtId="0" fontId="21" fillId="4" borderId="0" applyNumberFormat="0" applyBorder="0" applyAlignment="0" applyProtection="0"/>
    <xf numFmtId="0" fontId="24" fillId="0" borderId="4" applyNumberFormat="0" applyFill="0" applyAlignment="0" applyProtection="0"/>
    <xf numFmtId="0" fontId="2" fillId="14" borderId="0" applyNumberFormat="0" applyBorder="0" applyAlignment="0" applyProtection="0"/>
    <xf numFmtId="0" fontId="27" fillId="24" borderId="0" applyNumberFormat="0" applyBorder="0" applyAlignment="0" applyProtection="0"/>
    <xf numFmtId="0" fontId="22" fillId="5" borderId="0" applyNumberFormat="0" applyBorder="0" applyAlignment="0" applyProtection="0"/>
    <xf numFmtId="0" fontId="2" fillId="8" borderId="6" applyNumberFormat="0" applyFont="0" applyAlignment="0" applyProtection="0"/>
    <xf numFmtId="0" fontId="20" fillId="3" borderId="0" applyNumberFormat="0" applyBorder="0" applyAlignment="0" applyProtection="0"/>
    <xf numFmtId="0" fontId="2" fillId="19" borderId="0" applyNumberFormat="0" applyBorder="0" applyAlignment="0" applyProtection="0"/>
    <xf numFmtId="0" fontId="27" fillId="13" borderId="0" applyNumberFormat="0" applyBorder="0" applyAlignment="0" applyProtection="0"/>
    <xf numFmtId="0" fontId="27" fillId="28" borderId="0" applyNumberFormat="0" applyBorder="0" applyAlignment="0" applyProtection="0"/>
    <xf numFmtId="0" fontId="27" fillId="16"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7" fillId="32" borderId="0" applyNumberFormat="0" applyBorder="0" applyAlignment="0" applyProtection="0"/>
    <xf numFmtId="0" fontId="2" fillId="23" borderId="0" applyNumberFormat="0" applyBorder="0" applyAlignment="0" applyProtection="0"/>
    <xf numFmtId="0" fontId="27" fillId="28" borderId="0" applyNumberFormat="0" applyBorder="0" applyAlignment="0" applyProtection="0"/>
    <xf numFmtId="0" fontId="27" fillId="16" borderId="0" applyNumberFormat="0" applyBorder="0" applyAlignment="0" applyProtection="0"/>
    <xf numFmtId="0" fontId="2" fillId="11" borderId="0" applyNumberFormat="0" applyBorder="0" applyAlignment="0" applyProtection="0"/>
    <xf numFmtId="0" fontId="2" fillId="22" borderId="0" applyNumberFormat="0" applyBorder="0" applyAlignment="0" applyProtection="0"/>
    <xf numFmtId="0" fontId="27" fillId="28" borderId="0" applyNumberFormat="0" applyBorder="0" applyAlignment="0" applyProtection="0"/>
    <xf numFmtId="0" fontId="27" fillId="13" borderId="0" applyNumberFormat="0" applyBorder="0" applyAlignment="0" applyProtection="0"/>
    <xf numFmtId="0" fontId="25" fillId="7" borderId="5" applyNumberFormat="0" applyAlignment="0" applyProtection="0"/>
    <xf numFmtId="0" fontId="20" fillId="3" borderId="0" applyNumberFormat="0" applyBorder="0" applyAlignment="0" applyProtection="0"/>
    <xf numFmtId="0" fontId="22" fillId="5" borderId="0" applyNumberFormat="0" applyBorder="0" applyAlignment="0" applyProtection="0"/>
    <xf numFmtId="0" fontId="20" fillId="3" borderId="0" applyNumberFormat="0" applyBorder="0" applyAlignment="0" applyProtection="0"/>
    <xf numFmtId="0" fontId="26" fillId="0" borderId="0" applyNumberFormat="0" applyFill="0" applyBorder="0" applyAlignment="0" applyProtection="0"/>
    <xf numFmtId="0" fontId="27" fillId="20"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1" fillId="4" borderId="0" applyNumberFormat="0" applyBorder="0" applyAlignment="0" applyProtection="0"/>
    <xf numFmtId="0" fontId="27" fillId="32" borderId="0" applyNumberFormat="0" applyBorder="0" applyAlignment="0" applyProtection="0"/>
    <xf numFmtId="0" fontId="2" fillId="15"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16" borderId="0" applyNumberFormat="0" applyBorder="0" applyAlignment="0" applyProtection="0"/>
    <xf numFmtId="0" fontId="22" fillId="5" borderId="0" applyNumberFormat="0" applyBorder="0" applyAlignment="0" applyProtection="0"/>
    <xf numFmtId="0" fontId="27" fillId="29" borderId="0" applyNumberFormat="0" applyBorder="0" applyAlignment="0" applyProtection="0"/>
    <xf numFmtId="0" fontId="19" fillId="0" borderId="0" applyNumberFormat="0" applyFill="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8" borderId="0" applyNumberFormat="0" applyBorder="0" applyAlignment="0" applyProtection="0"/>
    <xf numFmtId="0" fontId="14" fillId="0" borderId="7" applyNumberFormat="0" applyFill="0" applyAlignment="0" applyProtection="0"/>
    <xf numFmtId="0" fontId="27" fillId="21" borderId="0" applyNumberFormat="0" applyBorder="0" applyAlignment="0" applyProtection="0"/>
    <xf numFmtId="0" fontId="27" fillId="17" borderId="0" applyNumberFormat="0" applyBorder="0" applyAlignment="0" applyProtection="0"/>
    <xf numFmtId="0" fontId="27" fillId="25" borderId="0" applyNumberFormat="0" applyBorder="0" applyAlignment="0" applyProtection="0"/>
    <xf numFmtId="0" fontId="20" fillId="3" borderId="0" applyNumberFormat="0" applyBorder="0" applyAlignment="0" applyProtection="0"/>
    <xf numFmtId="0" fontId="27" fillId="21" borderId="0" applyNumberFormat="0" applyBorder="0" applyAlignment="0" applyProtection="0"/>
    <xf numFmtId="0" fontId="25" fillId="7" borderId="5" applyNumberFormat="0" applyAlignment="0" applyProtection="0"/>
    <xf numFmtId="0" fontId="27" fillId="17" borderId="0" applyNumberFormat="0" applyBorder="0" applyAlignment="0" applyProtection="0"/>
    <xf numFmtId="0" fontId="27" fillId="20" borderId="0" applyNumberFormat="0" applyBorder="0" applyAlignment="0" applyProtection="0"/>
    <xf numFmtId="0" fontId="2" fillId="23"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2" borderId="0" applyNumberFormat="0" applyBorder="0" applyAlignment="0" applyProtection="0"/>
    <xf numFmtId="0" fontId="22" fillId="5" borderId="0" applyNumberFormat="0" applyBorder="0" applyAlignment="0" applyProtection="0"/>
    <xf numFmtId="0" fontId="2" fillId="8" borderId="6" applyNumberFormat="0" applyFont="0" applyAlignment="0" applyProtection="0"/>
    <xf numFmtId="0" fontId="27" fillId="9" borderId="0" applyNumberFormat="0" applyBorder="0" applyAlignment="0" applyProtection="0"/>
    <xf numFmtId="0" fontId="27" fillId="20"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3" fillId="6" borderId="1" applyNumberFormat="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7" fillId="9" borderId="0" applyNumberFormat="0" applyBorder="0" applyAlignment="0" applyProtection="0"/>
    <xf numFmtId="0" fontId="2" fillId="11" borderId="0" applyNumberFormat="0" applyBorder="0" applyAlignment="0" applyProtection="0"/>
    <xf numFmtId="0" fontId="27" fillId="16" borderId="0" applyNumberFormat="0" applyBorder="0" applyAlignment="0" applyProtection="0"/>
    <xf numFmtId="0" fontId="25" fillId="7" borderId="5" applyNumberFormat="0" applyAlignment="0" applyProtection="0"/>
    <xf numFmtId="0" fontId="27" fillId="16" borderId="0" applyNumberFormat="0" applyBorder="0" applyAlignment="0" applyProtection="0"/>
    <xf numFmtId="0" fontId="27" fillId="32" borderId="0" applyNumberFormat="0" applyBorder="0" applyAlignment="0" applyProtection="0"/>
    <xf numFmtId="0" fontId="2" fillId="10" borderId="0" applyNumberFormat="0" applyBorder="0" applyAlignment="0" applyProtection="0"/>
    <xf numFmtId="0" fontId="2" fillId="8" borderId="6" applyNumberFormat="0" applyFont="0" applyAlignment="0" applyProtection="0"/>
    <xf numFmtId="0" fontId="27" fillId="9" borderId="0" applyNumberFormat="0" applyBorder="0" applyAlignment="0" applyProtection="0"/>
    <xf numFmtId="0" fontId="21" fillId="4" borderId="0" applyNumberFormat="0" applyBorder="0" applyAlignment="0" applyProtection="0"/>
    <xf numFmtId="0" fontId="27" fillId="9" borderId="0" applyNumberFormat="0" applyBorder="0" applyAlignment="0" applyProtection="0"/>
    <xf numFmtId="0" fontId="14" fillId="0" borderId="7" applyNumberFormat="0" applyFill="0" applyAlignment="0" applyProtection="0"/>
    <xf numFmtId="0" fontId="14" fillId="0" borderId="7" applyNumberFormat="0" applyFill="0" applyAlignment="0" applyProtection="0"/>
    <xf numFmtId="0" fontId="27" fillId="24" borderId="0" applyNumberFormat="0" applyBorder="0" applyAlignment="0" applyProtection="0"/>
    <xf numFmtId="0" fontId="2" fillId="22"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4" fillId="0" borderId="4" applyNumberFormat="0" applyFill="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20" borderId="0" applyNumberFormat="0" applyBorder="0" applyAlignment="0" applyProtection="0"/>
    <xf numFmtId="0" fontId="2" fillId="22" borderId="0" applyNumberFormat="0" applyBorder="0" applyAlignment="0" applyProtection="0"/>
    <xf numFmtId="0" fontId="25" fillId="7" borderId="5" applyNumberFormat="0" applyAlignment="0" applyProtection="0"/>
    <xf numFmtId="0" fontId="22" fillId="5" borderId="0" applyNumberFormat="0" applyBorder="0" applyAlignment="0" applyProtection="0"/>
    <xf numFmtId="0" fontId="23" fillId="6" borderId="1" applyNumberFormat="0" applyAlignment="0" applyProtection="0"/>
    <xf numFmtId="0" fontId="27" fillId="17" borderId="0" applyNumberFormat="0" applyBorder="0" applyAlignment="0" applyProtection="0"/>
    <xf numFmtId="165" fontId="2" fillId="0" borderId="0" applyFont="0" applyFill="0" applyBorder="0" applyAlignment="0" applyProtection="0"/>
    <xf numFmtId="0" fontId="25" fillId="7" borderId="5" applyNumberFormat="0" applyAlignment="0" applyProtection="0"/>
    <xf numFmtId="0" fontId="27" fillId="25" borderId="0" applyNumberFormat="0" applyBorder="0" applyAlignment="0" applyProtection="0"/>
    <xf numFmtId="0" fontId="2" fillId="23" borderId="0" applyNumberFormat="0" applyBorder="0" applyAlignment="0" applyProtection="0"/>
    <xf numFmtId="0" fontId="24" fillId="0" borderId="4" applyNumberFormat="0" applyFill="0" applyAlignment="0" applyProtection="0"/>
    <xf numFmtId="0" fontId="14" fillId="0" borderId="7" applyNumberFormat="0" applyFill="0" applyAlignment="0" applyProtection="0"/>
    <xf numFmtId="0" fontId="2" fillId="14" borderId="0" applyNumberFormat="0" applyBorder="0" applyAlignment="0" applyProtection="0"/>
    <xf numFmtId="0" fontId="2" fillId="22" borderId="0" applyNumberFormat="0" applyBorder="0" applyAlignment="0" applyProtection="0"/>
    <xf numFmtId="0" fontId="21" fillId="4" borderId="0" applyNumberFormat="0" applyBorder="0" applyAlignment="0" applyProtection="0"/>
    <xf numFmtId="0" fontId="2" fillId="26" borderId="0" applyNumberFormat="0" applyBorder="0" applyAlignment="0" applyProtection="0"/>
    <xf numFmtId="0" fontId="23" fillId="6" borderId="1" applyNumberFormat="0" applyAlignment="0" applyProtection="0"/>
    <xf numFmtId="0" fontId="27" fillId="21" borderId="0" applyNumberFormat="0" applyBorder="0" applyAlignment="0" applyProtection="0"/>
    <xf numFmtId="166" fontId="2" fillId="0" borderId="0" applyFont="0" applyFill="0" applyBorder="0" applyAlignment="0" applyProtection="0"/>
    <xf numFmtId="0" fontId="27" fillId="9" borderId="0" applyNumberFormat="0" applyBorder="0" applyAlignment="0" applyProtection="0"/>
    <xf numFmtId="0" fontId="27" fillId="29" borderId="0" applyNumberFormat="0" applyBorder="0" applyAlignment="0" applyProtection="0"/>
    <xf numFmtId="0" fontId="26" fillId="0" borderId="0" applyNumberFormat="0" applyFill="0" applyBorder="0" applyAlignment="0" applyProtection="0"/>
    <xf numFmtId="0" fontId="27" fillId="32" borderId="0" applyNumberFormat="0" applyBorder="0" applyAlignment="0" applyProtection="0"/>
    <xf numFmtId="165" fontId="2" fillId="0" borderId="0" applyFont="0" applyFill="0" applyBorder="0" applyAlignment="0" applyProtection="0"/>
    <xf numFmtId="0" fontId="27" fillId="24" borderId="0" applyNumberFormat="0" applyBorder="0" applyAlignment="0" applyProtection="0"/>
    <xf numFmtId="0" fontId="27" fillId="12" borderId="0" applyNumberFormat="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3" fillId="6" borderId="1" applyNumberFormat="0" applyAlignment="0" applyProtection="0"/>
    <xf numFmtId="0" fontId="2" fillId="27" borderId="0" applyNumberFormat="0" applyBorder="0" applyAlignment="0" applyProtection="0"/>
    <xf numFmtId="0" fontId="2" fillId="23" borderId="0" applyNumberFormat="0" applyBorder="0" applyAlignment="0" applyProtection="0"/>
    <xf numFmtId="0" fontId="27" fillId="20" borderId="0" applyNumberFormat="0" applyBorder="0" applyAlignment="0" applyProtection="0"/>
    <xf numFmtId="0" fontId="19" fillId="0" borderId="0" applyNumberFormat="0" applyFill="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 fillId="11" borderId="0" applyNumberFormat="0" applyBorder="0" applyAlignment="0" applyProtection="0"/>
    <xf numFmtId="0" fontId="27" fillId="16" borderId="0" applyNumberFormat="0" applyBorder="0" applyAlignment="0" applyProtection="0"/>
    <xf numFmtId="0" fontId="25" fillId="7" borderId="5" applyNumberFormat="0" applyAlignment="0" applyProtection="0"/>
    <xf numFmtId="0" fontId="21" fillId="4" borderId="0" applyNumberFormat="0" applyBorder="0" applyAlignment="0" applyProtection="0"/>
    <xf numFmtId="165" fontId="2" fillId="0" borderId="0" applyFont="0" applyFill="0" applyBorder="0" applyAlignment="0" applyProtection="0"/>
    <xf numFmtId="0" fontId="27" fillId="20" borderId="0" applyNumberFormat="0" applyBorder="0" applyAlignment="0" applyProtection="0"/>
    <xf numFmtId="0" fontId="27" fillId="28"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 fillId="8" borderId="6" applyNumberFormat="0" applyFont="0" applyAlignment="0" applyProtection="0"/>
    <xf numFmtId="0" fontId="22" fillId="5" borderId="0" applyNumberFormat="0" applyBorder="0" applyAlignment="0" applyProtection="0"/>
    <xf numFmtId="0" fontId="27" fillId="20" borderId="0" applyNumberFormat="0" applyBorder="0" applyAlignment="0" applyProtection="0"/>
    <xf numFmtId="0" fontId="26" fillId="0" borderId="0" applyNumberFormat="0" applyFill="0" applyBorder="0" applyAlignment="0" applyProtection="0"/>
    <xf numFmtId="0" fontId="20" fillId="3" borderId="0" applyNumberFormat="0" applyBorder="0" applyAlignment="0" applyProtection="0"/>
    <xf numFmtId="0" fontId="27" fillId="20" borderId="0" applyNumberFormat="0" applyBorder="0" applyAlignment="0" applyProtection="0"/>
    <xf numFmtId="0" fontId="27" fillId="13" borderId="0" applyNumberFormat="0" applyBorder="0" applyAlignment="0" applyProtection="0"/>
    <xf numFmtId="0" fontId="26" fillId="0" borderId="0" applyNumberFormat="0" applyFill="0" applyBorder="0" applyAlignment="0" applyProtection="0"/>
    <xf numFmtId="164" fontId="2" fillId="0" borderId="0" applyFont="0" applyFill="0" applyBorder="0" applyAlignment="0" applyProtection="0"/>
    <xf numFmtId="0" fontId="20" fillId="3"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1" fillId="4" borderId="0" applyNumberFormat="0" applyBorder="0" applyAlignment="0" applyProtection="0"/>
    <xf numFmtId="0" fontId="19" fillId="0" borderId="0" applyNumberFormat="0" applyFill="0" applyBorder="0" applyAlignment="0" applyProtection="0"/>
    <xf numFmtId="0" fontId="26" fillId="0" borderId="0" applyNumberFormat="0" applyFill="0" applyBorder="0" applyAlignment="0" applyProtection="0"/>
    <xf numFmtId="0" fontId="2" fillId="18" borderId="0" applyNumberFormat="0" applyBorder="0" applyAlignment="0" applyProtection="0"/>
    <xf numFmtId="0" fontId="2" fillId="14" borderId="0" applyNumberFormat="0" applyBorder="0" applyAlignment="0" applyProtection="0"/>
    <xf numFmtId="0" fontId="21" fillId="4" borderId="0" applyNumberFormat="0" applyBorder="0" applyAlignment="0" applyProtection="0"/>
    <xf numFmtId="0" fontId="25" fillId="7" borderId="5" applyNumberFormat="0" applyAlignment="0" applyProtection="0"/>
    <xf numFmtId="0" fontId="27" fillId="12" borderId="0" applyNumberFormat="0" applyBorder="0" applyAlignment="0" applyProtection="0"/>
    <xf numFmtId="0" fontId="27" fillId="25" borderId="0" applyNumberFormat="0" applyBorder="0" applyAlignment="0" applyProtection="0"/>
    <xf numFmtId="0" fontId="23" fillId="6" borderId="1" applyNumberFormat="0" applyAlignment="0" applyProtection="0"/>
    <xf numFmtId="0" fontId="14" fillId="0" borderId="7" applyNumberFormat="0" applyFill="0" applyAlignment="0" applyProtection="0"/>
    <xf numFmtId="0" fontId="27" fillId="25" borderId="0" applyNumberFormat="0" applyBorder="0" applyAlignment="0" applyProtection="0"/>
    <xf numFmtId="0" fontId="2" fillId="23" borderId="0" applyNumberFormat="0" applyBorder="0" applyAlignment="0" applyProtection="0"/>
    <xf numFmtId="0" fontId="2" fillId="10" borderId="0" applyNumberFormat="0" applyBorder="0" applyAlignment="0" applyProtection="0"/>
    <xf numFmtId="0" fontId="27" fillId="12" borderId="0" applyNumberFormat="0" applyBorder="0" applyAlignment="0" applyProtection="0"/>
    <xf numFmtId="0" fontId="26" fillId="0" borderId="0" applyNumberFormat="0" applyFill="0" applyBorder="0" applyAlignment="0" applyProtection="0"/>
    <xf numFmtId="0" fontId="24" fillId="0" borderId="4" applyNumberFormat="0" applyFill="0" applyAlignment="0" applyProtection="0"/>
    <xf numFmtId="0" fontId="2" fillId="8" borderId="6" applyNumberFormat="0" applyFont="0" applyAlignment="0" applyProtection="0"/>
    <xf numFmtId="0" fontId="2" fillId="26" borderId="0" applyNumberFormat="0" applyBorder="0" applyAlignment="0" applyProtection="0"/>
    <xf numFmtId="0" fontId="21" fillId="4" borderId="0" applyNumberFormat="0" applyBorder="0" applyAlignment="0" applyProtection="0"/>
    <xf numFmtId="0" fontId="27" fillId="25" borderId="0" applyNumberFormat="0" applyBorder="0" applyAlignment="0" applyProtection="0"/>
    <xf numFmtId="0" fontId="2" fillId="31" borderId="0" applyNumberFormat="0" applyBorder="0" applyAlignment="0" applyProtection="0"/>
    <xf numFmtId="0" fontId="14" fillId="0" borderId="7" applyNumberFormat="0" applyFill="0" applyAlignment="0" applyProtection="0"/>
    <xf numFmtId="0" fontId="2" fillId="11" borderId="0" applyNumberFormat="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2" fillId="31" borderId="0" applyNumberFormat="0" applyBorder="0" applyAlignment="0" applyProtection="0"/>
    <xf numFmtId="0" fontId="19" fillId="0" borderId="0" applyNumberFormat="0" applyFill="0" applyBorder="0" applyAlignment="0" applyProtection="0"/>
    <xf numFmtId="0" fontId="27" fillId="24" borderId="0" applyNumberFormat="0" applyBorder="0" applyAlignment="0" applyProtection="0"/>
    <xf numFmtId="0" fontId="27" fillId="16" borderId="0" applyNumberFormat="0" applyBorder="0" applyAlignment="0" applyProtection="0"/>
    <xf numFmtId="0" fontId="24" fillId="0" borderId="4" applyNumberFormat="0" applyFill="0" applyAlignment="0" applyProtection="0"/>
    <xf numFmtId="0" fontId="19" fillId="0" borderId="0" applyNumberFormat="0" applyFill="0" applyBorder="0" applyAlignment="0" applyProtection="0"/>
    <xf numFmtId="0" fontId="23" fillId="6" borderId="1" applyNumberFormat="0" applyAlignment="0" applyProtection="0"/>
    <xf numFmtId="0" fontId="23" fillId="6" borderId="1" applyNumberFormat="0" applyAlignment="0" applyProtection="0"/>
    <xf numFmtId="0" fontId="2" fillId="14" borderId="0" applyNumberFormat="0" applyBorder="0" applyAlignment="0" applyProtection="0"/>
    <xf numFmtId="0" fontId="27" fillId="17" borderId="0" applyNumberFormat="0" applyBorder="0" applyAlignment="0" applyProtection="0"/>
    <xf numFmtId="0" fontId="20" fillId="3" borderId="0" applyNumberFormat="0" applyBorder="0" applyAlignment="0" applyProtection="0"/>
    <xf numFmtId="0" fontId="27" fillId="32" borderId="0" applyNumberFormat="0" applyBorder="0" applyAlignment="0" applyProtection="0"/>
    <xf numFmtId="9" fontId="2" fillId="0" borderId="0" applyFont="0" applyFill="0" applyBorder="0" applyAlignment="0" applyProtection="0"/>
    <xf numFmtId="0" fontId="27" fillId="13" borderId="0" applyNumberFormat="0" applyBorder="0" applyAlignment="0" applyProtection="0"/>
    <xf numFmtId="164" fontId="2" fillId="0" borderId="0" applyFont="0" applyFill="0" applyBorder="0" applyAlignment="0" applyProtection="0"/>
    <xf numFmtId="0" fontId="2" fillId="27"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0" fillId="3" borderId="0" applyNumberFormat="0" applyBorder="0" applyAlignment="0" applyProtection="0"/>
    <xf numFmtId="0" fontId="2" fillId="30" borderId="0" applyNumberFormat="0" applyBorder="0" applyAlignment="0" applyProtection="0"/>
    <xf numFmtId="0" fontId="27" fillId="16" borderId="0" applyNumberFormat="0" applyBorder="0" applyAlignment="0" applyProtection="0"/>
    <xf numFmtId="0" fontId="27" fillId="24" borderId="0" applyNumberFormat="0" applyBorder="0" applyAlignment="0" applyProtection="0"/>
    <xf numFmtId="0" fontId="2" fillId="10"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23" fillId="6" borderId="1" applyNumberFormat="0" applyAlignment="0" applyProtection="0"/>
    <xf numFmtId="0" fontId="20" fillId="3" borderId="0" applyNumberFormat="0" applyBorder="0" applyAlignment="0" applyProtection="0"/>
    <xf numFmtId="0" fontId="23" fillId="6" borderId="1" applyNumberFormat="0" applyAlignment="0" applyProtection="0"/>
    <xf numFmtId="0" fontId="27" fillId="9" borderId="0" applyNumberFormat="0" applyBorder="0" applyAlignment="0" applyProtection="0"/>
    <xf numFmtId="0" fontId="24" fillId="0" borderId="4" applyNumberFormat="0" applyFill="0" applyAlignment="0" applyProtection="0"/>
    <xf numFmtId="0" fontId="2" fillId="23" borderId="0" applyNumberFormat="0" applyBorder="0" applyAlignment="0" applyProtection="0"/>
    <xf numFmtId="0" fontId="25" fillId="7" borderId="5" applyNumberFormat="0" applyAlignment="0" applyProtection="0"/>
    <xf numFmtId="0" fontId="2" fillId="14" borderId="0" applyNumberFormat="0" applyBorder="0" applyAlignment="0" applyProtection="0"/>
    <xf numFmtId="0" fontId="20" fillId="3"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2" fillId="5" borderId="0" applyNumberFormat="0" applyBorder="0" applyAlignment="0" applyProtection="0"/>
    <xf numFmtId="0" fontId="2" fillId="18" borderId="0" applyNumberFormat="0" applyBorder="0" applyAlignment="0" applyProtection="0"/>
    <xf numFmtId="0" fontId="25" fillId="7" borderId="5" applyNumberFormat="0" applyAlignment="0" applyProtection="0"/>
    <xf numFmtId="0" fontId="27" fillId="29" borderId="0" applyNumberFormat="0" applyBorder="0" applyAlignment="0" applyProtection="0"/>
    <xf numFmtId="0" fontId="2" fillId="15" borderId="0" applyNumberFormat="0" applyBorder="0" applyAlignment="0" applyProtection="0"/>
    <xf numFmtId="0" fontId="20" fillId="3" borderId="0" applyNumberFormat="0" applyBorder="0" applyAlignment="0" applyProtection="0"/>
    <xf numFmtId="0" fontId="23" fillId="6" borderId="1" applyNumberFormat="0" applyAlignment="0" applyProtection="0"/>
    <xf numFmtId="0" fontId="25" fillId="7" borderId="5" applyNumberFormat="0" applyAlignment="0" applyProtection="0"/>
    <xf numFmtId="0" fontId="27" fillId="9" borderId="0" applyNumberFormat="0" applyBorder="0" applyAlignment="0" applyProtection="0"/>
    <xf numFmtId="0" fontId="27" fillId="17" borderId="0" applyNumberFormat="0" applyBorder="0" applyAlignment="0" applyProtection="0"/>
    <xf numFmtId="0" fontId="21" fillId="4" borderId="0" applyNumberFormat="0" applyBorder="0" applyAlignment="0" applyProtection="0"/>
    <xf numFmtId="0" fontId="25" fillId="7" borderId="5" applyNumberFormat="0" applyAlignment="0" applyProtection="0"/>
    <xf numFmtId="0" fontId="27" fillId="16" borderId="0" applyNumberFormat="0" applyBorder="0" applyAlignment="0" applyProtection="0"/>
    <xf numFmtId="0" fontId="27" fillId="17" borderId="0" applyNumberFormat="0" applyBorder="0" applyAlignment="0" applyProtection="0"/>
    <xf numFmtId="0" fontId="27" fillId="9" borderId="0" applyNumberFormat="0" applyBorder="0" applyAlignment="0" applyProtection="0"/>
    <xf numFmtId="0" fontId="23" fillId="6" borderId="1" applyNumberFormat="0" applyAlignment="0" applyProtection="0"/>
    <xf numFmtId="0" fontId="27" fillId="13" borderId="0" applyNumberFormat="0" applyBorder="0" applyAlignment="0" applyProtection="0"/>
    <xf numFmtId="0" fontId="20" fillId="3" borderId="0" applyNumberFormat="0" applyBorder="0" applyAlignment="0" applyProtection="0"/>
    <xf numFmtId="0" fontId="2" fillId="30" borderId="0" applyNumberFormat="0" applyBorder="0" applyAlignment="0" applyProtection="0"/>
    <xf numFmtId="0" fontId="21" fillId="4" borderId="0" applyNumberFormat="0" applyBorder="0" applyAlignment="0" applyProtection="0"/>
    <xf numFmtId="9" fontId="2" fillId="0" borderId="0" applyFont="0" applyFill="0" applyBorder="0" applyAlignment="0" applyProtection="0"/>
    <xf numFmtId="0" fontId="23" fillId="6" borderId="1" applyNumberFormat="0" applyAlignment="0" applyProtection="0"/>
    <xf numFmtId="0" fontId="2" fillId="15" borderId="0" applyNumberFormat="0" applyBorder="0" applyAlignment="0" applyProtection="0"/>
    <xf numFmtId="0" fontId="27" fillId="16" borderId="0" applyNumberFormat="0" applyBorder="0" applyAlignment="0" applyProtection="0"/>
    <xf numFmtId="164" fontId="2" fillId="0" borderId="0" applyFont="0" applyFill="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164" fontId="2" fillId="0" borderId="0" applyFont="0" applyFill="0" applyBorder="0" applyAlignment="0" applyProtection="0"/>
    <xf numFmtId="0" fontId="27" fillId="24" borderId="0" applyNumberFormat="0" applyBorder="0" applyAlignment="0" applyProtection="0"/>
    <xf numFmtId="0" fontId="27" fillId="16" borderId="0" applyNumberFormat="0" applyBorder="0" applyAlignment="0" applyProtection="0"/>
    <xf numFmtId="0" fontId="27" fillId="29" borderId="0" applyNumberFormat="0" applyBorder="0" applyAlignment="0" applyProtection="0"/>
    <xf numFmtId="0" fontId="2" fillId="14" borderId="0" applyNumberFormat="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5" fillId="7" borderId="5" applyNumberFormat="0" applyAlignment="0" applyProtection="0"/>
    <xf numFmtId="0" fontId="21" fillId="4" borderId="0" applyNumberFormat="0" applyBorder="0" applyAlignment="0" applyProtection="0"/>
    <xf numFmtId="0" fontId="23" fillId="6" borderId="1" applyNumberFormat="0" applyAlignment="0" applyProtection="0"/>
    <xf numFmtId="0" fontId="27" fillId="9" borderId="0" applyNumberFormat="0" applyBorder="0" applyAlignment="0" applyProtection="0"/>
    <xf numFmtId="0" fontId="27" fillId="25" borderId="0" applyNumberFormat="0" applyBorder="0" applyAlignment="0" applyProtection="0"/>
    <xf numFmtId="0" fontId="27" fillId="20" borderId="0" applyNumberFormat="0" applyBorder="0" applyAlignment="0" applyProtection="0"/>
    <xf numFmtId="0" fontId="26" fillId="0" borderId="0" applyNumberFormat="0" applyFill="0" applyBorder="0" applyAlignment="0" applyProtection="0"/>
    <xf numFmtId="0" fontId="27" fillId="28" borderId="0" applyNumberFormat="0" applyBorder="0" applyAlignment="0" applyProtection="0"/>
    <xf numFmtId="0" fontId="19" fillId="0" borderId="0" applyNumberFormat="0" applyFill="0" applyBorder="0" applyAlignment="0" applyProtection="0"/>
    <xf numFmtId="0" fontId="27" fillId="25" borderId="0" applyNumberFormat="0" applyBorder="0" applyAlignment="0" applyProtection="0"/>
    <xf numFmtId="0" fontId="2" fillId="18" borderId="0" applyNumberFormat="0" applyBorder="0" applyAlignment="0" applyProtection="0"/>
    <xf numFmtId="0" fontId="20" fillId="3" borderId="0" applyNumberFormat="0" applyBorder="0" applyAlignment="0" applyProtection="0"/>
    <xf numFmtId="0" fontId="27" fillId="25"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9" borderId="0" applyNumberFormat="0" applyBorder="0" applyAlignment="0" applyProtection="0"/>
    <xf numFmtId="0" fontId="22" fillId="5"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21" borderId="0" applyNumberFormat="0" applyBorder="0" applyAlignment="0" applyProtection="0"/>
    <xf numFmtId="0" fontId="23" fillId="6" borderId="1" applyNumberFormat="0" applyAlignment="0" applyProtection="0"/>
    <xf numFmtId="0" fontId="2" fillId="26" borderId="0" applyNumberFormat="0" applyBorder="0" applyAlignment="0" applyProtection="0"/>
    <xf numFmtId="0" fontId="27" fillId="25" borderId="0" applyNumberFormat="0" applyBorder="0" applyAlignment="0" applyProtection="0"/>
    <xf numFmtId="9" fontId="2" fillId="0" borderId="0" applyFont="0" applyFill="0" applyBorder="0" applyAlignment="0" applyProtection="0"/>
    <xf numFmtId="0" fontId="27" fillId="20" borderId="0" applyNumberFormat="0" applyBorder="0" applyAlignment="0" applyProtection="0"/>
    <xf numFmtId="0" fontId="2" fillId="19" borderId="0" applyNumberFormat="0" applyBorder="0" applyAlignment="0" applyProtection="0"/>
    <xf numFmtId="0" fontId="22" fillId="5"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19" fillId="0" borderId="0" applyNumberFormat="0" applyFill="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7" fillId="32" borderId="0" applyNumberFormat="0" applyBorder="0" applyAlignment="0" applyProtection="0"/>
    <xf numFmtId="0" fontId="20" fillId="3" borderId="0" applyNumberFormat="0" applyBorder="0" applyAlignment="0" applyProtection="0"/>
    <xf numFmtId="0" fontId="22" fillId="5" borderId="0" applyNumberFormat="0" applyBorder="0" applyAlignment="0" applyProtection="0"/>
    <xf numFmtId="0" fontId="25" fillId="7" borderId="5" applyNumberFormat="0" applyAlignment="0" applyProtection="0"/>
    <xf numFmtId="0" fontId="20" fillId="3" borderId="0" applyNumberFormat="0" applyBorder="0" applyAlignment="0" applyProtection="0"/>
    <xf numFmtId="0" fontId="14" fillId="0" borderId="7" applyNumberFormat="0" applyFill="0" applyAlignment="0" applyProtection="0"/>
    <xf numFmtId="0" fontId="27" fillId="25" borderId="0" applyNumberFormat="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 fillId="23" borderId="0" applyNumberFormat="0" applyBorder="0" applyAlignment="0" applyProtection="0"/>
    <xf numFmtId="0" fontId="27" fillId="17" borderId="0" applyNumberFormat="0" applyBorder="0" applyAlignment="0" applyProtection="0"/>
    <xf numFmtId="0" fontId="27" fillId="24" borderId="0" applyNumberFormat="0" applyBorder="0" applyAlignment="0" applyProtection="0"/>
    <xf numFmtId="0" fontId="27" fillId="9" borderId="0" applyNumberFormat="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 fillId="30" borderId="0" applyNumberFormat="0" applyBorder="0" applyAlignment="0" applyProtection="0"/>
    <xf numFmtId="0" fontId="25" fillId="7" borderId="5" applyNumberFormat="0" applyAlignment="0" applyProtection="0"/>
    <xf numFmtId="0" fontId="27" fillId="24" borderId="0" applyNumberFormat="0" applyBorder="0" applyAlignment="0" applyProtection="0"/>
    <xf numFmtId="0" fontId="24" fillId="0" borderId="4"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 fillId="14" borderId="0" applyNumberFormat="0" applyBorder="0" applyAlignment="0" applyProtection="0"/>
    <xf numFmtId="0" fontId="2" fillId="10"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7" fillId="21" borderId="0" applyNumberFormat="0" applyBorder="0" applyAlignment="0" applyProtection="0"/>
    <xf numFmtId="0" fontId="2" fillId="11"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1" fillId="4" borderId="0" applyNumberFormat="0" applyBorder="0" applyAlignment="0" applyProtection="0"/>
    <xf numFmtId="0" fontId="25" fillId="7" borderId="5" applyNumberFormat="0" applyAlignment="0" applyProtection="0"/>
    <xf numFmtId="0" fontId="2" fillId="23" borderId="0" applyNumberFormat="0" applyBorder="0" applyAlignment="0" applyProtection="0"/>
    <xf numFmtId="0" fontId="27" fillId="20" borderId="0" applyNumberFormat="0" applyBorder="0" applyAlignment="0" applyProtection="0"/>
    <xf numFmtId="0" fontId="27" fillId="28" borderId="0" applyNumberFormat="0" applyBorder="0" applyAlignment="0" applyProtection="0"/>
    <xf numFmtId="0" fontId="2" fillId="14" borderId="0" applyNumberFormat="0" applyBorder="0" applyAlignment="0" applyProtection="0"/>
    <xf numFmtId="0" fontId="19" fillId="0" borderId="0" applyNumberFormat="0" applyFill="0" applyBorder="0" applyAlignment="0" applyProtection="0"/>
    <xf numFmtId="0" fontId="27" fillId="28" borderId="0" applyNumberFormat="0" applyBorder="0" applyAlignment="0" applyProtection="0"/>
    <xf numFmtId="0" fontId="21" fillId="4" borderId="0" applyNumberFormat="0" applyBorder="0" applyAlignment="0" applyProtection="0"/>
    <xf numFmtId="0" fontId="24" fillId="0" borderId="4" applyNumberFormat="0" applyFill="0" applyAlignment="0" applyProtection="0"/>
    <xf numFmtId="0" fontId="27" fillId="28" borderId="0" applyNumberFormat="0" applyBorder="0" applyAlignment="0" applyProtection="0"/>
    <xf numFmtId="0" fontId="23" fillId="6" borderId="1" applyNumberFormat="0" applyAlignment="0" applyProtection="0"/>
    <xf numFmtId="0" fontId="20" fillId="3" borderId="0" applyNumberFormat="0" applyBorder="0" applyAlignment="0" applyProtection="0"/>
    <xf numFmtId="0" fontId="2" fillId="18" borderId="0" applyNumberFormat="0" applyBorder="0" applyAlignment="0" applyProtection="0"/>
    <xf numFmtId="0" fontId="27" fillId="17" borderId="0" applyNumberFormat="0" applyBorder="0" applyAlignment="0" applyProtection="0"/>
    <xf numFmtId="0" fontId="2" fillId="30" borderId="0" applyNumberFormat="0" applyBorder="0" applyAlignment="0" applyProtection="0"/>
    <xf numFmtId="0" fontId="19" fillId="0" borderId="0" applyNumberFormat="0" applyFill="0" applyBorder="0" applyAlignment="0" applyProtection="0"/>
    <xf numFmtId="0" fontId="2" fillId="26" borderId="0" applyNumberFormat="0" applyBorder="0" applyAlignment="0" applyProtection="0"/>
    <xf numFmtId="0" fontId="2" fillId="11" borderId="0" applyNumberFormat="0" applyBorder="0" applyAlignment="0" applyProtection="0"/>
    <xf numFmtId="0" fontId="27" fillId="17" borderId="0" applyNumberFormat="0" applyBorder="0" applyAlignment="0" applyProtection="0"/>
    <xf numFmtId="0" fontId="14" fillId="0" borderId="7" applyNumberFormat="0" applyFill="0" applyAlignment="0" applyProtection="0"/>
    <xf numFmtId="0" fontId="23" fillId="6" borderId="1" applyNumberFormat="0" applyAlignment="0" applyProtection="0"/>
    <xf numFmtId="0" fontId="27" fillId="17" borderId="0" applyNumberFormat="0" applyBorder="0" applyAlignment="0" applyProtection="0"/>
    <xf numFmtId="0" fontId="2" fillId="18"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27" fillId="25"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27" fillId="21" borderId="0" applyNumberFormat="0" applyBorder="0" applyAlignment="0" applyProtection="0"/>
    <xf numFmtId="0" fontId="27" fillId="17" borderId="0" applyNumberFormat="0" applyBorder="0" applyAlignment="0" applyProtection="0"/>
    <xf numFmtId="0" fontId="2" fillId="8" borderId="6" applyNumberFormat="0" applyFont="0" applyAlignment="0" applyProtection="0"/>
    <xf numFmtId="0" fontId="27" fillId="9"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25" borderId="0" applyNumberFormat="0" applyBorder="0" applyAlignment="0" applyProtection="0"/>
    <xf numFmtId="0" fontId="21" fillId="4" borderId="0" applyNumberFormat="0" applyBorder="0" applyAlignment="0" applyProtection="0"/>
    <xf numFmtId="0" fontId="27" fillId="9" borderId="0" applyNumberFormat="0" applyBorder="0" applyAlignment="0" applyProtection="0"/>
    <xf numFmtId="0" fontId="14" fillId="0" borderId="7" applyNumberFormat="0" applyFill="0" applyAlignment="0" applyProtection="0"/>
    <xf numFmtId="0" fontId="27" fillId="16" borderId="0" applyNumberFormat="0" applyBorder="0" applyAlignment="0" applyProtection="0"/>
    <xf numFmtId="0" fontId="27" fillId="16"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1" fillId="4"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9" borderId="0" applyNumberFormat="0" applyBorder="0" applyAlignment="0" applyProtection="0"/>
    <xf numFmtId="165" fontId="2" fillId="0" borderId="0" applyFont="0" applyFill="0" applyBorder="0" applyAlignment="0" applyProtection="0"/>
    <xf numFmtId="0" fontId="27" fillId="32" borderId="0" applyNumberFormat="0" applyBorder="0" applyAlignment="0" applyProtection="0"/>
    <xf numFmtId="0" fontId="27" fillId="24" borderId="0" applyNumberFormat="0" applyBorder="0" applyAlignment="0" applyProtection="0"/>
    <xf numFmtId="0" fontId="27" fillId="16" borderId="0" applyNumberFormat="0" applyBorder="0" applyAlignment="0" applyProtection="0"/>
    <xf numFmtId="0" fontId="27" fillId="32"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19" fillId="0" borderId="0" applyNumberFormat="0" applyFill="0" applyBorder="0" applyAlignment="0" applyProtection="0"/>
    <xf numFmtId="0" fontId="27" fillId="25" borderId="0" applyNumberFormat="0" applyBorder="0" applyAlignment="0" applyProtection="0"/>
    <xf numFmtId="0" fontId="23" fillId="6" borderId="1" applyNumberFormat="0" applyAlignment="0" applyProtection="0"/>
    <xf numFmtId="0" fontId="27" fillId="13" borderId="0" applyNumberFormat="0" applyBorder="0" applyAlignment="0" applyProtection="0"/>
    <xf numFmtId="0" fontId="21" fillId="4" borderId="0" applyNumberFormat="0" applyBorder="0" applyAlignment="0" applyProtection="0"/>
    <xf numFmtId="0" fontId="27" fillId="13" borderId="0" applyNumberFormat="0" applyBorder="0" applyAlignment="0" applyProtection="0"/>
    <xf numFmtId="0" fontId="23" fillId="6" borderId="1" applyNumberFormat="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16" borderId="0" applyNumberFormat="0" applyBorder="0" applyAlignment="0" applyProtection="0"/>
    <xf numFmtId="0" fontId="27" fillId="28" borderId="0" applyNumberFormat="0" applyBorder="0" applyAlignment="0" applyProtection="0"/>
    <xf numFmtId="0" fontId="19" fillId="0" borderId="0" applyNumberFormat="0" applyFill="0" applyBorder="0" applyAlignment="0" applyProtection="0"/>
    <xf numFmtId="0" fontId="27" fillId="32" borderId="0" applyNumberFormat="0" applyBorder="0" applyAlignment="0" applyProtection="0"/>
    <xf numFmtId="0" fontId="21" fillId="4" borderId="0" applyNumberFormat="0" applyBorder="0" applyAlignment="0" applyProtection="0"/>
    <xf numFmtId="0" fontId="24" fillId="0" borderId="4" applyNumberFormat="0" applyFill="0" applyAlignment="0" applyProtection="0"/>
    <xf numFmtId="0" fontId="27" fillId="28" borderId="0" applyNumberFormat="0" applyBorder="0" applyAlignment="0" applyProtection="0"/>
    <xf numFmtId="0" fontId="27" fillId="32" borderId="0" applyNumberFormat="0" applyBorder="0" applyAlignment="0" applyProtection="0"/>
    <xf numFmtId="0" fontId="27" fillId="20" borderId="0" applyNumberFormat="0" applyBorder="0" applyAlignment="0" applyProtection="0"/>
    <xf numFmtId="0" fontId="27" fillId="16" borderId="0" applyNumberFormat="0" applyBorder="0" applyAlignment="0" applyProtection="0"/>
    <xf numFmtId="0" fontId="26" fillId="0" borderId="0" applyNumberFormat="0" applyFill="0" applyBorder="0" applyAlignment="0" applyProtection="0"/>
    <xf numFmtId="0" fontId="27" fillId="25" borderId="0" applyNumberFormat="0" applyBorder="0" applyAlignment="0" applyProtection="0"/>
    <xf numFmtId="0" fontId="14" fillId="0" borderId="7" applyNumberFormat="0" applyFill="0" applyAlignment="0" applyProtection="0"/>
    <xf numFmtId="0" fontId="27" fillId="20"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14" fillId="0" borderId="7" applyNumberFormat="0" applyFill="0" applyAlignment="0" applyProtection="0"/>
    <xf numFmtId="0" fontId="27" fillId="29" borderId="0" applyNumberFormat="0" applyBorder="0" applyAlignment="0" applyProtection="0"/>
    <xf numFmtId="0" fontId="27" fillId="28" borderId="0" applyNumberFormat="0" applyBorder="0" applyAlignment="0" applyProtection="0"/>
    <xf numFmtId="0" fontId="2" fillId="27" borderId="0" applyNumberFormat="0" applyBorder="0" applyAlignment="0" applyProtection="0"/>
    <xf numFmtId="0" fontId="23" fillId="6" borderId="1" applyNumberFormat="0" applyAlignment="0" applyProtection="0"/>
    <xf numFmtId="0" fontId="20" fillId="3"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3" fillId="6" borderId="1" applyNumberFormat="0" applyAlignment="0" applyProtection="0"/>
    <xf numFmtId="0" fontId="2" fillId="31" borderId="0" applyNumberFormat="0" applyBorder="0" applyAlignment="0" applyProtection="0"/>
    <xf numFmtId="0" fontId="21" fillId="4" borderId="0" applyNumberFormat="0" applyBorder="0" applyAlignment="0" applyProtection="0"/>
    <xf numFmtId="0" fontId="27" fillId="9" borderId="0" applyNumberFormat="0" applyBorder="0" applyAlignment="0" applyProtection="0"/>
    <xf numFmtId="0" fontId="27" fillId="20" borderId="0" applyNumberFormat="0" applyBorder="0" applyAlignment="0" applyProtection="0"/>
    <xf numFmtId="0" fontId="20" fillId="3" borderId="0" applyNumberFormat="0" applyBorder="0" applyAlignment="0" applyProtection="0"/>
    <xf numFmtId="0" fontId="27" fillId="28" borderId="0" applyNumberFormat="0" applyBorder="0" applyAlignment="0" applyProtection="0"/>
    <xf numFmtId="0" fontId="27" fillId="16" borderId="0" applyNumberFormat="0" applyBorder="0" applyAlignment="0" applyProtection="0"/>
    <xf numFmtId="0" fontId="27" fillId="12" borderId="0" applyNumberFormat="0" applyBorder="0" applyAlignment="0" applyProtection="0"/>
    <xf numFmtId="0" fontId="22" fillId="5" borderId="0" applyNumberFormat="0" applyBorder="0" applyAlignment="0" applyProtection="0"/>
    <xf numFmtId="0" fontId="27" fillId="29" borderId="0" applyNumberFormat="0" applyBorder="0" applyAlignment="0" applyProtection="0"/>
    <xf numFmtId="0" fontId="24" fillId="0" borderId="4" applyNumberFormat="0" applyFill="0" applyAlignment="0" applyProtection="0"/>
    <xf numFmtId="0" fontId="26" fillId="0" borderId="0" applyNumberFormat="0" applyFill="0" applyBorder="0" applyAlignment="0" applyProtection="0"/>
    <xf numFmtId="0" fontId="14" fillId="0" borderId="7" applyNumberFormat="0" applyFill="0" applyAlignment="0" applyProtection="0"/>
    <xf numFmtId="0" fontId="2" fillId="26" borderId="0" applyNumberFormat="0" applyBorder="0" applyAlignment="0" applyProtection="0"/>
    <xf numFmtId="0" fontId="2" fillId="26" borderId="0" applyNumberFormat="0" applyBorder="0" applyAlignment="0" applyProtection="0"/>
    <xf numFmtId="0" fontId="2" fillId="8" borderId="6" applyNumberFormat="0" applyFont="0" applyAlignment="0" applyProtection="0"/>
    <xf numFmtId="0" fontId="27" fillId="9" borderId="0" applyNumberFormat="0" applyBorder="0" applyAlignment="0" applyProtection="0"/>
    <xf numFmtId="0" fontId="27" fillId="9" borderId="0" applyNumberFormat="0" applyBorder="0" applyAlignment="0" applyProtection="0"/>
    <xf numFmtId="0" fontId="27" fillId="16" borderId="0" applyNumberFormat="0" applyBorder="0" applyAlignment="0" applyProtection="0"/>
    <xf numFmtId="0" fontId="19" fillId="0" borderId="0" applyNumberFormat="0" applyFill="0" applyBorder="0" applyAlignment="0" applyProtection="0"/>
    <xf numFmtId="0" fontId="2" fillId="31" borderId="0" applyNumberFormat="0" applyBorder="0" applyAlignment="0" applyProtection="0"/>
    <xf numFmtId="0" fontId="26" fillId="0" borderId="0" applyNumberFormat="0" applyFill="0" applyBorder="0" applyAlignment="0" applyProtection="0"/>
    <xf numFmtId="0" fontId="2" fillId="14" borderId="0" applyNumberFormat="0" applyBorder="0" applyAlignment="0" applyProtection="0"/>
    <xf numFmtId="0" fontId="2" fillId="8" borderId="6" applyNumberFormat="0" applyFont="0" applyAlignment="0" applyProtection="0"/>
    <xf numFmtId="0" fontId="27" fillId="28" borderId="0" applyNumberFormat="0" applyBorder="0" applyAlignment="0" applyProtection="0"/>
    <xf numFmtId="0" fontId="27" fillId="29" borderId="0" applyNumberFormat="0" applyBorder="0" applyAlignment="0" applyProtection="0"/>
    <xf numFmtId="0" fontId="25" fillId="7" borderId="5" applyNumberFormat="0" applyAlignment="0" applyProtection="0"/>
    <xf numFmtId="0" fontId="27" fillId="32" borderId="0" applyNumberFormat="0" applyBorder="0" applyAlignment="0" applyProtection="0"/>
    <xf numFmtId="0" fontId="27" fillId="32" borderId="0" applyNumberFormat="0" applyBorder="0" applyAlignment="0" applyProtection="0"/>
    <xf numFmtId="0" fontId="2" fillId="19" borderId="0" applyNumberFormat="0" applyBorder="0" applyAlignment="0" applyProtection="0"/>
    <xf numFmtId="9" fontId="2" fillId="0" borderId="0" applyFont="0" applyFill="0" applyBorder="0" applyAlignment="0" applyProtection="0"/>
    <xf numFmtId="0" fontId="24" fillId="0" borderId="4" applyNumberFormat="0" applyFill="0" applyAlignment="0" applyProtection="0"/>
    <xf numFmtId="0" fontId="20" fillId="3" borderId="0" applyNumberFormat="0" applyBorder="0" applyAlignment="0" applyProtection="0"/>
    <xf numFmtId="0" fontId="14" fillId="0" borderId="7" applyNumberFormat="0" applyFill="0" applyAlignment="0" applyProtection="0"/>
    <xf numFmtId="0" fontId="27" fillId="16" borderId="0" applyNumberFormat="0" applyBorder="0" applyAlignment="0" applyProtection="0"/>
    <xf numFmtId="0" fontId="14" fillId="0" borderId="7" applyNumberFormat="0" applyFill="0" applyAlignment="0" applyProtection="0"/>
    <xf numFmtId="0" fontId="24" fillId="0" borderId="4" applyNumberFormat="0" applyFill="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9"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1"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16" borderId="0" applyNumberFormat="0" applyBorder="0" applyAlignment="0" applyProtection="0"/>
    <xf numFmtId="164" fontId="2" fillId="0" borderId="0" applyFont="0" applyFill="0" applyBorder="0" applyAlignment="0" applyProtection="0"/>
    <xf numFmtId="0" fontId="27" fillId="25"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166" fontId="2" fillId="0" borderId="0" applyFont="0" applyFill="0" applyBorder="0" applyAlignment="0" applyProtection="0"/>
    <xf numFmtId="0" fontId="23" fillId="6" borderId="1" applyNumberFormat="0" applyAlignment="0" applyProtection="0"/>
    <xf numFmtId="0" fontId="21" fillId="4" borderId="0" applyNumberFormat="0" applyBorder="0" applyAlignment="0" applyProtection="0"/>
    <xf numFmtId="164" fontId="2" fillId="0" borderId="0" applyFont="0" applyFill="0" applyBorder="0" applyAlignment="0" applyProtection="0"/>
    <xf numFmtId="0" fontId="25" fillId="7" borderId="5" applyNumberFormat="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0"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2"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3" fillId="6" borderId="1" applyNumberFormat="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3" fillId="6" borderId="1" applyNumberFormat="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3"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0" fillId="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0" fillId="3"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9" borderId="0" applyNumberFormat="0" applyBorder="0" applyAlignment="0" applyProtection="0"/>
    <xf numFmtId="0" fontId="27" fillId="20" borderId="0" applyNumberFormat="0" applyBorder="0" applyAlignment="0" applyProtection="0"/>
    <xf numFmtId="0" fontId="23" fillId="6" borderId="1" applyNumberFormat="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2" fillId="31"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6" fillId="0" borderId="0" applyNumberForma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25" fillId="7" borderId="5" applyNumberFormat="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28"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166"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5" fillId="7" borderId="5"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29"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3"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31"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4" fillId="0" borderId="7" applyNumberFormat="0" applyFill="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28"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2"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1" fillId="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3"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14" fillId="0" borderId="7" applyNumberFormat="0" applyFill="0" applyAlignment="0" applyProtection="0"/>
    <xf numFmtId="0" fontId="27" fillId="13"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3"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9"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25"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1" fillId="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0" fillId="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0"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0" fontId="2" fillId="8" borderId="6"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6" applyNumberFormat="0" applyFont="0" applyAlignment="0" applyProtection="0"/>
    <xf numFmtId="0" fontId="2" fillId="8" borderId="6" applyNumberFormat="0" applyFont="0" applyAlignment="0" applyProtection="0"/>
    <xf numFmtId="0" fontId="2" fillId="8" borderId="6" applyNumberFormat="0" applyFont="0" applyAlignment="0" applyProtection="0"/>
    <xf numFmtId="165"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2" fillId="5" borderId="0" applyNumberFormat="0" applyBorder="0" applyAlignment="0" applyProtection="0"/>
    <xf numFmtId="0" fontId="20" fillId="3" borderId="0" applyNumberFormat="0" applyBorder="0" applyAlignment="0" applyProtection="0"/>
    <xf numFmtId="0" fontId="27" fillId="9" borderId="0" applyNumberFormat="0" applyBorder="0" applyAlignment="0" applyProtection="0"/>
    <xf numFmtId="0" fontId="27" fillId="17" borderId="0" applyNumberFormat="0" applyBorder="0" applyAlignment="0" applyProtection="0"/>
    <xf numFmtId="0" fontId="27" fillId="24" borderId="0" applyNumberFormat="0" applyBorder="0" applyAlignment="0" applyProtection="0"/>
    <xf numFmtId="0" fontId="27" fillId="28" borderId="0" applyNumberFormat="0" applyBorder="0" applyAlignment="0" applyProtection="0"/>
    <xf numFmtId="0" fontId="20" fillId="3" borderId="0" applyNumberFormat="0" applyBorder="0" applyAlignment="0" applyProtection="0"/>
    <xf numFmtId="0" fontId="14" fillId="0" borderId="7" applyNumberFormat="0" applyFill="0" applyAlignment="0" applyProtection="0"/>
    <xf numFmtId="0" fontId="27" fillId="16" borderId="0" applyNumberFormat="0" applyBorder="0" applyAlignment="0" applyProtection="0"/>
    <xf numFmtId="0" fontId="14" fillId="0" borderId="7" applyNumberFormat="0" applyFill="0" applyAlignment="0" applyProtection="0"/>
    <xf numFmtId="0" fontId="24" fillId="0" borderId="4" applyNumberFormat="0" applyFill="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9" borderId="0" applyNumberFormat="0" applyBorder="0" applyAlignment="0" applyProtection="0"/>
    <xf numFmtId="0" fontId="27" fillId="29" borderId="0" applyNumberFormat="0" applyBorder="0" applyAlignment="0" applyProtection="0"/>
    <xf numFmtId="0" fontId="21" fillId="4"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1"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25"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166" fontId="2" fillId="0" borderId="0" applyFont="0" applyFill="0" applyBorder="0" applyAlignment="0" applyProtection="0"/>
    <xf numFmtId="0" fontId="23" fillId="6" borderId="1" applyNumberFormat="0" applyAlignment="0" applyProtection="0"/>
    <xf numFmtId="0" fontId="21" fillId="4" borderId="0" applyNumberFormat="0" applyBorder="0" applyAlignment="0" applyProtection="0"/>
    <xf numFmtId="0" fontId="25" fillId="7" borderId="5" applyNumberFormat="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9" borderId="0" applyNumberFormat="0" applyBorder="0" applyAlignment="0" applyProtection="0"/>
    <xf numFmtId="0" fontId="27" fillId="20" borderId="0" applyNumberFormat="0" applyBorder="0" applyAlignment="0" applyProtection="0"/>
    <xf numFmtId="0" fontId="23" fillId="6" borderId="1" applyNumberFormat="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 fillId="31"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1"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164" fontId="2" fillId="0" borderId="0" applyFont="0" applyFill="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1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166"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5" fillId="7" borderId="5"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8"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14" fillId="0" borderId="7" applyNumberFormat="0" applyFill="0" applyAlignment="0" applyProtection="0"/>
    <xf numFmtId="0" fontId="27" fillId="20" borderId="0" applyNumberFormat="0" applyBorder="0" applyAlignment="0" applyProtection="0"/>
    <xf numFmtId="0" fontId="27" fillId="21" borderId="0" applyNumberFormat="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9" fillId="0" borderId="0" applyNumberFormat="0" applyFill="0" applyBorder="0" applyAlignment="0" applyProtection="0"/>
    <xf numFmtId="0" fontId="27" fillId="28"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9"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5" fillId="7" borderId="5" applyNumberFormat="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0"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6" fillId="0" borderId="0" applyNumberFormat="0" applyFill="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21"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9" fillId="0" borderId="0" applyNumberFormat="0" applyFill="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6"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7"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9"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14" fillId="0" borderId="7" applyNumberFormat="0" applyFill="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0" fontId="14" fillId="0" borderId="7" applyNumberFormat="0" applyFill="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 fillId="30"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1" fillId="4"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32" borderId="0" applyNumberFormat="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164" fontId="2" fillId="0" borderId="0" applyFont="0" applyFill="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5" fillId="7" borderId="5" applyNumberFormat="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20"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27" fillId="24"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6" fillId="0" borderId="0" applyNumberForma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166" fontId="2" fillId="0" borderId="0" applyFont="0" applyFill="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8"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6" fillId="0" borderId="0" applyNumberFormat="0" applyFill="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1"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6" fillId="0" borderId="0" applyNumberFormat="0" applyFill="0" applyBorder="0" applyAlignment="0" applyProtection="0"/>
    <xf numFmtId="0" fontId="27" fillId="13"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6" fillId="0" borderId="0" applyNumberFormat="0" applyFill="0" applyBorder="0" applyAlignment="0" applyProtection="0"/>
    <xf numFmtId="0" fontId="21" fillId="4" borderId="0" applyNumberFormat="0" applyBorder="0" applyAlignment="0" applyProtection="0"/>
    <xf numFmtId="0" fontId="24" fillId="0" borderId="4" applyNumberFormat="0" applyFill="0" applyAlignment="0" applyProtection="0"/>
    <xf numFmtId="0" fontId="27" fillId="20" borderId="0" applyNumberFormat="0" applyBorder="0" applyAlignment="0" applyProtection="0"/>
    <xf numFmtId="0" fontId="27" fillId="16" borderId="0" applyNumberFormat="0" applyBorder="0" applyAlignment="0" applyProtection="0"/>
    <xf numFmtId="9"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 fillId="26" borderId="0" applyNumberFormat="0" applyBorder="0" applyAlignment="0" applyProtection="0"/>
    <xf numFmtId="0" fontId="25" fillId="7" borderId="5" applyNumberFormat="0" applyAlignment="0" applyProtection="0"/>
    <xf numFmtId="0" fontId="14" fillId="0" borderId="7" applyNumberFormat="0" applyFill="0" applyAlignment="0" applyProtection="0"/>
    <xf numFmtId="0" fontId="22" fillId="5" borderId="0" applyNumberFormat="0" applyBorder="0" applyAlignment="0" applyProtection="0"/>
    <xf numFmtId="0" fontId="27" fillId="28" borderId="0" applyNumberFormat="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29" borderId="0" applyNumberFormat="0" applyBorder="0" applyAlignment="0" applyProtection="0"/>
    <xf numFmtId="0" fontId="22" fillId="5"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19" fillId="0" borderId="0" applyNumberFormat="0" applyFill="0" applyBorder="0" applyAlignment="0" applyProtection="0"/>
    <xf numFmtId="0" fontId="24" fillId="0" borderId="4" applyNumberFormat="0" applyFill="0" applyAlignment="0" applyProtection="0"/>
    <xf numFmtId="0" fontId="2" fillId="10" borderId="0" applyNumberFormat="0" applyBorder="0" applyAlignment="0" applyProtection="0"/>
    <xf numFmtId="0" fontId="24" fillId="0" borderId="4" applyNumberFormat="0" applyFill="0" applyAlignment="0" applyProtection="0"/>
    <xf numFmtId="0" fontId="27" fillId="32"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27"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9" borderId="0" applyNumberFormat="0" applyBorder="0" applyAlignment="0" applyProtection="0"/>
    <xf numFmtId="0" fontId="27" fillId="17"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0" fillId="3" borderId="0" applyNumberFormat="0" applyBorder="0" applyAlignment="0" applyProtection="0"/>
    <xf numFmtId="0" fontId="27" fillId="24" borderId="0" applyNumberFormat="0" applyBorder="0" applyAlignment="0" applyProtection="0"/>
    <xf numFmtId="0" fontId="25" fillId="7" borderId="5" applyNumberFormat="0" applyAlignment="0" applyProtection="0"/>
    <xf numFmtId="0" fontId="27" fillId="24"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19" fillId="0" borderId="0" applyNumberFormat="0" applyFill="0" applyBorder="0" applyAlignment="0" applyProtection="0"/>
    <xf numFmtId="0" fontId="24" fillId="0" borderId="4" applyNumberFormat="0" applyFill="0" applyAlignment="0" applyProtection="0"/>
    <xf numFmtId="0" fontId="27" fillId="12" borderId="0" applyNumberFormat="0" applyBorder="0" applyAlignment="0" applyProtection="0"/>
    <xf numFmtId="0" fontId="27" fillId="12" borderId="0" applyNumberFormat="0" applyBorder="0" applyAlignment="0" applyProtection="0"/>
    <xf numFmtId="0" fontId="22" fillId="5"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7" fillId="32" borderId="0" applyNumberFormat="0" applyBorder="0" applyAlignment="0" applyProtection="0"/>
    <xf numFmtId="0" fontId="2" fillId="27" borderId="0" applyNumberFormat="0" applyBorder="0" applyAlignment="0" applyProtection="0"/>
    <xf numFmtId="0" fontId="27" fillId="13" borderId="0" applyNumberFormat="0" applyBorder="0" applyAlignment="0" applyProtection="0"/>
    <xf numFmtId="0" fontId="2" fillId="11" borderId="0" applyNumberFormat="0" applyBorder="0" applyAlignment="0" applyProtection="0"/>
    <xf numFmtId="166" fontId="2" fillId="0" borderId="0" applyFont="0" applyFill="0" applyBorder="0" applyAlignment="0" applyProtection="0"/>
    <xf numFmtId="0" fontId="27" fillId="25" borderId="0" applyNumberFormat="0" applyBorder="0" applyAlignment="0" applyProtection="0"/>
    <xf numFmtId="0" fontId="2" fillId="11" borderId="0" applyNumberFormat="0" applyBorder="0" applyAlignment="0" applyProtection="0"/>
    <xf numFmtId="164" fontId="2" fillId="0" borderId="0" applyFont="0" applyFill="0" applyBorder="0" applyAlignment="0" applyProtection="0"/>
    <xf numFmtId="0" fontId="2" fillId="22"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0" fontId="27" fillId="17" borderId="0" applyNumberFormat="0" applyBorder="0" applyAlignment="0" applyProtection="0"/>
    <xf numFmtId="0" fontId="27" fillId="32" borderId="0" applyNumberFormat="0" applyBorder="0" applyAlignment="0" applyProtection="0"/>
    <xf numFmtId="0" fontId="2" fillId="30" borderId="0" applyNumberFormat="0" applyBorder="0" applyAlignment="0" applyProtection="0"/>
    <xf numFmtId="0" fontId="20" fillId="3" borderId="0" applyNumberFormat="0" applyBorder="0" applyAlignment="0" applyProtection="0"/>
    <xf numFmtId="0" fontId="14" fillId="0" borderId="7" applyNumberFormat="0" applyFill="0" applyAlignment="0" applyProtection="0"/>
    <xf numFmtId="0" fontId="19" fillId="0" borderId="0" applyNumberFormat="0" applyFill="0" applyBorder="0" applyAlignment="0" applyProtection="0"/>
    <xf numFmtId="0" fontId="27" fillId="29" borderId="0" applyNumberFormat="0" applyBorder="0" applyAlignment="0" applyProtection="0"/>
    <xf numFmtId="0" fontId="14" fillId="0" borderId="7"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7" fillId="24" borderId="0" applyNumberFormat="0" applyBorder="0" applyAlignment="0" applyProtection="0"/>
    <xf numFmtId="0" fontId="2" fillId="11"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5" fillId="7" borderId="5" applyNumberFormat="0" applyAlignment="0" applyProtection="0"/>
    <xf numFmtId="0" fontId="21" fillId="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7" borderId="0" applyNumberFormat="0" applyBorder="0" applyAlignment="0" applyProtection="0"/>
    <xf numFmtId="0" fontId="22" fillId="5" borderId="0" applyNumberFormat="0" applyBorder="0" applyAlignment="0" applyProtection="0"/>
    <xf numFmtId="0" fontId="27" fillId="13" borderId="0" applyNumberFormat="0" applyBorder="0" applyAlignment="0" applyProtection="0"/>
    <xf numFmtId="0" fontId="27" fillId="21" borderId="0" applyNumberFormat="0" applyBorder="0" applyAlignment="0" applyProtection="0"/>
    <xf numFmtId="0" fontId="2" fillId="18" borderId="0" applyNumberFormat="0" applyBorder="0" applyAlignment="0" applyProtection="0"/>
    <xf numFmtId="0" fontId="2" fillId="8" borderId="6" applyNumberFormat="0" applyFont="0" applyAlignment="0" applyProtection="0"/>
    <xf numFmtId="0" fontId="2" fillId="15" borderId="0" applyNumberFormat="0" applyBorder="0" applyAlignment="0" applyProtection="0"/>
    <xf numFmtId="0" fontId="2" fillId="30" borderId="0" applyNumberFormat="0" applyBorder="0" applyAlignment="0" applyProtection="0"/>
    <xf numFmtId="0" fontId="27" fillId="24" borderId="0" applyNumberFormat="0" applyBorder="0" applyAlignment="0" applyProtection="0"/>
    <xf numFmtId="0" fontId="27" fillId="16" borderId="0" applyNumberFormat="0" applyBorder="0" applyAlignment="0" applyProtection="0"/>
    <xf numFmtId="0" fontId="27" fillId="12" borderId="0" applyNumberFormat="0" applyBorder="0" applyAlignment="0" applyProtection="0"/>
    <xf numFmtId="0" fontId="27" fillId="20" borderId="0" applyNumberFormat="0" applyBorder="0" applyAlignment="0" applyProtection="0"/>
    <xf numFmtId="0" fontId="27" fillId="12" borderId="0" applyNumberFormat="0" applyBorder="0" applyAlignment="0" applyProtection="0"/>
    <xf numFmtId="0" fontId="27" fillId="21" borderId="0" applyNumberFormat="0" applyBorder="0" applyAlignment="0" applyProtection="0"/>
    <xf numFmtId="0" fontId="2" fillId="27" borderId="0" applyNumberFormat="0" applyBorder="0" applyAlignment="0" applyProtection="0"/>
    <xf numFmtId="0" fontId="27" fillId="13" borderId="0" applyNumberFormat="0" applyBorder="0" applyAlignment="0" applyProtection="0"/>
    <xf numFmtId="0" fontId="14" fillId="0" borderId="7" applyNumberFormat="0" applyFill="0" applyAlignment="0" applyProtection="0"/>
    <xf numFmtId="0" fontId="2" fillId="27" borderId="0" applyNumberFormat="0" applyBorder="0" applyAlignment="0" applyProtection="0"/>
    <xf numFmtId="0" fontId="27" fillId="17" borderId="0" applyNumberFormat="0" applyBorder="0" applyAlignment="0" applyProtection="0"/>
    <xf numFmtId="9" fontId="2" fillId="0" borderId="0" applyFont="0" applyFill="0" applyBorder="0" applyAlignment="0" applyProtection="0"/>
    <xf numFmtId="0" fontId="27" fillId="17" borderId="0" applyNumberFormat="0" applyBorder="0" applyAlignment="0" applyProtection="0"/>
    <xf numFmtId="0" fontId="23" fillId="6" borderId="1" applyNumberFormat="0" applyAlignment="0" applyProtection="0"/>
    <xf numFmtId="0" fontId="25" fillId="7" borderId="5" applyNumberFormat="0" applyAlignment="0" applyProtection="0"/>
    <xf numFmtId="0" fontId="24" fillId="0" borderId="4" applyNumberFormat="0" applyFill="0" applyAlignment="0" applyProtection="0"/>
    <xf numFmtId="0" fontId="2" fillId="15" borderId="0" applyNumberFormat="0" applyBorder="0" applyAlignment="0" applyProtection="0"/>
    <xf numFmtId="0" fontId="25" fillId="7" borderId="5" applyNumberFormat="0" applyAlignment="0" applyProtection="0"/>
    <xf numFmtId="0" fontId="2" fillId="26" borderId="0" applyNumberFormat="0" applyBorder="0" applyAlignment="0" applyProtection="0"/>
    <xf numFmtId="0" fontId="27" fillId="20" borderId="0" applyNumberFormat="0" applyBorder="0" applyAlignment="0" applyProtection="0"/>
    <xf numFmtId="0" fontId="2" fillId="30" borderId="0" applyNumberFormat="0" applyBorder="0" applyAlignment="0" applyProtection="0"/>
    <xf numFmtId="0" fontId="2" fillId="14" borderId="0" applyNumberFormat="0" applyBorder="0" applyAlignment="0" applyProtection="0"/>
    <xf numFmtId="0" fontId="27" fillId="28" borderId="0" applyNumberFormat="0" applyBorder="0" applyAlignment="0" applyProtection="0"/>
    <xf numFmtId="0" fontId="27" fillId="17" borderId="0" applyNumberFormat="0" applyBorder="0" applyAlignment="0" applyProtection="0"/>
    <xf numFmtId="0" fontId="27" fillId="25" borderId="0" applyNumberFormat="0" applyBorder="0" applyAlignment="0" applyProtection="0"/>
    <xf numFmtId="0" fontId="2" fillId="31" borderId="0" applyNumberFormat="0" applyBorder="0" applyAlignment="0" applyProtection="0"/>
    <xf numFmtId="0" fontId="25" fillId="7" borderId="5" applyNumberFormat="0" applyAlignment="0" applyProtection="0"/>
    <xf numFmtId="0" fontId="27" fillId="12" borderId="0" applyNumberFormat="0" applyBorder="0" applyAlignment="0" applyProtection="0"/>
    <xf numFmtId="0" fontId="20" fillId="3" borderId="0" applyNumberFormat="0" applyBorder="0" applyAlignment="0" applyProtection="0"/>
    <xf numFmtId="0" fontId="21" fillId="4" borderId="0" applyNumberFormat="0" applyBorder="0" applyAlignment="0" applyProtection="0"/>
    <xf numFmtId="0" fontId="2" fillId="26" borderId="0" applyNumberFormat="0" applyBorder="0" applyAlignment="0" applyProtection="0"/>
    <xf numFmtId="0" fontId="21" fillId="4" borderId="0" applyNumberFormat="0" applyBorder="0" applyAlignment="0" applyProtection="0"/>
    <xf numFmtId="0" fontId="2" fillId="26" borderId="0" applyNumberFormat="0" applyBorder="0" applyAlignment="0" applyProtection="0"/>
    <xf numFmtId="0" fontId="23" fillId="6" borderId="1" applyNumberFormat="0" applyAlignment="0" applyProtection="0"/>
    <xf numFmtId="165" fontId="2" fillId="0" borderId="0" applyFont="0" applyFill="0" applyBorder="0" applyAlignment="0" applyProtection="0"/>
    <xf numFmtId="0" fontId="27" fillId="12" borderId="0" applyNumberFormat="0" applyBorder="0" applyAlignment="0" applyProtection="0"/>
    <xf numFmtId="0" fontId="23" fillId="6" borderId="1" applyNumberFormat="0" applyAlignment="0" applyProtection="0"/>
    <xf numFmtId="0" fontId="2" fillId="26" borderId="0" applyNumberFormat="0" applyBorder="0" applyAlignment="0" applyProtection="0"/>
    <xf numFmtId="0" fontId="14" fillId="0" borderId="7" applyNumberFormat="0" applyFill="0" applyAlignment="0" applyProtection="0"/>
    <xf numFmtId="0" fontId="14" fillId="0" borderId="7" applyNumberFormat="0" applyFill="0" applyAlignment="0" applyProtection="0"/>
    <xf numFmtId="0" fontId="27" fillId="17" borderId="0" applyNumberFormat="0" applyBorder="0" applyAlignment="0" applyProtection="0"/>
    <xf numFmtId="0" fontId="2" fillId="8" borderId="6" applyNumberFormat="0" applyFont="0" applyAlignment="0" applyProtection="0"/>
    <xf numFmtId="0" fontId="2" fillId="31"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1" fillId="4" borderId="0" applyNumberFormat="0" applyBorder="0" applyAlignment="0" applyProtection="0"/>
    <xf numFmtId="0" fontId="27" fillId="17" borderId="0" applyNumberFormat="0" applyBorder="0" applyAlignment="0" applyProtection="0"/>
    <xf numFmtId="0" fontId="27" fillId="9" borderId="0" applyNumberFormat="0" applyBorder="0" applyAlignment="0" applyProtection="0"/>
    <xf numFmtId="0" fontId="25" fillId="7" borderId="5" applyNumberFormat="0" applyAlignment="0" applyProtection="0"/>
    <xf numFmtId="0" fontId="27" fillId="24" borderId="0" applyNumberFormat="0" applyBorder="0" applyAlignment="0" applyProtection="0"/>
    <xf numFmtId="0" fontId="2" fillId="19" borderId="0" applyNumberFormat="0" applyBorder="0" applyAlignment="0" applyProtection="0"/>
    <xf numFmtId="0" fontId="26" fillId="0" borderId="0" applyNumberFormat="0" applyFill="0" applyBorder="0" applyAlignment="0" applyProtection="0"/>
    <xf numFmtId="0" fontId="2" fillId="19" borderId="0" applyNumberFormat="0" applyBorder="0" applyAlignment="0" applyProtection="0"/>
    <xf numFmtId="0" fontId="27" fillId="17" borderId="0" applyNumberFormat="0" applyBorder="0" applyAlignment="0" applyProtection="0"/>
    <xf numFmtId="0" fontId="2" fillId="22" borderId="0" applyNumberFormat="0" applyBorder="0" applyAlignment="0" applyProtection="0"/>
    <xf numFmtId="0" fontId="27" fillId="12"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28" borderId="0" applyNumberFormat="0" applyBorder="0" applyAlignment="0" applyProtection="0"/>
    <xf numFmtId="0" fontId="19" fillId="0" borderId="0" applyNumberFormat="0" applyFill="0" applyBorder="0" applyAlignment="0" applyProtection="0"/>
    <xf numFmtId="0" fontId="2" fillId="27" borderId="0" applyNumberFormat="0" applyBorder="0" applyAlignment="0" applyProtection="0"/>
    <xf numFmtId="0" fontId="27" fillId="2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5" fillId="7" borderId="5" applyNumberFormat="0" applyAlignment="0" applyProtection="0"/>
    <xf numFmtId="0" fontId="2" fillId="31" borderId="0" applyNumberFormat="0" applyBorder="0" applyAlignment="0" applyProtection="0"/>
    <xf numFmtId="0" fontId="27" fillId="12" borderId="0" applyNumberFormat="0" applyBorder="0" applyAlignment="0" applyProtection="0"/>
    <xf numFmtId="0" fontId="2" fillId="31" borderId="0" applyNumberFormat="0" applyBorder="0" applyAlignment="0" applyProtection="0"/>
    <xf numFmtId="0" fontId="27" fillId="16" borderId="0" applyNumberFormat="0" applyBorder="0" applyAlignment="0" applyProtection="0"/>
    <xf numFmtId="0" fontId="27" fillId="21" borderId="0" applyNumberFormat="0" applyBorder="0" applyAlignment="0" applyProtection="0"/>
    <xf numFmtId="0" fontId="2" fillId="10" borderId="0" applyNumberFormat="0" applyBorder="0" applyAlignment="0" applyProtection="0"/>
    <xf numFmtId="0" fontId="2" fillId="8" borderId="6" applyNumberFormat="0" applyFont="0" applyAlignment="0" applyProtection="0"/>
    <xf numFmtId="0" fontId="24" fillId="0" borderId="4" applyNumberFormat="0" applyFill="0" applyAlignment="0" applyProtection="0"/>
    <xf numFmtId="0" fontId="19" fillId="0" borderId="0" applyNumberFormat="0" applyFill="0" applyBorder="0" applyAlignment="0" applyProtection="0"/>
    <xf numFmtId="0" fontId="2" fillId="19" borderId="0" applyNumberFormat="0" applyBorder="0" applyAlignment="0" applyProtection="0"/>
    <xf numFmtId="0" fontId="27" fillId="9"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1" fillId="4" borderId="0" applyNumberFormat="0" applyBorder="0" applyAlignment="0" applyProtection="0"/>
    <xf numFmtId="0" fontId="2" fillId="18" borderId="0" applyNumberFormat="0" applyBorder="0" applyAlignment="0" applyProtection="0"/>
    <xf numFmtId="0" fontId="27" fillId="32" borderId="0" applyNumberFormat="0" applyBorder="0" applyAlignment="0" applyProtection="0"/>
    <xf numFmtId="0" fontId="22" fillId="5" borderId="0" applyNumberFormat="0" applyBorder="0" applyAlignment="0" applyProtection="0"/>
    <xf numFmtId="0" fontId="19" fillId="0" borderId="0" applyNumberFormat="0" applyFill="0" applyBorder="0" applyAlignment="0" applyProtection="0"/>
    <xf numFmtId="0" fontId="27" fillId="29" borderId="0" applyNumberFormat="0" applyBorder="0" applyAlignment="0" applyProtection="0"/>
    <xf numFmtId="0" fontId="2" fillId="8" borderId="6" applyNumberFormat="0" applyFont="0" applyAlignment="0" applyProtection="0"/>
    <xf numFmtId="0" fontId="27" fillId="20" borderId="0" applyNumberFormat="0" applyBorder="0" applyAlignment="0" applyProtection="0"/>
    <xf numFmtId="0" fontId="14" fillId="0" borderId="7" applyNumberFormat="0" applyFill="0" applyAlignment="0" applyProtection="0"/>
    <xf numFmtId="0" fontId="25" fillId="7" borderId="5" applyNumberFormat="0" applyAlignment="0" applyProtection="0"/>
    <xf numFmtId="0" fontId="27" fillId="20" borderId="0" applyNumberFormat="0" applyBorder="0" applyAlignment="0" applyProtection="0"/>
    <xf numFmtId="0" fontId="27" fillId="13" borderId="0" applyNumberFormat="0" applyBorder="0" applyAlignment="0" applyProtection="0"/>
    <xf numFmtId="0" fontId="14" fillId="0" borderId="7" applyNumberFormat="0" applyFill="0" applyAlignment="0" applyProtection="0"/>
    <xf numFmtId="0" fontId="24" fillId="0" borderId="4" applyNumberFormat="0" applyFill="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21" borderId="0" applyNumberFormat="0" applyBorder="0" applyAlignment="0" applyProtection="0"/>
    <xf numFmtId="0" fontId="27" fillId="2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 fillId="27" borderId="0" applyNumberFormat="0" applyBorder="0" applyAlignment="0" applyProtection="0"/>
    <xf numFmtId="0" fontId="27" fillId="24" borderId="0" applyNumberFormat="0" applyBorder="0" applyAlignment="0" applyProtection="0"/>
    <xf numFmtId="0" fontId="27" fillId="9"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27" fillId="17" borderId="0" applyNumberFormat="0" applyBorder="0" applyAlignment="0" applyProtection="0"/>
    <xf numFmtId="0" fontId="20" fillId="3" borderId="0" applyNumberFormat="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7" fillId="17" borderId="0" applyNumberFormat="0" applyBorder="0" applyAlignment="0" applyProtection="0"/>
    <xf numFmtId="0" fontId="2" fillId="18" borderId="0" applyNumberFormat="0" applyBorder="0" applyAlignment="0" applyProtection="0"/>
    <xf numFmtId="0" fontId="27" fillId="12" borderId="0" applyNumberFormat="0" applyBorder="0" applyAlignment="0" applyProtection="0"/>
    <xf numFmtId="0" fontId="2" fillId="27" borderId="0" applyNumberFormat="0" applyBorder="0" applyAlignment="0" applyProtection="0"/>
    <xf numFmtId="0" fontId="25" fillId="7" borderId="5" applyNumberFormat="0" applyAlignment="0" applyProtection="0"/>
    <xf numFmtId="0" fontId="22" fillId="5" borderId="0" applyNumberFormat="0" applyBorder="0" applyAlignment="0" applyProtection="0"/>
    <xf numFmtId="0" fontId="2" fillId="31" borderId="0" applyNumberFormat="0" applyBorder="0" applyAlignment="0" applyProtection="0"/>
    <xf numFmtId="0" fontId="27" fillId="2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7" fillId="21" borderId="0" applyNumberFormat="0" applyBorder="0" applyAlignment="0" applyProtection="0"/>
    <xf numFmtId="0" fontId="21" fillId="4" borderId="0" applyNumberFormat="0" applyBorder="0" applyAlignment="0" applyProtection="0"/>
    <xf numFmtId="0" fontId="27" fillId="24" borderId="0" applyNumberFormat="0" applyBorder="0" applyAlignment="0" applyProtection="0"/>
    <xf numFmtId="0" fontId="27" fillId="12" borderId="0" applyNumberFormat="0" applyBorder="0" applyAlignment="0" applyProtection="0"/>
    <xf numFmtId="0" fontId="21" fillId="4" borderId="0" applyNumberFormat="0" applyBorder="0" applyAlignment="0" applyProtection="0"/>
    <xf numFmtId="0" fontId="26" fillId="0" borderId="0" applyNumberFormat="0" applyFill="0" applyBorder="0" applyAlignment="0" applyProtection="0"/>
    <xf numFmtId="0" fontId="2" fillId="10" borderId="0" applyNumberFormat="0" applyBorder="0" applyAlignment="0" applyProtection="0"/>
    <xf numFmtId="0" fontId="27" fillId="25" borderId="0" applyNumberFormat="0" applyBorder="0" applyAlignment="0" applyProtection="0"/>
    <xf numFmtId="0" fontId="27" fillId="20" borderId="0" applyNumberFormat="0" applyBorder="0" applyAlignment="0" applyProtection="0"/>
    <xf numFmtId="0" fontId="2" fillId="26" borderId="0" applyNumberFormat="0" applyBorder="0" applyAlignment="0" applyProtection="0"/>
    <xf numFmtId="0" fontId="21" fillId="4" borderId="0" applyNumberFormat="0" applyBorder="0" applyAlignment="0" applyProtection="0"/>
    <xf numFmtId="0" fontId="24" fillId="0" borderId="4" applyNumberFormat="0" applyFill="0" applyAlignment="0" applyProtection="0"/>
    <xf numFmtId="166" fontId="2" fillId="0" borderId="0" applyFont="0" applyFill="0" applyBorder="0" applyAlignment="0" applyProtection="0"/>
    <xf numFmtId="0" fontId="22" fillId="5" borderId="0" applyNumberFormat="0" applyBorder="0" applyAlignment="0" applyProtection="0"/>
    <xf numFmtId="0" fontId="2" fillId="19" borderId="0" applyNumberFormat="0" applyBorder="0" applyAlignment="0" applyProtection="0"/>
    <xf numFmtId="0" fontId="24" fillId="0" borderId="4" applyNumberFormat="0" applyFill="0" applyAlignment="0" applyProtection="0"/>
    <xf numFmtId="0" fontId="19" fillId="0" borderId="0" applyNumberFormat="0" applyFill="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0" fillId="3" borderId="0" applyNumberFormat="0" applyBorder="0" applyAlignment="0" applyProtection="0"/>
    <xf numFmtId="0" fontId="22" fillId="5" borderId="0" applyNumberFormat="0" applyBorder="0" applyAlignment="0" applyProtection="0"/>
    <xf numFmtId="0" fontId="25" fillId="7" borderId="5" applyNumberFormat="0" applyAlignment="0" applyProtection="0"/>
    <xf numFmtId="166" fontId="2" fillId="0" borderId="0" applyFont="0" applyFill="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7" fillId="17" borderId="0" applyNumberFormat="0" applyBorder="0" applyAlignment="0" applyProtection="0"/>
    <xf numFmtId="0" fontId="27" fillId="24" borderId="0" applyNumberFormat="0" applyBorder="0" applyAlignment="0" applyProtection="0"/>
    <xf numFmtId="0" fontId="27" fillId="9" borderId="0" applyNumberFormat="0" applyBorder="0" applyAlignment="0" applyProtection="0"/>
    <xf numFmtId="0" fontId="27" fillId="21" borderId="0" applyNumberFormat="0" applyBorder="0" applyAlignment="0" applyProtection="0"/>
    <xf numFmtId="0" fontId="25" fillId="7" borderId="5" applyNumberFormat="0" applyAlignment="0" applyProtection="0"/>
    <xf numFmtId="0" fontId="19" fillId="0" borderId="0" applyNumberFormat="0" applyFill="0" applyBorder="0" applyAlignment="0" applyProtection="0"/>
    <xf numFmtId="0" fontId="27" fillId="24" borderId="0" applyNumberFormat="0" applyBorder="0" applyAlignment="0" applyProtection="0"/>
    <xf numFmtId="0" fontId="25" fillId="7" borderId="5" applyNumberFormat="0" applyAlignment="0" applyProtection="0"/>
    <xf numFmtId="0" fontId="27" fillId="9" borderId="0" applyNumberFormat="0" applyBorder="0" applyAlignment="0" applyProtection="0"/>
    <xf numFmtId="0" fontId="27" fillId="17" borderId="0" applyNumberFormat="0" applyBorder="0" applyAlignment="0" applyProtection="0"/>
    <xf numFmtId="0" fontId="2" fillId="10"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3" fillId="6" borderId="1" applyNumberFormat="0" applyAlignment="0" applyProtection="0"/>
    <xf numFmtId="0" fontId="27" fillId="25"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27" fillId="21" borderId="0" applyNumberFormat="0" applyBorder="0" applyAlignment="0" applyProtection="0"/>
    <xf numFmtId="0" fontId="27" fillId="17"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7" fillId="25" borderId="0" applyNumberFormat="0" applyBorder="0" applyAlignment="0" applyProtection="0"/>
    <xf numFmtId="0" fontId="27" fillId="9" borderId="0" applyNumberFormat="0" applyBorder="0" applyAlignment="0" applyProtection="0"/>
    <xf numFmtId="0" fontId="25" fillId="7" borderId="5" applyNumberFormat="0" applyAlignment="0" applyProtection="0"/>
    <xf numFmtId="0" fontId="21" fillId="4"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27" fillId="24" borderId="0" applyNumberFormat="0" applyBorder="0" applyAlignment="0" applyProtection="0"/>
    <xf numFmtId="0" fontId="27" fillId="16"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3" fillId="6" borderId="1" applyNumberFormat="0" applyAlignment="0" applyProtection="0"/>
    <xf numFmtId="0" fontId="27" fillId="13" borderId="0" applyNumberFormat="0" applyBorder="0" applyAlignment="0" applyProtection="0"/>
    <xf numFmtId="0" fontId="21" fillId="4" borderId="0" applyNumberFormat="0" applyBorder="0" applyAlignment="0" applyProtection="0"/>
    <xf numFmtId="0" fontId="27" fillId="13" borderId="0" applyNumberFormat="0" applyBorder="0" applyAlignment="0" applyProtection="0"/>
    <xf numFmtId="0" fontId="23" fillId="6" borderId="1" applyNumberFormat="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16" borderId="0" applyNumberFormat="0" applyBorder="0" applyAlignment="0" applyProtection="0"/>
    <xf numFmtId="0" fontId="27" fillId="28" borderId="0" applyNumberFormat="0" applyBorder="0" applyAlignment="0" applyProtection="0"/>
    <xf numFmtId="0" fontId="19" fillId="0" borderId="0" applyNumberFormat="0" applyFill="0" applyBorder="0" applyAlignment="0" applyProtection="0"/>
    <xf numFmtId="0" fontId="27" fillId="32" borderId="0" applyNumberFormat="0" applyBorder="0" applyAlignment="0" applyProtection="0"/>
    <xf numFmtId="0" fontId="21" fillId="4" borderId="0" applyNumberFormat="0" applyBorder="0" applyAlignment="0" applyProtection="0"/>
    <xf numFmtId="0" fontId="24" fillId="0" borderId="4" applyNumberFormat="0" applyFill="0" applyAlignment="0" applyProtection="0"/>
    <xf numFmtId="0" fontId="27" fillId="28" borderId="0" applyNumberFormat="0" applyBorder="0" applyAlignment="0" applyProtection="0"/>
    <xf numFmtId="0" fontId="27" fillId="32" borderId="0" applyNumberFormat="0" applyBorder="0" applyAlignment="0" applyProtection="0"/>
    <xf numFmtId="0" fontId="27" fillId="20" borderId="0" applyNumberFormat="0" applyBorder="0" applyAlignment="0" applyProtection="0"/>
    <xf numFmtId="0" fontId="27" fillId="16" borderId="0" applyNumberFormat="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20" borderId="0" applyNumberFormat="0" applyBorder="0" applyAlignment="0" applyProtection="0"/>
    <xf numFmtId="0" fontId="27" fillId="20"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0" fillId="3" borderId="0" applyNumberFormat="0" applyBorder="0" applyAlignment="0" applyProtection="0"/>
    <xf numFmtId="0" fontId="27" fillId="20" borderId="0" applyNumberFormat="0" applyBorder="0" applyAlignment="0" applyProtection="0"/>
    <xf numFmtId="0" fontId="27" fillId="28" borderId="0" applyNumberFormat="0" applyBorder="0" applyAlignment="0" applyProtection="0"/>
    <xf numFmtId="0" fontId="27" fillId="16" borderId="0" applyNumberFormat="0" applyBorder="0" applyAlignment="0" applyProtection="0"/>
    <xf numFmtId="0" fontId="27" fillId="12" borderId="0" applyNumberFormat="0" applyBorder="0" applyAlignment="0" applyProtection="0"/>
    <xf numFmtId="0" fontId="22" fillId="5" borderId="0" applyNumberFormat="0" applyBorder="0" applyAlignment="0" applyProtection="0"/>
    <xf numFmtId="0" fontId="27" fillId="29" borderId="0" applyNumberFormat="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5" fillId="7" borderId="5" applyNumberFormat="0" applyAlignment="0" applyProtection="0"/>
    <xf numFmtId="0" fontId="27" fillId="32" borderId="0" applyNumberFormat="0" applyBorder="0" applyAlignment="0" applyProtection="0"/>
    <xf numFmtId="0" fontId="2" fillId="26" borderId="0" applyNumberFormat="0" applyBorder="0" applyAlignment="0" applyProtection="0"/>
    <xf numFmtId="0" fontId="20" fillId="3" borderId="0" applyNumberFormat="0" applyBorder="0" applyAlignment="0" applyProtection="0"/>
    <xf numFmtId="0" fontId="14" fillId="0" borderId="7" applyNumberFormat="0" applyFill="0" applyAlignment="0" applyProtection="0"/>
    <xf numFmtId="0" fontId="27" fillId="16" borderId="0" applyNumberFormat="0" applyBorder="0" applyAlignment="0" applyProtection="0"/>
    <xf numFmtId="0" fontId="14" fillId="0" borderId="7" applyNumberFormat="0" applyFill="0" applyAlignment="0" applyProtection="0"/>
    <xf numFmtId="0" fontId="24" fillId="0" borderId="4" applyNumberFormat="0" applyFill="0" applyAlignment="0" applyProtection="0"/>
    <xf numFmtId="0" fontId="27" fillId="20" borderId="0" applyNumberFormat="0" applyBorder="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9" borderId="0" applyNumberFormat="0" applyBorder="0" applyAlignment="0" applyProtection="0"/>
    <xf numFmtId="0" fontId="21" fillId="4"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5" fillId="7" borderId="5" applyNumberFormat="0" applyAlignment="0" applyProtection="0"/>
    <xf numFmtId="0" fontId="27" fillId="13" borderId="0" applyNumberFormat="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2" fillId="5" borderId="0" applyNumberFormat="0" applyBorder="0" applyAlignment="0" applyProtection="0"/>
    <xf numFmtId="0" fontId="27" fillId="28" borderId="0" applyNumberFormat="0" applyBorder="0" applyAlignment="0" applyProtection="0"/>
    <xf numFmtId="0" fontId="27" fillId="21"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164" fontId="2" fillId="0" borderId="0" applyFont="0" applyFill="0" applyBorder="0" applyAlignment="0" applyProtection="0"/>
    <xf numFmtId="0" fontId="27" fillId="25" borderId="0" applyNumberFormat="0" applyBorder="0" applyAlignment="0" applyProtection="0"/>
    <xf numFmtId="0" fontId="2" fillId="11"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166" fontId="2" fillId="0" borderId="0" applyFont="0" applyFill="0" applyBorder="0" applyAlignment="0" applyProtection="0"/>
    <xf numFmtId="0" fontId="23" fillId="6" borderId="1" applyNumberFormat="0" applyAlignment="0" applyProtection="0"/>
    <xf numFmtId="0" fontId="21" fillId="4" borderId="0" applyNumberFormat="0" applyBorder="0" applyAlignment="0" applyProtection="0"/>
    <xf numFmtId="164" fontId="2" fillId="0" borderId="0" applyFont="0" applyFill="0" applyBorder="0" applyAlignment="0" applyProtection="0"/>
    <xf numFmtId="0" fontId="25" fillId="7" borderId="5" applyNumberFormat="0" applyAlignment="0" applyProtection="0"/>
    <xf numFmtId="0" fontId="2" fillId="18"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32"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3" fillId="6" borderId="1" applyNumberFormat="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7" fillId="24"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0" fontId="19" fillId="0" borderId="0" applyNumberFormat="0" applyFill="0" applyBorder="0" applyAlignment="0" applyProtection="0"/>
    <xf numFmtId="0" fontId="2" fillId="15"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 fillId="8" borderId="6" applyNumberFormat="0" applyFont="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9" borderId="0" applyNumberFormat="0" applyBorder="0" applyAlignment="0" applyProtection="0"/>
    <xf numFmtId="0" fontId="27" fillId="20" borderId="0" applyNumberFormat="0" applyBorder="0" applyAlignment="0" applyProtection="0"/>
    <xf numFmtId="0" fontId="27" fillId="17" borderId="0" applyNumberFormat="0" applyBorder="0" applyAlignment="0" applyProtection="0"/>
    <xf numFmtId="0" fontId="23" fillId="6" borderId="1" applyNumberFormat="0" applyAlignment="0" applyProtection="0"/>
    <xf numFmtId="0" fontId="20" fillId="3" borderId="0" applyNumberFormat="0" applyBorder="0" applyAlignment="0" applyProtection="0"/>
    <xf numFmtId="0" fontId="24" fillId="0" borderId="4" applyNumberFormat="0" applyFill="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5"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4" fillId="0" borderId="4" applyNumberFormat="0" applyFill="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24" fillId="0" borderId="4" applyNumberFormat="0" applyFill="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 fillId="2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26"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166"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7" borderId="0" applyNumberFormat="0" applyBorder="0" applyAlignment="0" applyProtection="0"/>
    <xf numFmtId="0" fontId="25" fillId="7" borderId="5"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6" fillId="0" borderId="0" applyNumberFormat="0" applyFill="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166"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4" fillId="0" borderId="4"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6"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7"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0"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0" fillId="3" borderId="0" applyNumberFormat="0" applyBorder="0" applyAlignment="0" applyProtection="0"/>
    <xf numFmtId="0" fontId="23" fillId="6" borderId="1" applyNumberFormat="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28"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14" fillId="0" borderId="7" applyNumberFormat="0" applyFill="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3"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9" borderId="0" applyNumberFormat="0" applyBorder="0" applyAlignment="0" applyProtection="0"/>
    <xf numFmtId="0" fontId="27" fillId="24"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5" fillId="7" borderId="5" applyNumberFormat="0" applyAlignment="0" applyProtection="0"/>
    <xf numFmtId="0" fontId="27" fillId="16" borderId="0" applyNumberFormat="0" applyBorder="0" applyAlignment="0" applyProtection="0"/>
    <xf numFmtId="0" fontId="27" fillId="17" borderId="0" applyNumberFormat="0" applyBorder="0" applyAlignment="0" applyProtection="0"/>
    <xf numFmtId="0" fontId="2" fillId="23"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6"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9" fontId="2" fillId="0" borderId="0" applyFont="0" applyFill="0" applyBorder="0" applyAlignment="0" applyProtection="0"/>
    <xf numFmtId="0" fontId="27" fillId="32"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1" fillId="4"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5" fillId="7" borderId="5" applyNumberFormat="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8"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8"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9"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0" fillId="3"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20" borderId="0" applyNumberFormat="0" applyBorder="0" applyAlignment="0" applyProtection="0"/>
    <xf numFmtId="0" fontId="27" fillId="13"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2" fillId="5"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0" fillId="3"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28"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166"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2"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9"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2" fillId="15"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0" fillId="3"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8" borderId="6" applyNumberFormat="0" applyFont="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0" fontId="2" fillId="8" borderId="6"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6" applyNumberFormat="0" applyFont="0" applyAlignment="0" applyProtection="0"/>
    <xf numFmtId="0" fontId="2" fillId="8" borderId="6" applyNumberFormat="0" applyFont="0" applyAlignment="0" applyProtection="0"/>
    <xf numFmtId="0" fontId="2" fillId="8" borderId="6" applyNumberFormat="0" applyFont="0" applyAlignment="0" applyProtection="0"/>
    <xf numFmtId="165"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0" fillId="3" borderId="0" applyNumberFormat="0" applyBorder="0" applyAlignment="0" applyProtection="0"/>
    <xf numFmtId="0" fontId="14" fillId="0" borderId="7" applyNumberFormat="0" applyFill="0" applyAlignment="0" applyProtection="0"/>
    <xf numFmtId="0" fontId="27" fillId="16" borderId="0" applyNumberFormat="0" applyBorder="0" applyAlignment="0" applyProtection="0"/>
    <xf numFmtId="0" fontId="14" fillId="0" borderId="7" applyNumberFormat="0" applyFill="0" applyAlignment="0" applyProtection="0"/>
    <xf numFmtId="0" fontId="24" fillId="0" borderId="4" applyNumberFormat="0" applyFill="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9" borderId="0" applyNumberFormat="0" applyBorder="0" applyAlignment="0" applyProtection="0"/>
    <xf numFmtId="0" fontId="21" fillId="4"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14" fillId="0" borderId="7" applyNumberFormat="0" applyFill="0" applyAlignment="0" applyProtection="0"/>
    <xf numFmtId="0" fontId="2" fillId="30"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1"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25"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166" fontId="2" fillId="0" borderId="0" applyFont="0" applyFill="0" applyBorder="0" applyAlignment="0" applyProtection="0"/>
    <xf numFmtId="0" fontId="23" fillId="6" borderId="1" applyNumberFormat="0" applyAlignment="0" applyProtection="0"/>
    <xf numFmtId="0" fontId="21" fillId="4" borderId="0" applyNumberFormat="0" applyBorder="0" applyAlignment="0" applyProtection="0"/>
    <xf numFmtId="0" fontId="25" fillId="7" borderId="5" applyNumberFormat="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9" borderId="0" applyNumberFormat="0" applyBorder="0" applyAlignment="0" applyProtection="0"/>
    <xf numFmtId="0" fontId="27" fillId="20" borderId="0" applyNumberFormat="0" applyBorder="0" applyAlignment="0" applyProtection="0"/>
    <xf numFmtId="0" fontId="2" fillId="31" borderId="0" applyNumberFormat="0" applyBorder="0" applyAlignment="0" applyProtection="0"/>
    <xf numFmtId="0" fontId="23" fillId="6" borderId="1" applyNumberFormat="0" applyAlignment="0" applyProtection="0"/>
    <xf numFmtId="0" fontId="20" fillId="3"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9" fontId="2" fillId="0" borderId="0" applyFont="0" applyFill="0" applyBorder="0" applyAlignment="0" applyProtection="0"/>
    <xf numFmtId="166"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5" fillId="7" borderId="5"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0"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3" fillId="6" borderId="1" applyNumberFormat="0" applyAlignment="0" applyProtection="0"/>
    <xf numFmtId="0" fontId="27" fillId="16" borderId="0" applyNumberFormat="0" applyBorder="0" applyAlignment="0" applyProtection="0"/>
    <xf numFmtId="0" fontId="27" fillId="17"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1" fillId="4"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6"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19" fillId="0" borderId="0" applyNumberFormat="0" applyFill="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3" fillId="6" borderId="1" applyNumberFormat="0" applyAlignment="0" applyProtection="0"/>
    <xf numFmtId="0" fontId="27" fillId="16" borderId="0" applyNumberFormat="0" applyBorder="0" applyAlignment="0" applyProtection="0"/>
    <xf numFmtId="0" fontId="27" fillId="17" borderId="0" applyNumberFormat="0" applyBorder="0" applyAlignment="0" applyProtection="0"/>
    <xf numFmtId="0" fontId="27" fillId="25" borderId="0" applyNumberFormat="0" applyBorder="0" applyAlignment="0" applyProtection="0"/>
    <xf numFmtId="0" fontId="27" fillId="13"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 fillId="1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164" fontId="2" fillId="0" borderId="0" applyFon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166" fontId="2" fillId="0" borderId="0" applyFont="0" applyFill="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9"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5" fillId="7" borderId="5"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4"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2"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9" borderId="0" applyNumberFormat="0" applyBorder="0" applyAlignment="0" applyProtection="0"/>
    <xf numFmtId="165" fontId="2" fillId="0" borderId="0" applyFon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11"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8" borderId="6" applyNumberFormat="0" applyFont="0" applyAlignment="0" applyProtection="0"/>
    <xf numFmtId="0" fontId="27" fillId="16" borderId="0" applyNumberFormat="0" applyBorder="0" applyAlignment="0" applyProtection="0"/>
    <xf numFmtId="0" fontId="27" fillId="17" borderId="0" applyNumberFormat="0" applyBorder="0" applyAlignment="0" applyProtection="0"/>
    <xf numFmtId="0" fontId="27" fillId="32"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4" fillId="0" borderId="4"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165" fontId="2" fillId="0" borderId="0" applyFon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6"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0"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17" borderId="0" applyNumberFormat="0" applyBorder="0" applyAlignment="0" applyProtection="0"/>
    <xf numFmtId="0" fontId="27" fillId="13"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6" fillId="0" borderId="0" applyNumberFormat="0" applyFill="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1" fillId="4"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0" fillId="3"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4" fillId="0" borderId="4" applyNumberFormat="0" applyFill="0" applyAlignment="0" applyProtection="0"/>
    <xf numFmtId="0" fontId="27" fillId="28" borderId="0" applyNumberFormat="0" applyBorder="0" applyAlignment="0" applyProtection="0"/>
    <xf numFmtId="0" fontId="27" fillId="29" borderId="0" applyNumberFormat="0" applyBorder="0" applyAlignment="0" applyProtection="0"/>
    <xf numFmtId="0" fontId="2" fillId="18"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27" fillId="1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9"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9" borderId="0" applyNumberFormat="0" applyBorder="0" applyAlignment="0" applyProtection="0"/>
    <xf numFmtId="0" fontId="2" fillId="30"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9" fontId="2" fillId="0" borderId="0" applyFont="0" applyFill="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9"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32"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3" fillId="6" borderId="1" applyNumberFormat="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4"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 fillId="1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4"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 fillId="11"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 fillId="1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 fillId="27"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3" borderId="0" applyNumberFormat="0" applyBorder="0" applyAlignment="0" applyProtection="0"/>
    <xf numFmtId="0" fontId="2" fillId="10"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8" borderId="6" applyNumberFormat="0" applyFont="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30" borderId="0" applyNumberFormat="0" applyBorder="0" applyAlignment="0" applyProtection="0"/>
    <xf numFmtId="165"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8"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 fillId="26"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1"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 fillId="30"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0"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 fillId="2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6"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4"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 fillId="15" borderId="0" applyNumberFormat="0" applyBorder="0" applyAlignment="0" applyProtection="0"/>
    <xf numFmtId="0" fontId="2" fillId="14" borderId="0" applyNumberFormat="0" applyBorder="0" applyAlignment="0" applyProtection="0"/>
    <xf numFmtId="0" fontId="27" fillId="13" borderId="0" applyNumberFormat="0" applyBorder="0" applyAlignment="0" applyProtection="0"/>
    <xf numFmtId="0" fontId="2" fillId="11"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 fillId="8" borderId="6"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 fillId="27"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3" borderId="0" applyNumberFormat="0" applyBorder="0" applyAlignment="0" applyProtection="0"/>
    <xf numFmtId="0" fontId="2" fillId="10"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8" borderId="6" applyNumberFormat="0" applyFont="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30" borderId="0" applyNumberFormat="0" applyBorder="0" applyAlignment="0" applyProtection="0"/>
    <xf numFmtId="165"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8"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 fillId="26"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1"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 fillId="30"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0"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 fillId="2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6"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4"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19" fillId="0" borderId="0" applyNumberFormat="0" applyFill="0" applyBorder="0" applyAlignment="0" applyProtection="0"/>
    <xf numFmtId="0" fontId="14" fillId="0" borderId="7" applyNumberFormat="0" applyFill="0" applyAlignment="0" applyProtection="0"/>
    <xf numFmtId="0" fontId="27" fillId="28"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7"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14" fillId="0" borderId="7" applyNumberFormat="0" applyFill="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4" fillId="0" borderId="7" applyNumberFormat="0" applyFill="0" applyAlignment="0" applyProtection="0"/>
    <xf numFmtId="0" fontId="27" fillId="28" borderId="0" applyNumberFormat="0" applyBorder="0" applyAlignment="0" applyProtection="0"/>
    <xf numFmtId="0" fontId="25" fillId="7" borderId="5" applyNumberFormat="0" applyAlignment="0" applyProtection="0"/>
    <xf numFmtId="0" fontId="27" fillId="17" borderId="0" applyNumberFormat="0" applyBorder="0" applyAlignment="0" applyProtection="0"/>
    <xf numFmtId="0" fontId="27" fillId="25" borderId="0" applyNumberFormat="0" applyBorder="0" applyAlignment="0" applyProtection="0"/>
    <xf numFmtId="0" fontId="27" fillId="9" borderId="0" applyNumberFormat="0" applyBorder="0" applyAlignment="0" applyProtection="0"/>
    <xf numFmtId="0" fontId="2" fillId="15" borderId="0" applyNumberFormat="0" applyBorder="0" applyAlignment="0" applyProtection="0"/>
    <xf numFmtId="0" fontId="26" fillId="0" borderId="0" applyNumberFormat="0" applyFill="0" applyBorder="0" applyAlignment="0" applyProtection="0"/>
    <xf numFmtId="0" fontId="27" fillId="25" borderId="0" applyNumberFormat="0" applyBorder="0" applyAlignment="0" applyProtection="0"/>
    <xf numFmtId="0" fontId="25" fillId="7" borderId="5" applyNumberFormat="0" applyAlignment="0" applyProtection="0"/>
    <xf numFmtId="0" fontId="19" fillId="0" borderId="0" applyNumberFormat="0" applyFill="0" applyBorder="0" applyAlignment="0" applyProtection="0"/>
    <xf numFmtId="0" fontId="2" fillId="30" borderId="0" applyNumberFormat="0" applyBorder="0" applyAlignment="0" applyProtection="0"/>
    <xf numFmtId="0" fontId="27" fillId="13" borderId="0" applyNumberFormat="0" applyBorder="0" applyAlignment="0" applyProtection="0"/>
    <xf numFmtId="0" fontId="27" fillId="29" borderId="0" applyNumberFormat="0" applyBorder="0" applyAlignment="0" applyProtection="0"/>
    <xf numFmtId="164" fontId="2" fillId="0" borderId="0" applyFont="0" applyFill="0" applyBorder="0" applyAlignment="0" applyProtection="0"/>
    <xf numFmtId="0" fontId="25" fillId="7" borderId="5" applyNumberFormat="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28" borderId="0" applyNumberFormat="0" applyBorder="0" applyAlignment="0" applyProtection="0"/>
    <xf numFmtId="0" fontId="27" fillId="24"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0" fontId="27" fillId="13"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25"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1" fillId="4" borderId="0" applyNumberFormat="0" applyBorder="0" applyAlignment="0" applyProtection="0"/>
    <xf numFmtId="0" fontId="14" fillId="0" borderId="7" applyNumberFormat="0" applyFill="0" applyAlignment="0" applyProtection="0"/>
    <xf numFmtId="0" fontId="25" fillId="7" borderId="5" applyNumberFormat="0" applyAlignment="0" applyProtection="0"/>
    <xf numFmtId="0" fontId="27" fillId="29"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1" fillId="4" borderId="0" applyNumberFormat="0" applyBorder="0" applyAlignment="0" applyProtection="0"/>
    <xf numFmtId="0" fontId="24" fillId="0" borderId="4" applyNumberFormat="0" applyFill="0" applyAlignment="0" applyProtection="0"/>
    <xf numFmtId="0" fontId="27" fillId="32" borderId="0" applyNumberFormat="0" applyBorder="0" applyAlignment="0" applyProtection="0"/>
    <xf numFmtId="0" fontId="20" fillId="3" borderId="0" applyNumberFormat="0" applyBorder="0" applyAlignment="0" applyProtection="0"/>
    <xf numFmtId="0" fontId="2" fillId="19" borderId="0" applyNumberFormat="0" applyBorder="0" applyAlignment="0" applyProtection="0"/>
    <xf numFmtId="0" fontId="27" fillId="12"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14" fillId="0" borderId="7" applyNumberFormat="0" applyFill="0" applyAlignment="0" applyProtection="0"/>
    <xf numFmtId="0" fontId="25" fillId="7" borderId="5" applyNumberFormat="0" applyAlignment="0" applyProtection="0"/>
    <xf numFmtId="0" fontId="27" fillId="9"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5" fillId="7" borderId="5" applyNumberFormat="0" applyAlignment="0" applyProtection="0"/>
    <xf numFmtId="0" fontId="27" fillId="16" borderId="0" applyNumberFormat="0" applyBorder="0" applyAlignment="0" applyProtection="0"/>
    <xf numFmtId="0" fontId="27" fillId="25" borderId="0" applyNumberFormat="0" applyBorder="0" applyAlignment="0" applyProtection="0"/>
    <xf numFmtId="0" fontId="19" fillId="0" borderId="0" applyNumberFormat="0" applyFill="0" applyBorder="0" applyAlignment="0" applyProtection="0"/>
    <xf numFmtId="0" fontId="2" fillId="23" borderId="0" applyNumberFormat="0" applyBorder="0" applyAlignment="0" applyProtection="0"/>
    <xf numFmtId="0" fontId="23" fillId="6" borderId="1" applyNumberFormat="0" applyAlignment="0" applyProtection="0"/>
    <xf numFmtId="0" fontId="27" fillId="12" borderId="0" applyNumberFormat="0" applyBorder="0" applyAlignment="0" applyProtection="0"/>
    <xf numFmtId="0" fontId="27" fillId="21" borderId="0" applyNumberFormat="0" applyBorder="0" applyAlignment="0" applyProtection="0"/>
    <xf numFmtId="0" fontId="26" fillId="0" borderId="0" applyNumberFormat="0" applyFill="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3" fillId="6" borderId="1" applyNumberFormat="0" applyAlignment="0" applyProtection="0"/>
    <xf numFmtId="0" fontId="27" fillId="25" borderId="0" applyNumberFormat="0" applyBorder="0" applyAlignment="0" applyProtection="0"/>
    <xf numFmtId="0" fontId="27" fillId="9"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166" fontId="2" fillId="0" borderId="0" applyFont="0" applyFill="0" applyBorder="0" applyAlignment="0" applyProtection="0"/>
    <xf numFmtId="0" fontId="27" fillId="21"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7" fillId="28" borderId="0" applyNumberFormat="0" applyBorder="0" applyAlignment="0" applyProtection="0"/>
    <xf numFmtId="0" fontId="27" fillId="21" borderId="0" applyNumberFormat="0" applyBorder="0" applyAlignment="0" applyProtection="0"/>
    <xf numFmtId="0" fontId="27" fillId="17" borderId="0" applyNumberFormat="0" applyBorder="0" applyAlignment="0" applyProtection="0"/>
    <xf numFmtId="0" fontId="27" fillId="13" borderId="0" applyNumberFormat="0" applyBorder="0" applyAlignment="0" applyProtection="0"/>
    <xf numFmtId="0" fontId="27" fillId="20"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8" borderId="6" applyNumberFormat="0" applyFont="0" applyAlignment="0" applyProtection="0"/>
    <xf numFmtId="164" fontId="2" fillId="0" borderId="0" applyFont="0" applyFill="0" applyBorder="0" applyAlignment="0" applyProtection="0"/>
    <xf numFmtId="0" fontId="22" fillId="5"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 fillId="8" borderId="6" applyNumberFormat="0" applyFont="0" applyAlignment="0" applyProtection="0"/>
    <xf numFmtId="0" fontId="27" fillId="29" borderId="0" applyNumberFormat="0" applyBorder="0" applyAlignment="0" applyProtection="0"/>
    <xf numFmtId="0" fontId="27" fillId="17" borderId="0" applyNumberFormat="0" applyBorder="0" applyAlignment="0" applyProtection="0"/>
    <xf numFmtId="0" fontId="14" fillId="0" borderId="7" applyNumberFormat="0" applyFill="0" applyAlignment="0" applyProtection="0"/>
    <xf numFmtId="0" fontId="24" fillId="0" borderId="4" applyNumberFormat="0" applyFill="0" applyAlignment="0" applyProtection="0"/>
    <xf numFmtId="0" fontId="27" fillId="2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7" fillId="9" borderId="0" applyNumberFormat="0" applyBorder="0" applyAlignment="0" applyProtection="0"/>
    <xf numFmtId="0" fontId="14" fillId="0" borderId="7" applyNumberFormat="0" applyFill="0" applyAlignment="0" applyProtection="0"/>
    <xf numFmtId="0" fontId="14" fillId="0" borderId="7" applyNumberFormat="0" applyFill="0" applyAlignment="0" applyProtection="0"/>
    <xf numFmtId="0" fontId="27" fillId="24"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2" fillId="5" borderId="0" applyNumberFormat="0" applyBorder="0" applyAlignment="0" applyProtection="0"/>
    <xf numFmtId="0" fontId="27" fillId="21" borderId="0" applyNumberFormat="0" applyBorder="0" applyAlignment="0" applyProtection="0"/>
    <xf numFmtId="166" fontId="2" fillId="0" borderId="0" applyFont="0" applyFill="0" applyBorder="0" applyAlignment="0" applyProtection="0"/>
    <xf numFmtId="0" fontId="27" fillId="29" borderId="0" applyNumberFormat="0" applyBorder="0" applyAlignment="0" applyProtection="0"/>
    <xf numFmtId="0" fontId="26" fillId="0" borderId="0" applyNumberFormat="0" applyFill="0" applyBorder="0" applyAlignment="0" applyProtection="0"/>
    <xf numFmtId="0" fontId="27" fillId="32" borderId="0" applyNumberFormat="0" applyBorder="0" applyAlignment="0" applyProtection="0"/>
    <xf numFmtId="0" fontId="27" fillId="24" borderId="0" applyNumberFormat="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19" fillId="0" borderId="0" applyNumberFormat="0" applyFill="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3" fillId="6" borderId="1" applyNumberFormat="0" applyAlignment="0" applyProtection="0"/>
    <xf numFmtId="0" fontId="21" fillId="4" borderId="0" applyNumberFormat="0" applyBorder="0" applyAlignment="0" applyProtection="0"/>
    <xf numFmtId="0" fontId="27" fillId="28"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4" fillId="0" borderId="7" applyNumberFormat="0" applyFill="0" applyAlignment="0" applyProtection="0"/>
    <xf numFmtId="0" fontId="27" fillId="25" borderId="0" applyNumberFormat="0" applyBorder="0" applyAlignment="0" applyProtection="0"/>
    <xf numFmtId="0" fontId="21" fillId="4" borderId="0" applyNumberFormat="0" applyBorder="0" applyAlignment="0" applyProtection="0"/>
    <xf numFmtId="0" fontId="19" fillId="0" borderId="0" applyNumberFormat="0" applyFill="0" applyBorder="0" applyAlignment="0" applyProtection="0"/>
    <xf numFmtId="0" fontId="26" fillId="0" borderId="0" applyNumberFormat="0" applyFill="0" applyBorder="0" applyAlignment="0" applyProtection="0"/>
    <xf numFmtId="0" fontId="21" fillId="4"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14" fillId="0" borderId="7" applyNumberFormat="0" applyFill="0" applyAlignment="0" applyProtection="0"/>
    <xf numFmtId="0" fontId="27" fillId="25"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6" fillId="0" borderId="0" applyNumberFormat="0" applyFill="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20" fillId="3" borderId="0" applyNumberFormat="0" applyBorder="0" applyAlignment="0" applyProtection="0"/>
    <xf numFmtId="0" fontId="27" fillId="12" borderId="0" applyNumberFormat="0" applyBorder="0" applyAlignment="0" applyProtection="0"/>
    <xf numFmtId="0" fontId="22" fillId="5" borderId="0" applyNumberFormat="0" applyBorder="0" applyAlignment="0" applyProtection="0"/>
    <xf numFmtId="0" fontId="25" fillId="7" borderId="5" applyNumberFormat="0" applyAlignment="0" applyProtection="0"/>
    <xf numFmtId="0" fontId="20" fillId="3" borderId="0" applyNumberFormat="0" applyBorder="0" applyAlignment="0" applyProtection="0"/>
    <xf numFmtId="0" fontId="23" fillId="6" borderId="1" applyNumberFormat="0" applyAlignment="0" applyProtection="0"/>
    <xf numFmtId="0" fontId="27" fillId="9" borderId="0" applyNumberFormat="0" applyBorder="0" applyAlignment="0" applyProtection="0"/>
    <xf numFmtId="0" fontId="25" fillId="7" borderId="5" applyNumberFormat="0" applyAlignment="0" applyProtection="0"/>
    <xf numFmtId="0" fontId="27" fillId="9" borderId="0" applyNumberFormat="0" applyBorder="0" applyAlignment="0" applyProtection="0"/>
    <xf numFmtId="0" fontId="23" fillId="6" borderId="1" applyNumberFormat="0" applyAlignment="0" applyProtection="0"/>
    <xf numFmtId="0" fontId="27" fillId="25" borderId="0" applyNumberFormat="0" applyBorder="0" applyAlignment="0" applyProtection="0"/>
    <xf numFmtId="0" fontId="27" fillId="17" borderId="0" applyNumberFormat="0" applyBorder="0" applyAlignment="0" applyProtection="0"/>
    <xf numFmtId="0" fontId="27" fillId="16" borderId="0" applyNumberFormat="0" applyBorder="0" applyAlignment="0" applyProtection="0"/>
    <xf numFmtId="0" fontId="27" fillId="25" borderId="0" applyNumberFormat="0" applyBorder="0" applyAlignment="0" applyProtection="0"/>
    <xf numFmtId="0" fontId="27" fillId="20"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4" fillId="0" borderId="4" applyNumberFormat="0" applyFill="0" applyAlignment="0" applyProtection="0"/>
    <xf numFmtId="166" fontId="2" fillId="0" borderId="0" applyFont="0" applyFill="0" applyBorder="0" applyAlignment="0" applyProtection="0"/>
    <xf numFmtId="0" fontId="22" fillId="5" borderId="0" applyNumberFormat="0" applyBorder="0" applyAlignment="0" applyProtection="0"/>
    <xf numFmtId="0" fontId="2" fillId="19" borderId="0" applyNumberFormat="0" applyBorder="0" applyAlignment="0" applyProtection="0"/>
    <xf numFmtId="0" fontId="24" fillId="0" borderId="4" applyNumberFormat="0" applyFill="0" applyAlignment="0" applyProtection="0"/>
    <xf numFmtId="0" fontId="19" fillId="0" borderId="0" applyNumberFormat="0" applyFill="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0" fillId="3" borderId="0" applyNumberFormat="0" applyBorder="0" applyAlignment="0" applyProtection="0"/>
    <xf numFmtId="0" fontId="22" fillId="5" borderId="0" applyNumberFormat="0" applyBorder="0" applyAlignment="0" applyProtection="0"/>
    <xf numFmtId="0" fontId="25" fillId="7" borderId="5" applyNumberFormat="0" applyAlignment="0" applyProtection="0"/>
    <xf numFmtId="166" fontId="2" fillId="0" borderId="0" applyFont="0" applyFill="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7" fillId="17" borderId="0" applyNumberFormat="0" applyBorder="0" applyAlignment="0" applyProtection="0"/>
    <xf numFmtId="0" fontId="27" fillId="24" borderId="0" applyNumberFormat="0" applyBorder="0" applyAlignment="0" applyProtection="0"/>
    <xf numFmtId="0" fontId="27" fillId="9" borderId="0" applyNumberFormat="0" applyBorder="0" applyAlignment="0" applyProtection="0"/>
    <xf numFmtId="0" fontId="27" fillId="21" borderId="0" applyNumberFormat="0" applyBorder="0" applyAlignment="0" applyProtection="0"/>
    <xf numFmtId="0" fontId="25" fillId="7" borderId="5" applyNumberFormat="0" applyAlignment="0" applyProtection="0"/>
    <xf numFmtId="0" fontId="19" fillId="0" borderId="0" applyNumberFormat="0" applyFill="0" applyBorder="0" applyAlignment="0" applyProtection="0"/>
    <xf numFmtId="0" fontId="25" fillId="7" borderId="5" applyNumberFormat="0" applyAlignment="0" applyProtection="0"/>
    <xf numFmtId="0" fontId="27" fillId="9" borderId="0" applyNumberFormat="0" applyBorder="0" applyAlignment="0" applyProtection="0"/>
    <xf numFmtId="0" fontId="27" fillId="17" borderId="0" applyNumberFormat="0" applyBorder="0" applyAlignment="0" applyProtection="0"/>
    <xf numFmtId="0" fontId="2" fillId="10"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3" fillId="6" borderId="1" applyNumberFormat="0" applyAlignment="0" applyProtection="0"/>
    <xf numFmtId="0" fontId="27" fillId="25"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27" fillId="21" borderId="0" applyNumberFormat="0" applyBorder="0" applyAlignment="0" applyProtection="0"/>
    <xf numFmtId="0" fontId="27" fillId="17"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7" fillId="25" borderId="0" applyNumberFormat="0" applyBorder="0" applyAlignment="0" applyProtection="0"/>
    <xf numFmtId="0" fontId="27" fillId="9" borderId="0" applyNumberFormat="0" applyBorder="0" applyAlignment="0" applyProtection="0"/>
    <xf numFmtId="0" fontId="25" fillId="7" borderId="5" applyNumberFormat="0" applyAlignment="0" applyProtection="0"/>
    <xf numFmtId="0" fontId="21" fillId="4"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27" fillId="24" borderId="0" applyNumberFormat="0" applyBorder="0" applyAlignment="0" applyProtection="0"/>
    <xf numFmtId="0" fontId="27" fillId="16"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3" fillId="6" borderId="1" applyNumberFormat="0" applyAlignment="0" applyProtection="0"/>
    <xf numFmtId="0" fontId="27" fillId="13" borderId="0" applyNumberFormat="0" applyBorder="0" applyAlignment="0" applyProtection="0"/>
    <xf numFmtId="0" fontId="21" fillId="4" borderId="0" applyNumberFormat="0" applyBorder="0" applyAlignment="0" applyProtection="0"/>
    <xf numFmtId="0" fontId="27" fillId="13" borderId="0" applyNumberFormat="0" applyBorder="0" applyAlignment="0" applyProtection="0"/>
    <xf numFmtId="0" fontId="23" fillId="6" borderId="1" applyNumberFormat="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16" borderId="0" applyNumberFormat="0" applyBorder="0" applyAlignment="0" applyProtection="0"/>
    <xf numFmtId="0" fontId="27" fillId="28" borderId="0" applyNumberFormat="0" applyBorder="0" applyAlignment="0" applyProtection="0"/>
    <xf numFmtId="0" fontId="19" fillId="0" borderId="0" applyNumberFormat="0" applyFill="0" applyBorder="0" applyAlignment="0" applyProtection="0"/>
    <xf numFmtId="0" fontId="27" fillId="32" borderId="0" applyNumberFormat="0" applyBorder="0" applyAlignment="0" applyProtection="0"/>
    <xf numFmtId="0" fontId="21" fillId="4" borderId="0" applyNumberFormat="0" applyBorder="0" applyAlignment="0" applyProtection="0"/>
    <xf numFmtId="0" fontId="24" fillId="0" borderId="4" applyNumberFormat="0" applyFill="0" applyAlignment="0" applyProtection="0"/>
    <xf numFmtId="0" fontId="27" fillId="28" borderId="0" applyNumberFormat="0" applyBorder="0" applyAlignment="0" applyProtection="0"/>
    <xf numFmtId="0" fontId="27" fillId="32" borderId="0" applyNumberFormat="0" applyBorder="0" applyAlignment="0" applyProtection="0"/>
    <xf numFmtId="0" fontId="27" fillId="20" borderId="0" applyNumberFormat="0" applyBorder="0" applyAlignment="0" applyProtection="0"/>
    <xf numFmtId="0" fontId="27" fillId="16" borderId="0" applyNumberFormat="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20" borderId="0" applyNumberFormat="0" applyBorder="0" applyAlignment="0" applyProtection="0"/>
    <xf numFmtId="0" fontId="27" fillId="20"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0" fillId="3" borderId="0" applyNumberFormat="0" applyBorder="0" applyAlignment="0" applyProtection="0"/>
    <xf numFmtId="0" fontId="27" fillId="20" borderId="0" applyNumberFormat="0" applyBorder="0" applyAlignment="0" applyProtection="0"/>
    <xf numFmtId="0" fontId="27" fillId="28" borderId="0" applyNumberFormat="0" applyBorder="0" applyAlignment="0" applyProtection="0"/>
    <xf numFmtId="0" fontId="27" fillId="16" borderId="0" applyNumberFormat="0" applyBorder="0" applyAlignment="0" applyProtection="0"/>
    <xf numFmtId="0" fontId="27" fillId="12" borderId="0" applyNumberFormat="0" applyBorder="0" applyAlignment="0" applyProtection="0"/>
    <xf numFmtId="0" fontId="22" fillId="5" borderId="0" applyNumberFormat="0" applyBorder="0" applyAlignment="0" applyProtection="0"/>
    <xf numFmtId="0" fontId="27" fillId="29" borderId="0" applyNumberFormat="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5" fillId="7" borderId="5" applyNumberFormat="0" applyAlignment="0" applyProtection="0"/>
    <xf numFmtId="0" fontId="27" fillId="32" borderId="0" applyNumberFormat="0" applyBorder="0" applyAlignment="0" applyProtection="0"/>
    <xf numFmtId="0" fontId="2" fillId="26" borderId="0" applyNumberFormat="0" applyBorder="0" applyAlignment="0" applyProtection="0"/>
    <xf numFmtId="0" fontId="20" fillId="3" borderId="0" applyNumberFormat="0" applyBorder="0" applyAlignment="0" applyProtection="0"/>
    <xf numFmtId="0" fontId="14" fillId="0" borderId="7" applyNumberFormat="0" applyFill="0" applyAlignment="0" applyProtection="0"/>
    <xf numFmtId="0" fontId="27" fillId="16" borderId="0" applyNumberFormat="0" applyBorder="0" applyAlignment="0" applyProtection="0"/>
    <xf numFmtId="0" fontId="14" fillId="0" borderId="7" applyNumberFormat="0" applyFill="0" applyAlignment="0" applyProtection="0"/>
    <xf numFmtId="0" fontId="24" fillId="0" borderId="4" applyNumberFormat="0" applyFill="0" applyAlignment="0" applyProtection="0"/>
    <xf numFmtId="0" fontId="27" fillId="20" borderId="0" applyNumberFormat="0" applyBorder="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9" borderId="0" applyNumberFormat="0" applyBorder="0" applyAlignment="0" applyProtection="0"/>
    <xf numFmtId="0" fontId="21" fillId="4"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5" fillId="7" borderId="5" applyNumberFormat="0" applyAlignment="0" applyProtection="0"/>
    <xf numFmtId="0" fontId="27" fillId="13" borderId="0" applyNumberFormat="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2" fillId="5" borderId="0" applyNumberFormat="0" applyBorder="0" applyAlignment="0" applyProtection="0"/>
    <xf numFmtId="0" fontId="27" fillId="28" borderId="0" applyNumberFormat="0" applyBorder="0" applyAlignment="0" applyProtection="0"/>
    <xf numFmtId="0" fontId="27" fillId="21"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164" fontId="2" fillId="0" borderId="0" applyFont="0" applyFill="0" applyBorder="0" applyAlignment="0" applyProtection="0"/>
    <xf numFmtId="0" fontId="27" fillId="25" borderId="0" applyNumberFormat="0" applyBorder="0" applyAlignment="0" applyProtection="0"/>
    <xf numFmtId="0" fontId="2" fillId="11"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166" fontId="2" fillId="0" borderId="0" applyFont="0" applyFill="0" applyBorder="0" applyAlignment="0" applyProtection="0"/>
    <xf numFmtId="0" fontId="23" fillId="6" borderId="1" applyNumberFormat="0" applyAlignment="0" applyProtection="0"/>
    <xf numFmtId="0" fontId="21" fillId="4" borderId="0" applyNumberFormat="0" applyBorder="0" applyAlignment="0" applyProtection="0"/>
    <xf numFmtId="164" fontId="2" fillId="0" borderId="0" applyFont="0" applyFill="0" applyBorder="0" applyAlignment="0" applyProtection="0"/>
    <xf numFmtId="0" fontId="25" fillId="7" borderId="5" applyNumberFormat="0" applyAlignment="0" applyProtection="0"/>
    <xf numFmtId="0" fontId="2" fillId="18"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32"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3" fillId="6" borderId="1" applyNumberFormat="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4"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0" fontId="19" fillId="0" borderId="0" applyNumberFormat="0" applyFill="0" applyBorder="0" applyAlignment="0" applyProtection="0"/>
    <xf numFmtId="0" fontId="2" fillId="15"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 fillId="8" borderId="6" applyNumberFormat="0" applyFont="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9" borderId="0" applyNumberFormat="0" applyBorder="0" applyAlignment="0" applyProtection="0"/>
    <xf numFmtId="0" fontId="27" fillId="20" borderId="0" applyNumberFormat="0" applyBorder="0" applyAlignment="0" applyProtection="0"/>
    <xf numFmtId="0" fontId="27" fillId="17" borderId="0" applyNumberFormat="0" applyBorder="0" applyAlignment="0" applyProtection="0"/>
    <xf numFmtId="0" fontId="23" fillId="6" borderId="1" applyNumberFormat="0" applyAlignment="0" applyProtection="0"/>
    <xf numFmtId="0" fontId="20" fillId="3" borderId="0" applyNumberFormat="0" applyBorder="0" applyAlignment="0" applyProtection="0"/>
    <xf numFmtId="0" fontId="24" fillId="0" borderId="4" applyNumberFormat="0" applyFill="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5"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4" fillId="0" borderId="4" applyNumberFormat="0" applyFill="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24" fillId="0" borderId="4" applyNumberFormat="0" applyFill="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26"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166"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7" borderId="0" applyNumberFormat="0" applyBorder="0" applyAlignment="0" applyProtection="0"/>
    <xf numFmtId="0" fontId="25" fillId="7" borderId="5"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6"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166"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4" fillId="0" borderId="4"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6"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0"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0" fillId="3" borderId="0" applyNumberFormat="0" applyBorder="0" applyAlignment="0" applyProtection="0"/>
    <xf numFmtId="0" fontId="23" fillId="6" borderId="1" applyNumberFormat="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28"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14" fillId="0" borderId="7" applyNumberFormat="0" applyFill="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3"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9" borderId="0" applyNumberFormat="0" applyBorder="0" applyAlignment="0" applyProtection="0"/>
    <xf numFmtId="0" fontId="27" fillId="24"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5" fillId="7" borderId="5" applyNumberFormat="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6"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1" fillId="4"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5" fillId="7" borderId="5" applyNumberFormat="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8"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9"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20" borderId="0" applyNumberFormat="0" applyBorder="0" applyAlignment="0" applyProtection="0"/>
    <xf numFmtId="0" fontId="27" fillId="13"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2" fillId="5"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0" fillId="3"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28"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2"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9"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2" fillId="15"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0" fillId="3"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0" fontId="2" fillId="8" borderId="6"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6" applyNumberFormat="0" applyFont="0" applyAlignment="0" applyProtection="0"/>
    <xf numFmtId="0" fontId="2" fillId="8" borderId="6" applyNumberFormat="0" applyFont="0" applyAlignment="0" applyProtection="0"/>
    <xf numFmtId="0" fontId="2" fillId="8" borderId="6" applyNumberFormat="0" applyFont="0" applyAlignment="0" applyProtection="0"/>
    <xf numFmtId="165"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0" fillId="3" borderId="0" applyNumberFormat="0" applyBorder="0" applyAlignment="0" applyProtection="0"/>
    <xf numFmtId="0" fontId="14" fillId="0" borderId="7" applyNumberFormat="0" applyFill="0" applyAlignment="0" applyProtection="0"/>
    <xf numFmtId="0" fontId="27" fillId="16" borderId="0" applyNumberFormat="0" applyBorder="0" applyAlignment="0" applyProtection="0"/>
    <xf numFmtId="0" fontId="14" fillId="0" borderId="7" applyNumberFormat="0" applyFill="0" applyAlignment="0" applyProtection="0"/>
    <xf numFmtId="0" fontId="24" fillId="0" borderId="4" applyNumberFormat="0" applyFill="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9" borderId="0" applyNumberFormat="0" applyBorder="0" applyAlignment="0" applyProtection="0"/>
    <xf numFmtId="0" fontId="21" fillId="4"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14" fillId="0" borderId="7" applyNumberFormat="0" applyFill="0" applyAlignment="0" applyProtection="0"/>
    <xf numFmtId="0" fontId="2" fillId="30"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1"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25"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166" fontId="2" fillId="0" borderId="0" applyFont="0" applyFill="0" applyBorder="0" applyAlignment="0" applyProtection="0"/>
    <xf numFmtId="0" fontId="23" fillId="6" borderId="1" applyNumberFormat="0" applyAlignment="0" applyProtection="0"/>
    <xf numFmtId="0" fontId="21" fillId="4" borderId="0" applyNumberFormat="0" applyBorder="0" applyAlignment="0" applyProtection="0"/>
    <xf numFmtId="0" fontId="25" fillId="7" borderId="5" applyNumberFormat="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9" borderId="0" applyNumberFormat="0" applyBorder="0" applyAlignment="0" applyProtection="0"/>
    <xf numFmtId="0" fontId="27" fillId="20" borderId="0" applyNumberFormat="0" applyBorder="0" applyAlignment="0" applyProtection="0"/>
    <xf numFmtId="0" fontId="2" fillId="31" borderId="0" applyNumberFormat="0" applyBorder="0" applyAlignment="0" applyProtection="0"/>
    <xf numFmtId="0" fontId="23" fillId="6" borderId="1" applyNumberFormat="0" applyAlignment="0" applyProtection="0"/>
    <xf numFmtId="0" fontId="20" fillId="3"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166"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5" fillId="7" borderId="5"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0"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3" fillId="6" borderId="1" applyNumberFormat="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6"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19"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3" fillId="6" borderId="1" applyNumberFormat="0" applyAlignment="0" applyProtection="0"/>
    <xf numFmtId="0" fontId="27" fillId="16" borderId="0" applyNumberFormat="0" applyBorder="0" applyAlignment="0" applyProtection="0"/>
    <xf numFmtId="0" fontId="27" fillId="17" borderId="0" applyNumberFormat="0" applyBorder="0" applyAlignment="0" applyProtection="0"/>
    <xf numFmtId="0" fontId="27" fillId="25"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 fillId="1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164" fontId="2" fillId="0" borderId="0" applyFon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166" fontId="2" fillId="0" borderId="0" applyFont="0" applyFill="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9"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5" fillId="7" borderId="5"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4"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2"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9" borderId="0" applyNumberFormat="0" applyBorder="0" applyAlignment="0" applyProtection="0"/>
    <xf numFmtId="165" fontId="2" fillId="0" borderId="0" applyFon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8" borderId="6" applyNumberFormat="0" applyFont="0" applyAlignment="0" applyProtection="0"/>
    <xf numFmtId="0" fontId="27" fillId="16" borderId="0" applyNumberFormat="0" applyBorder="0" applyAlignment="0" applyProtection="0"/>
    <xf numFmtId="0" fontId="27" fillId="17" borderId="0" applyNumberFormat="0" applyBorder="0" applyAlignment="0" applyProtection="0"/>
    <xf numFmtId="0" fontId="27" fillId="32"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165" fontId="2" fillId="0" borderId="0" applyFon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6"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17" borderId="0" applyNumberFormat="0" applyBorder="0" applyAlignment="0" applyProtection="0"/>
    <xf numFmtId="0" fontId="27" fillId="13"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6" fillId="0" borderId="0" applyNumberFormat="0" applyFill="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1" fillId="4"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0" fillId="3"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4" fillId="0" borderId="4" applyNumberFormat="0" applyFill="0" applyAlignment="0" applyProtection="0"/>
    <xf numFmtId="0" fontId="27" fillId="28" borderId="0" applyNumberFormat="0" applyBorder="0" applyAlignment="0" applyProtection="0"/>
    <xf numFmtId="0" fontId="27" fillId="29" borderId="0" applyNumberFormat="0" applyBorder="0" applyAlignment="0" applyProtection="0"/>
    <xf numFmtId="0" fontId="2" fillId="18"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27" fillId="1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9"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9" borderId="0" applyNumberFormat="0" applyBorder="0" applyAlignment="0" applyProtection="0"/>
    <xf numFmtId="0" fontId="2" fillId="30"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9" fontId="2" fillId="0" borderId="0" applyFont="0" applyFill="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9"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32"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4"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 fillId="1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4"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 fillId="11"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 fillId="1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 fillId="27"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3" borderId="0" applyNumberFormat="0" applyBorder="0" applyAlignment="0" applyProtection="0"/>
    <xf numFmtId="0" fontId="2" fillId="10"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8" borderId="6" applyNumberFormat="0" applyFont="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30" borderId="0" applyNumberFormat="0" applyBorder="0" applyAlignment="0" applyProtection="0"/>
    <xf numFmtId="165"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8"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 fillId="26"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1"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 fillId="30"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0"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 fillId="2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6"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4"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 fillId="15" borderId="0" applyNumberFormat="0" applyBorder="0" applyAlignment="0" applyProtection="0"/>
    <xf numFmtId="0" fontId="2" fillId="14" borderId="0" applyNumberFormat="0" applyBorder="0" applyAlignment="0" applyProtection="0"/>
    <xf numFmtId="0" fontId="27" fillId="13" borderId="0" applyNumberFormat="0" applyBorder="0" applyAlignment="0" applyProtection="0"/>
    <xf numFmtId="0" fontId="2" fillId="11"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 fillId="8" borderId="6"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 fillId="27"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3" borderId="0" applyNumberFormat="0" applyBorder="0" applyAlignment="0" applyProtection="0"/>
    <xf numFmtId="0" fontId="2" fillId="10"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8" borderId="6" applyNumberFormat="0" applyFont="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30" borderId="0" applyNumberFormat="0" applyBorder="0" applyAlignment="0" applyProtection="0"/>
    <xf numFmtId="165"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8"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 fillId="26"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1"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 fillId="30"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0"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 fillId="2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6"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4"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7"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28" borderId="0" applyNumberFormat="0" applyBorder="0" applyAlignment="0" applyProtection="0"/>
    <xf numFmtId="0" fontId="25" fillId="7" borderId="5" applyNumberFormat="0" applyAlignment="0" applyProtection="0"/>
    <xf numFmtId="0" fontId="27" fillId="25" borderId="0" applyNumberFormat="0" applyBorder="0" applyAlignment="0" applyProtection="0"/>
    <xf numFmtId="0" fontId="27" fillId="9" borderId="0" applyNumberFormat="0" applyBorder="0" applyAlignment="0" applyProtection="0"/>
    <xf numFmtId="0" fontId="2" fillId="15" borderId="0" applyNumberFormat="0" applyBorder="0" applyAlignment="0" applyProtection="0"/>
    <xf numFmtId="0" fontId="26" fillId="0" borderId="0" applyNumberFormat="0" applyFill="0" applyBorder="0" applyAlignment="0" applyProtection="0"/>
    <xf numFmtId="0" fontId="27" fillId="25" borderId="0" applyNumberFormat="0" applyBorder="0" applyAlignment="0" applyProtection="0"/>
    <xf numFmtId="0" fontId="25" fillId="7" borderId="5" applyNumberFormat="0" applyAlignment="0" applyProtection="0"/>
    <xf numFmtId="0" fontId="19" fillId="0" borderId="0" applyNumberFormat="0" applyFill="0" applyBorder="0" applyAlignment="0" applyProtection="0"/>
    <xf numFmtId="0" fontId="27" fillId="13" borderId="0" applyNumberFormat="0" applyBorder="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28" borderId="0" applyNumberFormat="0" applyBorder="0" applyAlignment="0" applyProtection="0"/>
    <xf numFmtId="0" fontId="27" fillId="24"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0" fontId="27" fillId="13"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1" fillId="4" borderId="0" applyNumberFormat="0" applyBorder="0" applyAlignment="0" applyProtection="0"/>
    <xf numFmtId="0" fontId="27" fillId="32" borderId="0" applyNumberFormat="0" applyBorder="0" applyAlignment="0" applyProtection="0"/>
    <xf numFmtId="0" fontId="20" fillId="3" borderId="0" applyNumberFormat="0" applyBorder="0" applyAlignment="0" applyProtection="0"/>
    <xf numFmtId="0" fontId="2" fillId="19" borderId="0" applyNumberFormat="0" applyBorder="0" applyAlignment="0" applyProtection="0"/>
    <xf numFmtId="0" fontId="20" fillId="3" borderId="0" applyNumberFormat="0" applyBorder="0" applyAlignment="0" applyProtection="0"/>
    <xf numFmtId="0" fontId="27" fillId="28" borderId="0" applyNumberFormat="0" applyBorder="0" applyAlignment="0" applyProtection="0"/>
    <xf numFmtId="0" fontId="27" fillId="25" borderId="0" applyNumberFormat="0" applyBorder="0" applyAlignment="0" applyProtection="0"/>
    <xf numFmtId="0" fontId="19" fillId="0" borderId="0" applyNumberFormat="0" applyFill="0" applyBorder="0" applyAlignment="0" applyProtection="0"/>
    <xf numFmtId="0" fontId="2" fillId="23" borderId="0" applyNumberFormat="0" applyBorder="0" applyAlignment="0" applyProtection="0"/>
    <xf numFmtId="0" fontId="23" fillId="6" borderId="1" applyNumberFormat="0" applyAlignment="0" applyProtection="0"/>
    <xf numFmtId="0" fontId="27" fillId="12"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166" fontId="2" fillId="0" borderId="0" applyFont="0" applyFill="0" applyBorder="0" applyAlignment="0" applyProtection="0"/>
    <xf numFmtId="0" fontId="27" fillId="21"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7" fillId="28" borderId="0" applyNumberFormat="0" applyBorder="0" applyAlignment="0" applyProtection="0"/>
    <xf numFmtId="0" fontId="27" fillId="16" borderId="0" applyNumberFormat="0" applyBorder="0" applyAlignment="0" applyProtection="0"/>
    <xf numFmtId="0" fontId="2" fillId="2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 fillId="8" borderId="6" applyNumberFormat="0" applyFont="0" applyAlignment="0" applyProtection="0"/>
    <xf numFmtId="0" fontId="24" fillId="0" borderId="4" applyNumberFormat="0" applyFill="0" applyAlignment="0" applyProtection="0"/>
    <xf numFmtId="0" fontId="27" fillId="2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7" fillId="9" borderId="0" applyNumberFormat="0" applyBorder="0" applyAlignment="0" applyProtection="0"/>
    <xf numFmtId="0" fontId="14" fillId="0" borderId="7" applyNumberFormat="0" applyFill="0" applyAlignment="0" applyProtection="0"/>
    <xf numFmtId="0" fontId="14" fillId="0" borderId="7" applyNumberFormat="0" applyFill="0" applyAlignment="0" applyProtection="0"/>
    <xf numFmtId="0" fontId="27" fillId="24"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2" fillId="5" borderId="0" applyNumberFormat="0" applyBorder="0" applyAlignment="0" applyProtection="0"/>
    <xf numFmtId="0" fontId="27" fillId="21" borderId="0" applyNumberFormat="0" applyBorder="0" applyAlignment="0" applyProtection="0"/>
    <xf numFmtId="166" fontId="2" fillId="0" borderId="0" applyFont="0" applyFill="0" applyBorder="0" applyAlignment="0" applyProtection="0"/>
    <xf numFmtId="0" fontId="27" fillId="29" borderId="0" applyNumberFormat="0" applyBorder="0" applyAlignment="0" applyProtection="0"/>
    <xf numFmtId="0" fontId="26" fillId="0" borderId="0" applyNumberFormat="0" applyFill="0" applyBorder="0" applyAlignment="0" applyProtection="0"/>
    <xf numFmtId="0" fontId="27" fillId="32" borderId="0" applyNumberFormat="0" applyBorder="0" applyAlignment="0" applyProtection="0"/>
    <xf numFmtId="0" fontId="27" fillId="24" borderId="0" applyNumberFormat="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19" fillId="0" borderId="0" applyNumberFormat="0" applyFill="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3" fillId="6" borderId="1" applyNumberFormat="0" applyAlignment="0" applyProtection="0"/>
    <xf numFmtId="0" fontId="21" fillId="4" borderId="0" applyNumberFormat="0" applyBorder="0" applyAlignment="0" applyProtection="0"/>
    <xf numFmtId="0" fontId="27" fillId="28"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4" fillId="0" borderId="7" applyNumberFormat="0" applyFill="0" applyAlignment="0" applyProtection="0"/>
    <xf numFmtId="0" fontId="21" fillId="4" borderId="0" applyNumberFormat="0" applyBorder="0" applyAlignment="0" applyProtection="0"/>
    <xf numFmtId="0" fontId="19" fillId="0" borderId="0" applyNumberFormat="0" applyFill="0" applyBorder="0" applyAlignment="0" applyProtection="0"/>
    <xf numFmtId="0" fontId="26" fillId="0" borderId="0" applyNumberFormat="0" applyFill="0" applyBorder="0" applyAlignment="0" applyProtection="0"/>
    <xf numFmtId="0" fontId="21" fillId="4"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14" fillId="0" borderId="7" applyNumberFormat="0" applyFill="0" applyAlignment="0" applyProtection="0"/>
    <xf numFmtId="0" fontId="27" fillId="25"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6" fillId="0" borderId="0" applyNumberFormat="0" applyFill="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20" fillId="3" borderId="0" applyNumberFormat="0" applyBorder="0" applyAlignment="0" applyProtection="0"/>
    <xf numFmtId="0" fontId="27" fillId="12" borderId="0" applyNumberFormat="0" applyBorder="0" applyAlignment="0" applyProtection="0"/>
    <xf numFmtId="0" fontId="22" fillId="5" borderId="0" applyNumberFormat="0" applyBorder="0" applyAlignment="0" applyProtection="0"/>
    <xf numFmtId="0" fontId="25" fillId="7" borderId="5" applyNumberFormat="0" applyAlignment="0" applyProtection="0"/>
    <xf numFmtId="0" fontId="20" fillId="3" borderId="0" applyNumberFormat="0" applyBorder="0" applyAlignment="0" applyProtection="0"/>
    <xf numFmtId="0" fontId="23" fillId="6" borderId="1" applyNumberFormat="0" applyAlignment="0" applyProtection="0"/>
    <xf numFmtId="0" fontId="27" fillId="9" borderId="0" applyNumberFormat="0" applyBorder="0" applyAlignment="0" applyProtection="0"/>
    <xf numFmtId="0" fontId="25" fillId="7" borderId="5" applyNumberFormat="0" applyAlignment="0" applyProtection="0"/>
    <xf numFmtId="0" fontId="27" fillId="9" borderId="0" applyNumberFormat="0" applyBorder="0" applyAlignment="0" applyProtection="0"/>
    <xf numFmtId="0" fontId="23" fillId="6" borderId="1" applyNumberFormat="0" applyAlignment="0" applyProtection="0"/>
    <xf numFmtId="0" fontId="27" fillId="25" borderId="0" applyNumberFormat="0" applyBorder="0" applyAlignment="0" applyProtection="0"/>
    <xf numFmtId="0" fontId="27" fillId="17" borderId="0" applyNumberFormat="0" applyBorder="0" applyAlignment="0" applyProtection="0"/>
    <xf numFmtId="0" fontId="27" fillId="16" borderId="0" applyNumberFormat="0" applyBorder="0" applyAlignment="0" applyProtection="0"/>
    <xf numFmtId="0" fontId="27" fillId="25" borderId="0" applyNumberFormat="0" applyBorder="0" applyAlignment="0" applyProtection="0"/>
    <xf numFmtId="0" fontId="27" fillId="20"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4" fillId="0" borderId="4" applyNumberFormat="0" applyFill="0" applyAlignment="0" applyProtection="0"/>
    <xf numFmtId="166" fontId="2" fillId="0" borderId="0" applyFont="0" applyFill="0" applyBorder="0" applyAlignment="0" applyProtection="0"/>
    <xf numFmtId="0" fontId="22" fillId="5" borderId="0" applyNumberFormat="0" applyBorder="0" applyAlignment="0" applyProtection="0"/>
    <xf numFmtId="0" fontId="2" fillId="19" borderId="0" applyNumberFormat="0" applyBorder="0" applyAlignment="0" applyProtection="0"/>
    <xf numFmtId="0" fontId="24" fillId="0" borderId="4" applyNumberFormat="0" applyFill="0" applyAlignment="0" applyProtection="0"/>
    <xf numFmtId="0" fontId="19" fillId="0" borderId="0" applyNumberFormat="0" applyFill="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0" fillId="3" borderId="0" applyNumberFormat="0" applyBorder="0" applyAlignment="0" applyProtection="0"/>
    <xf numFmtId="0" fontId="22" fillId="5" borderId="0" applyNumberFormat="0" applyBorder="0" applyAlignment="0" applyProtection="0"/>
    <xf numFmtId="0" fontId="25" fillId="7" borderId="5" applyNumberFormat="0" applyAlignment="0" applyProtection="0"/>
    <xf numFmtId="166" fontId="2" fillId="0" borderId="0" applyFont="0" applyFill="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7" fillId="17" borderId="0" applyNumberFormat="0" applyBorder="0" applyAlignment="0" applyProtection="0"/>
    <xf numFmtId="0" fontId="27" fillId="24" borderId="0" applyNumberFormat="0" applyBorder="0" applyAlignment="0" applyProtection="0"/>
    <xf numFmtId="0" fontId="27" fillId="9" borderId="0" applyNumberFormat="0" applyBorder="0" applyAlignment="0" applyProtection="0"/>
    <xf numFmtId="0" fontId="27" fillId="21" borderId="0" applyNumberFormat="0" applyBorder="0" applyAlignment="0" applyProtection="0"/>
    <xf numFmtId="0" fontId="25" fillId="7" borderId="5" applyNumberFormat="0" applyAlignment="0" applyProtection="0"/>
    <xf numFmtId="0" fontId="19" fillId="0" borderId="0" applyNumberFormat="0" applyFill="0" applyBorder="0" applyAlignment="0" applyProtection="0"/>
    <xf numFmtId="0" fontId="25" fillId="7" borderId="5" applyNumberFormat="0" applyAlignment="0" applyProtection="0"/>
    <xf numFmtId="0" fontId="27" fillId="9" borderId="0" applyNumberFormat="0" applyBorder="0" applyAlignment="0" applyProtection="0"/>
    <xf numFmtId="0" fontId="27" fillId="17" borderId="0" applyNumberFormat="0" applyBorder="0" applyAlignment="0" applyProtection="0"/>
    <xf numFmtId="0" fontId="2" fillId="10"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3" fillId="6" borderId="1" applyNumberFormat="0" applyAlignment="0" applyProtection="0"/>
    <xf numFmtId="0" fontId="27" fillId="25"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27" fillId="21" borderId="0" applyNumberFormat="0" applyBorder="0" applyAlignment="0" applyProtection="0"/>
    <xf numFmtId="0" fontId="27" fillId="17"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7" fillId="25" borderId="0" applyNumberFormat="0" applyBorder="0" applyAlignment="0" applyProtection="0"/>
    <xf numFmtId="0" fontId="27" fillId="9" borderId="0" applyNumberFormat="0" applyBorder="0" applyAlignment="0" applyProtection="0"/>
    <xf numFmtId="0" fontId="21" fillId="4"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27" fillId="24" borderId="0" applyNumberFormat="0" applyBorder="0" applyAlignment="0" applyProtection="0"/>
    <xf numFmtId="0" fontId="27" fillId="16"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3" fillId="6" borderId="1" applyNumberFormat="0" applyAlignment="0" applyProtection="0"/>
    <xf numFmtId="0" fontId="27" fillId="13" borderId="0" applyNumberFormat="0" applyBorder="0" applyAlignment="0" applyProtection="0"/>
    <xf numFmtId="0" fontId="21" fillId="4" borderId="0" applyNumberFormat="0" applyBorder="0" applyAlignment="0" applyProtection="0"/>
    <xf numFmtId="0" fontId="27" fillId="13" borderId="0" applyNumberFormat="0" applyBorder="0" applyAlignment="0" applyProtection="0"/>
    <xf numFmtId="0" fontId="23" fillId="6" borderId="1" applyNumberFormat="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16" borderId="0" applyNumberFormat="0" applyBorder="0" applyAlignment="0" applyProtection="0"/>
    <xf numFmtId="0" fontId="27" fillId="28" borderId="0" applyNumberFormat="0" applyBorder="0" applyAlignment="0" applyProtection="0"/>
    <xf numFmtId="0" fontId="19" fillId="0" borderId="0" applyNumberFormat="0" applyFill="0" applyBorder="0" applyAlignment="0" applyProtection="0"/>
    <xf numFmtId="0" fontId="27" fillId="32" borderId="0" applyNumberFormat="0" applyBorder="0" applyAlignment="0" applyProtection="0"/>
    <xf numFmtId="0" fontId="21" fillId="4" borderId="0" applyNumberFormat="0" applyBorder="0" applyAlignment="0" applyProtection="0"/>
    <xf numFmtId="0" fontId="24" fillId="0" borderId="4" applyNumberFormat="0" applyFill="0" applyAlignment="0" applyProtection="0"/>
    <xf numFmtId="0" fontId="27" fillId="28" borderId="0" applyNumberFormat="0" applyBorder="0" applyAlignment="0" applyProtection="0"/>
    <xf numFmtId="0" fontId="27" fillId="32" borderId="0" applyNumberFormat="0" applyBorder="0" applyAlignment="0" applyProtection="0"/>
    <xf numFmtId="0" fontId="27" fillId="20" borderId="0" applyNumberFormat="0" applyBorder="0" applyAlignment="0" applyProtection="0"/>
    <xf numFmtId="0" fontId="27" fillId="16" borderId="0" applyNumberFormat="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20" borderId="0" applyNumberFormat="0" applyBorder="0" applyAlignment="0" applyProtection="0"/>
    <xf numFmtId="0" fontId="27" fillId="20"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0" fillId="3" borderId="0" applyNumberFormat="0" applyBorder="0" applyAlignment="0" applyProtection="0"/>
    <xf numFmtId="0" fontId="27" fillId="20" borderId="0" applyNumberFormat="0" applyBorder="0" applyAlignment="0" applyProtection="0"/>
    <xf numFmtId="0" fontId="27" fillId="28" borderId="0" applyNumberFormat="0" applyBorder="0" applyAlignment="0" applyProtection="0"/>
    <xf numFmtId="0" fontId="27" fillId="16" borderId="0" applyNumberFormat="0" applyBorder="0" applyAlignment="0" applyProtection="0"/>
    <xf numFmtId="0" fontId="27" fillId="12" borderId="0" applyNumberFormat="0" applyBorder="0" applyAlignment="0" applyProtection="0"/>
    <xf numFmtId="0" fontId="22" fillId="5" borderId="0" applyNumberFormat="0" applyBorder="0" applyAlignment="0" applyProtection="0"/>
    <xf numFmtId="0" fontId="27" fillId="29" borderId="0" applyNumberFormat="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5" fillId="7" borderId="5" applyNumberFormat="0" applyAlignment="0" applyProtection="0"/>
    <xf numFmtId="0" fontId="27" fillId="32" borderId="0" applyNumberFormat="0" applyBorder="0" applyAlignment="0" applyProtection="0"/>
    <xf numFmtId="0" fontId="20" fillId="3" borderId="0" applyNumberFormat="0" applyBorder="0" applyAlignment="0" applyProtection="0"/>
    <xf numFmtId="0" fontId="14" fillId="0" borderId="7" applyNumberFormat="0" applyFill="0" applyAlignment="0" applyProtection="0"/>
    <xf numFmtId="0" fontId="27" fillId="16" borderId="0" applyNumberFormat="0" applyBorder="0" applyAlignment="0" applyProtection="0"/>
    <xf numFmtId="0" fontId="14" fillId="0" borderId="7" applyNumberFormat="0" applyFill="0" applyAlignment="0" applyProtection="0"/>
    <xf numFmtId="0" fontId="24" fillId="0" borderId="4" applyNumberFormat="0" applyFill="0" applyAlignment="0" applyProtection="0"/>
    <xf numFmtId="0" fontId="27" fillId="20" borderId="0" applyNumberFormat="0" applyBorder="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9" borderId="0" applyNumberFormat="0" applyBorder="0" applyAlignment="0" applyProtection="0"/>
    <xf numFmtId="0" fontId="21" fillId="4"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5" fillId="7" borderId="5" applyNumberFormat="0" applyAlignment="0" applyProtection="0"/>
    <xf numFmtId="0" fontId="27" fillId="13" borderId="0" applyNumberFormat="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2" fillId="5" borderId="0" applyNumberFormat="0" applyBorder="0" applyAlignment="0" applyProtection="0"/>
    <xf numFmtId="0" fontId="27" fillId="28" borderId="0" applyNumberFormat="0" applyBorder="0" applyAlignment="0" applyProtection="0"/>
    <xf numFmtId="0" fontId="27" fillId="21"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164" fontId="2" fillId="0" borderId="0" applyFont="0" applyFill="0" applyBorder="0" applyAlignment="0" applyProtection="0"/>
    <xf numFmtId="0" fontId="27" fillId="25" borderId="0" applyNumberFormat="0" applyBorder="0" applyAlignment="0" applyProtection="0"/>
    <xf numFmtId="0" fontId="2" fillId="11"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166" fontId="2" fillId="0" borderId="0" applyFont="0" applyFill="0" applyBorder="0" applyAlignment="0" applyProtection="0"/>
    <xf numFmtId="0" fontId="23" fillId="6" borderId="1" applyNumberFormat="0" applyAlignment="0" applyProtection="0"/>
    <xf numFmtId="0" fontId="21" fillId="4" borderId="0" applyNumberFormat="0" applyBorder="0" applyAlignment="0" applyProtection="0"/>
    <xf numFmtId="164" fontId="2" fillId="0" borderId="0" applyFont="0" applyFill="0" applyBorder="0" applyAlignment="0" applyProtection="0"/>
    <xf numFmtId="0" fontId="25" fillId="7" borderId="5" applyNumberFormat="0" applyAlignment="0" applyProtection="0"/>
    <xf numFmtId="0" fontId="2" fillId="18"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32"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4"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0" fontId="19" fillId="0" borderId="0" applyNumberFormat="0" applyFill="0" applyBorder="0" applyAlignment="0" applyProtection="0"/>
    <xf numFmtId="0" fontId="2" fillId="15"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 fillId="8" borderId="6" applyNumberFormat="0" applyFont="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9" borderId="0" applyNumberFormat="0" applyBorder="0" applyAlignment="0" applyProtection="0"/>
    <xf numFmtId="0" fontId="27" fillId="20" borderId="0" applyNumberFormat="0" applyBorder="0" applyAlignment="0" applyProtection="0"/>
    <xf numFmtId="0" fontId="27" fillId="17" borderId="0" applyNumberFormat="0" applyBorder="0" applyAlignment="0" applyProtection="0"/>
    <xf numFmtId="0" fontId="23" fillId="6" borderId="1" applyNumberFormat="0" applyAlignment="0" applyProtection="0"/>
    <xf numFmtId="0" fontId="20" fillId="3" borderId="0" applyNumberFormat="0" applyBorder="0" applyAlignment="0" applyProtection="0"/>
    <xf numFmtId="0" fontId="24" fillId="0" borderId="4" applyNumberFormat="0" applyFill="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4" fillId="0" borderId="4" applyNumberFormat="0" applyFill="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24" fillId="0" borderId="4" applyNumberFormat="0" applyFill="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26"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166"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5" fillId="7" borderId="5"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6"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166"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6"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0" fillId="3" borderId="0" applyNumberFormat="0" applyBorder="0" applyAlignment="0" applyProtection="0"/>
    <xf numFmtId="0" fontId="23" fillId="6" borderId="1" applyNumberFormat="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3"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9" borderId="0" applyNumberFormat="0" applyBorder="0" applyAlignment="0" applyProtection="0"/>
    <xf numFmtId="0" fontId="27" fillId="24"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5" fillId="7" borderId="5" applyNumberFormat="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1" fillId="4"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5" fillId="7" borderId="5" applyNumberFormat="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8"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9"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20" borderId="0" applyNumberFormat="0" applyBorder="0" applyAlignment="0" applyProtection="0"/>
    <xf numFmtId="0" fontId="27" fillId="13"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2" fillId="5"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2"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9"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0" fillId="3"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0" fontId="2" fillId="8" borderId="6"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6" applyNumberFormat="0" applyFont="0" applyAlignment="0" applyProtection="0"/>
    <xf numFmtId="0" fontId="2" fillId="8" borderId="6" applyNumberFormat="0" applyFont="0" applyAlignment="0" applyProtection="0"/>
    <xf numFmtId="0" fontId="2" fillId="8" borderId="6" applyNumberFormat="0" applyFont="0" applyAlignment="0" applyProtection="0"/>
    <xf numFmtId="165"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0" fillId="3" borderId="0" applyNumberFormat="0" applyBorder="0" applyAlignment="0" applyProtection="0"/>
    <xf numFmtId="0" fontId="14" fillId="0" borderId="7" applyNumberFormat="0" applyFill="0" applyAlignment="0" applyProtection="0"/>
    <xf numFmtId="0" fontId="27" fillId="16" borderId="0" applyNumberFormat="0" applyBorder="0" applyAlignment="0" applyProtection="0"/>
    <xf numFmtId="0" fontId="14" fillId="0" borderId="7" applyNumberFormat="0" applyFill="0" applyAlignment="0" applyProtection="0"/>
    <xf numFmtId="0" fontId="24" fillId="0" borderId="4" applyNumberFormat="0" applyFill="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9" borderId="0" applyNumberFormat="0" applyBorder="0" applyAlignment="0" applyProtection="0"/>
    <xf numFmtId="0" fontId="21" fillId="4"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1"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25"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166" fontId="2" fillId="0" borderId="0" applyFont="0" applyFill="0" applyBorder="0" applyAlignment="0" applyProtection="0"/>
    <xf numFmtId="0" fontId="23" fillId="6" borderId="1" applyNumberFormat="0" applyAlignment="0" applyProtection="0"/>
    <xf numFmtId="0" fontId="21" fillId="4" borderId="0" applyNumberFormat="0" applyBorder="0" applyAlignment="0" applyProtection="0"/>
    <xf numFmtId="0" fontId="25" fillId="7" borderId="5" applyNumberFormat="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9" borderId="0" applyNumberFormat="0" applyBorder="0" applyAlignment="0" applyProtection="0"/>
    <xf numFmtId="0" fontId="27" fillId="20" borderId="0" applyNumberFormat="0" applyBorder="0" applyAlignment="0" applyProtection="0"/>
    <xf numFmtId="0" fontId="2" fillId="31" borderId="0" applyNumberFormat="0" applyBorder="0" applyAlignment="0" applyProtection="0"/>
    <xf numFmtId="0" fontId="23" fillId="6" borderId="1" applyNumberFormat="0" applyAlignment="0" applyProtection="0"/>
    <xf numFmtId="0" fontId="20" fillId="3"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166"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5" fillId="7" borderId="5"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0"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3" fillId="6" borderId="1" applyNumberFormat="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6"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19"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3" fillId="6" borderId="1" applyNumberFormat="0" applyAlignment="0" applyProtection="0"/>
    <xf numFmtId="0" fontId="27" fillId="16" borderId="0" applyNumberFormat="0" applyBorder="0" applyAlignment="0" applyProtection="0"/>
    <xf numFmtId="0" fontId="27" fillId="17" borderId="0" applyNumberFormat="0" applyBorder="0" applyAlignment="0" applyProtection="0"/>
    <xf numFmtId="0" fontId="27" fillId="25"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 fillId="1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164" fontId="2" fillId="0" borderId="0" applyFon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9"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4"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9" borderId="0" applyNumberFormat="0" applyBorder="0" applyAlignment="0" applyProtection="0"/>
    <xf numFmtId="165" fontId="2" fillId="0" borderId="0" applyFon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8" borderId="6" applyNumberFormat="0" applyFont="0" applyAlignment="0" applyProtection="0"/>
    <xf numFmtId="0" fontId="27" fillId="16" borderId="0" applyNumberFormat="0" applyBorder="0" applyAlignment="0" applyProtection="0"/>
    <xf numFmtId="0" fontId="27" fillId="17" borderId="0" applyNumberFormat="0" applyBorder="0" applyAlignment="0" applyProtection="0"/>
    <xf numFmtId="0" fontId="27" fillId="32"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165" fontId="2" fillId="0" borderId="0" applyFon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6"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17" borderId="0" applyNumberFormat="0" applyBorder="0" applyAlignment="0" applyProtection="0"/>
    <xf numFmtId="0" fontId="27" fillId="13"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6" fillId="0" borderId="0" applyNumberFormat="0" applyFill="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0" fillId="3"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8"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9"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9" borderId="0" applyNumberFormat="0" applyBorder="0" applyAlignment="0" applyProtection="0"/>
    <xf numFmtId="0" fontId="2" fillId="30"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9"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32"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24"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 fillId="1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4"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 fillId="11"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2" fillId="1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 fillId="27"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3" borderId="0" applyNumberFormat="0" applyBorder="0" applyAlignment="0" applyProtection="0"/>
    <xf numFmtId="0" fontId="2" fillId="10"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8" borderId="6" applyNumberFormat="0" applyFont="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30" borderId="0" applyNumberFormat="0" applyBorder="0" applyAlignment="0" applyProtection="0"/>
    <xf numFmtId="165"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8"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 fillId="26"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 fillId="31"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1"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 fillId="30"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10"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 fillId="2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26"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14"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 fillId="22"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 fillId="8" borderId="6" applyNumberFormat="0" applyFont="0" applyAlignment="0" applyProtection="0"/>
    <xf numFmtId="0" fontId="14" fillId="0" borderId="7" applyNumberFormat="0" applyFill="0" applyAlignment="0" applyProtection="0"/>
    <xf numFmtId="0" fontId="2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165"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14" fillId="0" borderId="7" applyNumberFormat="0" applyFill="0" applyAlignment="0" applyProtection="0"/>
    <xf numFmtId="0" fontId="14" fillId="0" borderId="7" applyNumberFormat="0" applyFill="0" applyAlignment="0" applyProtection="0"/>
    <xf numFmtId="0" fontId="27" fillId="24"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2" fillId="5" borderId="0" applyNumberFormat="0" applyBorder="0" applyAlignment="0" applyProtection="0"/>
    <xf numFmtId="0" fontId="27" fillId="21" borderId="0" applyNumberFormat="0" applyBorder="0" applyAlignment="0" applyProtection="0"/>
    <xf numFmtId="166" fontId="2" fillId="0" borderId="0" applyFont="0" applyFill="0" applyBorder="0" applyAlignment="0" applyProtection="0"/>
    <xf numFmtId="0" fontId="27" fillId="29" borderId="0" applyNumberFormat="0" applyBorder="0" applyAlignment="0" applyProtection="0"/>
    <xf numFmtId="0" fontId="26" fillId="0" borderId="0" applyNumberFormat="0" applyFill="0" applyBorder="0" applyAlignment="0" applyProtection="0"/>
    <xf numFmtId="0" fontId="27" fillId="32" borderId="0" applyNumberFormat="0" applyBorder="0" applyAlignment="0" applyProtection="0"/>
    <xf numFmtId="0" fontId="27" fillId="24" borderId="0" applyNumberFormat="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19" fillId="0" borderId="0" applyNumberFormat="0" applyFill="0" applyBorder="0" applyAlignment="0" applyProtection="0"/>
    <xf numFmtId="0" fontId="27" fillId="13"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0" fontId="27" fillId="28"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4" fillId="0" borderId="7" applyNumberFormat="0" applyFill="0" applyAlignment="0" applyProtection="0"/>
    <xf numFmtId="0" fontId="21" fillId="4" borderId="0" applyNumberFormat="0" applyBorder="0" applyAlignment="0" applyProtection="0"/>
    <xf numFmtId="0" fontId="19" fillId="0" borderId="0" applyNumberFormat="0" applyFill="0" applyBorder="0" applyAlignment="0" applyProtection="0"/>
    <xf numFmtId="0" fontId="26" fillId="0" borderId="0" applyNumberFormat="0" applyFill="0" applyBorder="0" applyAlignment="0" applyProtection="0"/>
    <xf numFmtId="0" fontId="21" fillId="4" borderId="0" applyNumberFormat="0" applyBorder="0" applyAlignment="0" applyProtection="0"/>
    <xf numFmtId="0" fontId="27" fillId="12" borderId="0" applyNumberFormat="0" applyBorder="0" applyAlignment="0" applyProtection="0"/>
    <xf numFmtId="0" fontId="14" fillId="0" borderId="7" applyNumberFormat="0" applyFill="0" applyAlignment="0" applyProtection="0"/>
    <xf numFmtId="0" fontId="27" fillId="25" borderId="0" applyNumberFormat="0" applyBorder="0" applyAlignment="0" applyProtection="0"/>
    <xf numFmtId="0" fontId="27" fillId="12" borderId="0" applyNumberFormat="0" applyBorder="0" applyAlignment="0" applyProtection="0"/>
    <xf numFmtId="0" fontId="26" fillId="0" borderId="0" applyNumberFormat="0" applyFill="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20" fillId="3" borderId="0" applyNumberFormat="0" applyBorder="0" applyAlignment="0" applyProtection="0"/>
    <xf numFmtId="0" fontId="27" fillId="12" borderId="0" applyNumberFormat="0" applyBorder="0" applyAlignment="0" applyProtection="0"/>
    <xf numFmtId="0" fontId="22" fillId="5" borderId="0" applyNumberFormat="0" applyBorder="0" applyAlignment="0" applyProtection="0"/>
    <xf numFmtId="0" fontId="25" fillId="7" borderId="5" applyNumberFormat="0" applyAlignment="0" applyProtection="0"/>
    <xf numFmtId="0" fontId="20" fillId="3" borderId="0" applyNumberFormat="0" applyBorder="0" applyAlignment="0" applyProtection="0"/>
    <xf numFmtId="0" fontId="23" fillId="6" borderId="1" applyNumberFormat="0" applyAlignment="0" applyProtection="0"/>
    <xf numFmtId="0" fontId="27" fillId="9" borderId="0" applyNumberFormat="0" applyBorder="0" applyAlignment="0" applyProtection="0"/>
    <xf numFmtId="0" fontId="25" fillId="7" borderId="5" applyNumberFormat="0" applyAlignment="0" applyProtection="0"/>
    <xf numFmtId="0" fontId="27" fillId="9" borderId="0" applyNumberFormat="0" applyBorder="0" applyAlignment="0" applyProtection="0"/>
    <xf numFmtId="0" fontId="23" fillId="6" borderId="1" applyNumberFormat="0" applyAlignment="0" applyProtection="0"/>
    <xf numFmtId="0" fontId="27" fillId="25" borderId="0" applyNumberFormat="0" applyBorder="0" applyAlignment="0" applyProtection="0"/>
    <xf numFmtId="0" fontId="27" fillId="17" borderId="0" applyNumberFormat="0" applyBorder="0" applyAlignment="0" applyProtection="0"/>
    <xf numFmtId="0" fontId="27" fillId="16" borderId="0" applyNumberFormat="0" applyBorder="0" applyAlignment="0" applyProtection="0"/>
    <xf numFmtId="0" fontId="27" fillId="25" borderId="0" applyNumberFormat="0" applyBorder="0" applyAlignment="0" applyProtection="0"/>
    <xf numFmtId="0" fontId="27" fillId="20"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4" fillId="0" borderId="4" applyNumberFormat="0" applyFill="0" applyAlignment="0" applyProtection="0"/>
    <xf numFmtId="0" fontId="22" fillId="5" borderId="0" applyNumberFormat="0" applyBorder="0" applyAlignment="0" applyProtection="0"/>
    <xf numFmtId="0" fontId="24" fillId="0" borderId="4" applyNumberFormat="0" applyFill="0" applyAlignment="0" applyProtection="0"/>
    <xf numFmtId="0" fontId="19" fillId="0" borderId="0" applyNumberFormat="0" applyFill="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0" fillId="3" borderId="0" applyNumberFormat="0" applyBorder="0" applyAlignment="0" applyProtection="0"/>
    <xf numFmtId="0" fontId="22" fillId="5" borderId="0" applyNumberFormat="0" applyBorder="0" applyAlignment="0" applyProtection="0"/>
    <xf numFmtId="0" fontId="25" fillId="7" borderId="5" applyNumberFormat="0" applyAlignment="0" applyProtection="0"/>
    <xf numFmtId="0" fontId="20" fillId="3" borderId="0" applyNumberFormat="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7" fillId="17" borderId="0" applyNumberFormat="0" applyBorder="0" applyAlignment="0" applyProtection="0"/>
    <xf numFmtId="0" fontId="27" fillId="24" borderId="0" applyNumberFormat="0" applyBorder="0" applyAlignment="0" applyProtection="0"/>
    <xf numFmtId="0" fontId="27" fillId="9" borderId="0" applyNumberFormat="0" applyBorder="0" applyAlignment="0" applyProtection="0"/>
    <xf numFmtId="0" fontId="27" fillId="21" borderId="0" applyNumberFormat="0" applyBorder="0" applyAlignment="0" applyProtection="0"/>
    <xf numFmtId="0" fontId="25" fillId="7" borderId="5" applyNumberFormat="0" applyAlignment="0" applyProtection="0"/>
    <xf numFmtId="0" fontId="19" fillId="0" borderId="0" applyNumberFormat="0" applyFill="0" applyBorder="0" applyAlignment="0" applyProtection="0"/>
    <xf numFmtId="0" fontId="25" fillId="7" borderId="5" applyNumberFormat="0" applyAlignment="0" applyProtection="0"/>
    <xf numFmtId="0" fontId="27" fillId="17" borderId="0" applyNumberFormat="0" applyBorder="0" applyAlignment="0" applyProtection="0"/>
    <xf numFmtId="0" fontId="27" fillId="17" borderId="0" applyNumberFormat="0" applyBorder="0" applyAlignment="0" applyProtection="0"/>
    <xf numFmtId="0" fontId="23" fillId="6" borderId="1" applyNumberFormat="0" applyAlignment="0" applyProtection="0"/>
    <xf numFmtId="0" fontId="27" fillId="25"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27" fillId="21" borderId="0" applyNumberFormat="0" applyBorder="0" applyAlignment="0" applyProtection="0"/>
    <xf numFmtId="0" fontId="27" fillId="17"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7" fillId="25" borderId="0" applyNumberFormat="0" applyBorder="0" applyAlignment="0" applyProtection="0"/>
    <xf numFmtId="0" fontId="27" fillId="9" borderId="0" applyNumberFormat="0" applyBorder="0" applyAlignment="0" applyProtection="0"/>
    <xf numFmtId="0" fontId="21" fillId="4"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27" fillId="24" borderId="0" applyNumberFormat="0" applyBorder="0" applyAlignment="0" applyProtection="0"/>
    <xf numFmtId="0" fontId="27" fillId="16"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3" fillId="6" borderId="1" applyNumberFormat="0" applyAlignment="0" applyProtection="0"/>
    <xf numFmtId="0" fontId="27" fillId="13" borderId="0" applyNumberFormat="0" applyBorder="0" applyAlignment="0" applyProtection="0"/>
    <xf numFmtId="0" fontId="21" fillId="4" borderId="0" applyNumberFormat="0" applyBorder="0" applyAlignment="0" applyProtection="0"/>
    <xf numFmtId="0" fontId="27" fillId="13" borderId="0" applyNumberFormat="0" applyBorder="0" applyAlignment="0" applyProtection="0"/>
    <xf numFmtId="0" fontId="23" fillId="6" borderId="1" applyNumberFormat="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16" borderId="0" applyNumberFormat="0" applyBorder="0" applyAlignment="0" applyProtection="0"/>
    <xf numFmtId="0" fontId="27" fillId="28" borderId="0" applyNumberFormat="0" applyBorder="0" applyAlignment="0" applyProtection="0"/>
    <xf numFmtId="0" fontId="19" fillId="0" borderId="0" applyNumberFormat="0" applyFill="0" applyBorder="0" applyAlignment="0" applyProtection="0"/>
    <xf numFmtId="0" fontId="27" fillId="32" borderId="0" applyNumberFormat="0" applyBorder="0" applyAlignment="0" applyProtection="0"/>
    <xf numFmtId="0" fontId="21" fillId="4" borderId="0" applyNumberFormat="0" applyBorder="0" applyAlignment="0" applyProtection="0"/>
    <xf numFmtId="0" fontId="24" fillId="0" borderId="4" applyNumberFormat="0" applyFill="0" applyAlignment="0" applyProtection="0"/>
    <xf numFmtId="0" fontId="27" fillId="28" borderId="0" applyNumberFormat="0" applyBorder="0" applyAlignment="0" applyProtection="0"/>
    <xf numFmtId="0" fontId="27" fillId="32" borderId="0" applyNumberFormat="0" applyBorder="0" applyAlignment="0" applyProtection="0"/>
    <xf numFmtId="0" fontId="27" fillId="20" borderId="0" applyNumberFormat="0" applyBorder="0" applyAlignment="0" applyProtection="0"/>
    <xf numFmtId="0" fontId="27" fillId="16" borderId="0" applyNumberFormat="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20"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0" fillId="3" borderId="0" applyNumberFormat="0" applyBorder="0" applyAlignment="0" applyProtection="0"/>
    <xf numFmtId="0" fontId="27" fillId="20" borderId="0" applyNumberFormat="0" applyBorder="0" applyAlignment="0" applyProtection="0"/>
    <xf numFmtId="0" fontId="27" fillId="28" borderId="0" applyNumberFormat="0" applyBorder="0" applyAlignment="0" applyProtection="0"/>
    <xf numFmtId="0" fontId="27" fillId="16" borderId="0" applyNumberFormat="0" applyBorder="0" applyAlignment="0" applyProtection="0"/>
    <xf numFmtId="0" fontId="27" fillId="12" borderId="0" applyNumberFormat="0" applyBorder="0" applyAlignment="0" applyProtection="0"/>
    <xf numFmtId="0" fontId="22" fillId="5" borderId="0" applyNumberFormat="0" applyBorder="0" applyAlignment="0" applyProtection="0"/>
    <xf numFmtId="0" fontId="27" fillId="29" borderId="0" applyNumberFormat="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5" fillId="7" borderId="5" applyNumberFormat="0" applyAlignment="0" applyProtection="0"/>
    <xf numFmtId="0" fontId="27" fillId="32" borderId="0" applyNumberFormat="0" applyBorder="0" applyAlignment="0" applyProtection="0"/>
    <xf numFmtId="0" fontId="20" fillId="3" borderId="0" applyNumberFormat="0" applyBorder="0" applyAlignment="0" applyProtection="0"/>
    <xf numFmtId="0" fontId="14" fillId="0" borderId="7" applyNumberFormat="0" applyFill="0" applyAlignment="0" applyProtection="0"/>
    <xf numFmtId="0" fontId="27" fillId="16" borderId="0" applyNumberFormat="0" applyBorder="0" applyAlignment="0" applyProtection="0"/>
    <xf numFmtId="0" fontId="14" fillId="0" borderId="7" applyNumberFormat="0" applyFill="0" applyAlignment="0" applyProtection="0"/>
    <xf numFmtId="0" fontId="24" fillId="0" borderId="4" applyNumberFormat="0" applyFill="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9" borderId="0" applyNumberFormat="0" applyBorder="0" applyAlignment="0" applyProtection="0"/>
    <xf numFmtId="0" fontId="21" fillId="4"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1"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164" fontId="2" fillId="0" borderId="0" applyFont="0" applyFill="0" applyBorder="0" applyAlignment="0" applyProtection="0"/>
    <xf numFmtId="0" fontId="27" fillId="25"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166" fontId="2" fillId="0" borderId="0" applyFont="0" applyFill="0" applyBorder="0" applyAlignment="0" applyProtection="0"/>
    <xf numFmtId="0" fontId="23" fillId="6" borderId="1" applyNumberFormat="0" applyAlignment="0" applyProtection="0"/>
    <xf numFmtId="0" fontId="21" fillId="4" borderId="0" applyNumberFormat="0" applyBorder="0" applyAlignment="0" applyProtection="0"/>
    <xf numFmtId="164" fontId="2" fillId="0" borderId="0" applyFont="0" applyFill="0" applyBorder="0" applyAlignment="0" applyProtection="0"/>
    <xf numFmtId="0" fontId="25" fillId="7" borderId="5" applyNumberFormat="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9" borderId="0" applyNumberFormat="0" applyBorder="0" applyAlignment="0" applyProtection="0"/>
    <xf numFmtId="0" fontId="27" fillId="20" borderId="0" applyNumberFormat="0" applyBorder="0" applyAlignment="0" applyProtection="0"/>
    <xf numFmtId="0" fontId="23" fillId="6" borderId="1" applyNumberFormat="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166"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5" fillId="7" borderId="5"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164"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164" fontId="2" fillId="0" borderId="0" applyFont="0" applyFill="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4"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0" fillId="3" borderId="0" applyNumberFormat="0" applyBorder="0" applyAlignment="0" applyProtection="0"/>
    <xf numFmtId="0" fontId="14" fillId="0" borderId="7" applyNumberFormat="0" applyFill="0" applyAlignment="0" applyProtection="0"/>
    <xf numFmtId="0" fontId="27" fillId="16" borderId="0" applyNumberFormat="0" applyBorder="0" applyAlignment="0" applyProtection="0"/>
    <xf numFmtId="0" fontId="14" fillId="0" borderId="7" applyNumberFormat="0" applyFill="0" applyAlignment="0" applyProtection="0"/>
    <xf numFmtId="0" fontId="24" fillId="0" borderId="4" applyNumberFormat="0" applyFill="0" applyAlignment="0" applyProtection="0"/>
    <xf numFmtId="166" fontId="2" fillId="0" borderId="0" applyFont="0" applyFill="0" applyBorder="0" applyAlignment="0" applyProtection="0"/>
    <xf numFmtId="0" fontId="26" fillId="0" borderId="0" applyNumberFormat="0" applyFill="0" applyBorder="0" applyAlignment="0" applyProtection="0"/>
    <xf numFmtId="0" fontId="27" fillId="9" borderId="0" applyNumberFormat="0" applyBorder="0" applyAlignment="0" applyProtection="0"/>
    <xf numFmtId="0" fontId="21" fillId="4" borderId="0" applyNumberFormat="0" applyBorder="0" applyAlignment="0" applyProtection="0"/>
    <xf numFmtId="0" fontId="27" fillId="17" borderId="0" applyNumberFormat="0" applyBorder="0" applyAlignment="0" applyProtection="0"/>
    <xf numFmtId="0" fontId="22" fillId="5" borderId="0" applyNumberFormat="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1"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7" fillId="25"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7" fillId="1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166" fontId="2" fillId="0" borderId="0" applyFont="0" applyFill="0" applyBorder="0" applyAlignment="0" applyProtection="0"/>
    <xf numFmtId="0" fontId="23" fillId="6" borderId="1" applyNumberFormat="0" applyAlignment="0" applyProtection="0"/>
    <xf numFmtId="0" fontId="21" fillId="4" borderId="0" applyNumberFormat="0" applyBorder="0" applyAlignment="0" applyProtection="0"/>
    <xf numFmtId="0" fontId="25" fillId="7" borderId="5" applyNumberFormat="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9" borderId="0" applyNumberFormat="0" applyBorder="0" applyAlignment="0" applyProtection="0"/>
    <xf numFmtId="0" fontId="27" fillId="20" borderId="0" applyNumberFormat="0" applyBorder="0" applyAlignment="0" applyProtection="0"/>
    <xf numFmtId="0" fontId="23" fillId="6" borderId="1" applyNumberFormat="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1" fillId="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14" fillId="0" borderId="7" applyNumberFormat="0" applyFill="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4" fillId="0" borderId="4" applyNumberFormat="0" applyFill="0" applyAlignment="0" applyProtection="0"/>
    <xf numFmtId="0" fontId="27" fillId="16" borderId="0" applyNumberFormat="0" applyBorder="0" applyAlignment="0" applyProtection="0"/>
    <xf numFmtId="0" fontId="27" fillId="17" borderId="0" applyNumberFormat="0" applyBorder="0" applyAlignment="0" applyProtection="0"/>
    <xf numFmtId="166" fontId="2" fillId="0" borderId="0" applyFont="0" applyFill="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2" fillId="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26" fillId="0" borderId="0" applyNumberForma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5" fillId="7" borderId="5" applyNumberFormat="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4" fillId="0" borderId="7" applyNumberFormat="0" applyFill="0" applyAlignment="0" applyProtection="0"/>
    <xf numFmtId="0" fontId="27" fillId="13"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7" fillId="16" borderId="0" applyNumberFormat="0" applyBorder="0" applyAlignment="0" applyProtection="0"/>
    <xf numFmtId="0" fontId="14" fillId="0" borderId="7" applyNumberFormat="0" applyFill="0" applyAlignment="0" applyProtection="0"/>
    <xf numFmtId="0" fontId="27" fillId="9" borderId="0" applyNumberFormat="0" applyBorder="0" applyAlignment="0" applyProtection="0"/>
    <xf numFmtId="0" fontId="14" fillId="0" borderId="7"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22" fillId="5" borderId="0" applyNumberFormat="0" applyBorder="0" applyAlignment="0" applyProtection="0"/>
    <xf numFmtId="0" fontId="21" fillId="4"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7" fillId="20" borderId="0" applyNumberFormat="0" applyBorder="0" applyAlignment="0" applyProtection="0"/>
    <xf numFmtId="0" fontId="20" fillId="3" borderId="0" applyNumberFormat="0" applyBorder="0" applyAlignment="0" applyProtection="0"/>
    <xf numFmtId="166" fontId="2" fillId="0" borderId="0" applyFont="0" applyFill="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1" fillId="4" borderId="0" applyNumberFormat="0" applyBorder="0" applyAlignment="0" applyProtection="0"/>
    <xf numFmtId="0" fontId="20" fillId="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12"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6" fillId="0" borderId="0" applyNumberFormat="0" applyFill="0" applyBorder="0" applyAlignment="0" applyProtection="0"/>
    <xf numFmtId="0" fontId="25" fillId="7" borderId="5"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0" fillId="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32" borderId="0" applyNumberFormat="0" applyBorder="0" applyAlignment="0" applyProtection="0"/>
    <xf numFmtId="0" fontId="21" fillId="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5" fillId="7" borderId="5"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5" fillId="7" borderId="5" applyNumberFormat="0" applyAlignment="0" applyProtection="0"/>
    <xf numFmtId="0" fontId="24" fillId="0" borderId="4" applyNumberFormat="0" applyFill="0" applyAlignment="0" applyProtection="0"/>
    <xf numFmtId="0" fontId="27" fillId="12" borderId="0" applyNumberFormat="0" applyBorder="0" applyAlignment="0" applyProtection="0"/>
    <xf numFmtId="0" fontId="27" fillId="13" borderId="0" applyNumberFormat="0" applyBorder="0" applyAlignment="0" applyProtection="0"/>
    <xf numFmtId="0" fontId="19" fillId="0" borderId="0" applyNumberForma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4" fillId="0" borderId="4" applyNumberFormat="0" applyFill="0" applyAlignment="0" applyProtection="0"/>
    <xf numFmtId="0" fontId="14" fillId="0" borderId="7" applyNumberFormat="0" applyFill="0" applyAlignment="0" applyProtection="0"/>
    <xf numFmtId="0" fontId="27" fillId="9" borderId="0" applyNumberFormat="0" applyBorder="0" applyAlignment="0" applyProtection="0"/>
    <xf numFmtId="0" fontId="24" fillId="0" borderId="4" applyNumberFormat="0" applyFill="0" applyAlignment="0" applyProtection="0"/>
    <xf numFmtId="0" fontId="23" fillId="6" borderId="1" applyNumberForma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23" fillId="6" borderId="1" applyNumberFormat="0" applyAlignment="0" applyProtection="0"/>
    <xf numFmtId="0" fontId="14" fillId="0" borderId="7" applyNumberFormat="0" applyFill="0" applyAlignment="0" applyProtection="0"/>
    <xf numFmtId="0" fontId="27" fillId="9" borderId="0" applyNumberFormat="0" applyBorder="0" applyAlignment="0" applyProtection="0"/>
    <xf numFmtId="0" fontId="23" fillId="6" borderId="1" applyNumberFormat="0" applyAlignment="0" applyProtection="0"/>
    <xf numFmtId="0" fontId="22" fillId="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32"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14" fillId="0" borderId="7" applyNumberFormat="0" applyFill="0" applyAlignment="0" applyProtection="0"/>
    <xf numFmtId="0" fontId="27" fillId="32"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19" fillId="0" borderId="0" applyNumberFormat="0" applyFill="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1" applyNumberFormat="0" applyAlignment="0" applyProtection="0"/>
    <xf numFmtId="0" fontId="24" fillId="0" borderId="4" applyNumberFormat="0" applyFill="0" applyAlignment="0" applyProtection="0"/>
    <xf numFmtId="0" fontId="25" fillId="7" borderId="5" applyNumberFormat="0" applyAlignment="0" applyProtection="0"/>
    <xf numFmtId="0" fontId="26" fillId="0" borderId="0" applyNumberFormat="0" applyFill="0" applyBorder="0" applyAlignment="0" applyProtection="0"/>
    <xf numFmtId="0" fontId="14" fillId="0" borderId="7" applyNumberFormat="0" applyFill="0" applyAlignment="0" applyProtection="0"/>
    <xf numFmtId="0" fontId="27" fillId="9"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176" fontId="18" fillId="0" borderId="26" applyNumberFormat="0" applyFont="0" applyFill="0" applyAlignment="0" applyProtection="0"/>
    <xf numFmtId="0" fontId="35" fillId="34" borderId="11" applyNumberFormat="0" applyAlignment="0">
      <protection locked="0"/>
    </xf>
    <xf numFmtId="0" fontId="1" fillId="36" borderId="11" applyNumberFormat="0" applyAlignment="0"/>
    <xf numFmtId="0" fontId="34" fillId="35" borderId="11" applyNumberFormat="0">
      <alignment horizontal="centerContinuous" wrapText="1"/>
    </xf>
    <xf numFmtId="167" fontId="29" fillId="0" borderId="0" applyFont="0" applyFill="0" applyBorder="0" applyAlignment="0" applyProtection="0">
      <alignment horizontal="left"/>
      <protection locked="0"/>
    </xf>
    <xf numFmtId="9" fontId="1" fillId="0" borderId="0" applyFont="0" applyFill="0" applyBorder="0" applyAlignment="0" applyProtection="0"/>
    <xf numFmtId="171" fontId="1" fillId="36" borderId="22" applyNumberFormat="0" applyFont="0" applyFill="0" applyAlignment="0" applyProtection="0"/>
    <xf numFmtId="176" fontId="18" fillId="0" borderId="0" applyFont="0" applyFill="0" applyBorder="0" applyAlignment="0" applyProtection="0"/>
    <xf numFmtId="170" fontId="39" fillId="34" borderId="11" applyNumberFormat="0" applyFill="0" applyAlignment="0"/>
    <xf numFmtId="167" fontId="47" fillId="0" borderId="0" applyFill="0" applyProtection="0">
      <alignment horizontal="left" indent="1"/>
    </xf>
    <xf numFmtId="167" fontId="53" fillId="0" borderId="0" applyFont="0" applyFill="0" applyBorder="0" applyAlignment="0" applyProtection="0">
      <alignment horizontal="left"/>
      <protection locked="0"/>
    </xf>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8" borderId="6" applyNumberFormat="0" applyFont="0" applyAlignment="0" applyProtection="0"/>
    <xf numFmtId="0" fontId="1" fillId="23" borderId="0" applyNumberFormat="0" applyBorder="0" applyAlignment="0" applyProtection="0"/>
    <xf numFmtId="0" fontId="1" fillId="18" borderId="0" applyNumberFormat="0" applyBorder="0" applyAlignment="0" applyProtection="0"/>
    <xf numFmtId="0" fontId="1" fillId="8" borderId="6" applyNumberFormat="0" applyFont="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8" borderId="6" applyNumberFormat="0" applyFont="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8" borderId="6" applyNumberFormat="0" applyFont="0" applyAlignment="0" applyProtection="0"/>
    <xf numFmtId="0" fontId="1" fillId="27"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8" borderId="6" applyNumberFormat="0" applyFont="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6" applyNumberFormat="0" applyFont="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164" fontId="1" fillId="0" borderId="0" applyFont="0" applyFill="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23" borderId="0" applyNumberFormat="0" applyBorder="0" applyAlignment="0" applyProtection="0"/>
    <xf numFmtId="164" fontId="1" fillId="0" borderId="0" applyFont="0" applyFill="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8" borderId="6" applyNumberFormat="0" applyFont="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4"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8" borderId="6" applyNumberFormat="0" applyFont="0" applyAlignment="0" applyProtection="0"/>
    <xf numFmtId="0" fontId="1" fillId="27" borderId="0" applyNumberFormat="0" applyBorder="0" applyAlignment="0" applyProtection="0"/>
    <xf numFmtId="0" fontId="1" fillId="18" borderId="0" applyNumberFormat="0" applyBorder="0" applyAlignment="0" applyProtection="0"/>
    <xf numFmtId="0" fontId="1" fillId="8" borderId="6" applyNumberFormat="0" applyFont="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164" fontId="1" fillId="0" borderId="0" applyFont="0" applyFill="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8" borderId="6" applyNumberFormat="0" applyFont="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26" borderId="0" applyNumberFormat="0" applyBorder="0" applyAlignment="0" applyProtection="0"/>
    <xf numFmtId="0" fontId="1" fillId="8" borderId="6" applyNumberFormat="0" applyFont="0" applyAlignment="0" applyProtection="0"/>
    <xf numFmtId="0" fontId="1" fillId="2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8" borderId="6"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6" applyNumberFormat="0" applyFont="0" applyAlignment="0" applyProtection="0"/>
    <xf numFmtId="0" fontId="1" fillId="30" borderId="0" applyNumberFormat="0" applyBorder="0" applyAlignment="0" applyProtection="0"/>
    <xf numFmtId="0" fontId="1" fillId="8" borderId="6"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10" borderId="0" applyNumberFormat="0" applyBorder="0" applyAlignment="0" applyProtection="0"/>
    <xf numFmtId="164" fontId="1" fillId="0" borderId="0" applyFont="0" applyFill="0" applyBorder="0" applyAlignment="0" applyProtection="0"/>
    <xf numFmtId="0" fontId="1" fillId="11"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164" fontId="1" fillId="0" borderId="0" applyFont="0" applyFill="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8" borderId="6" applyNumberFormat="0" applyFont="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164" fontId="1" fillId="0" borderId="0" applyFont="0" applyFill="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18" borderId="0" applyNumberFormat="0" applyBorder="0" applyAlignment="0" applyProtection="0"/>
    <xf numFmtId="164" fontId="1" fillId="0" borderId="0" applyFont="0" applyFill="0" applyBorder="0" applyAlignment="0" applyProtection="0"/>
    <xf numFmtId="0" fontId="1" fillId="8" borderId="6" applyNumberFormat="0" applyFont="0" applyAlignment="0" applyProtection="0"/>
    <xf numFmtId="0" fontId="1" fillId="19" borderId="0" applyNumberFormat="0" applyBorder="0" applyAlignment="0" applyProtection="0"/>
    <xf numFmtId="0" fontId="1" fillId="26" borderId="0" applyNumberFormat="0" applyBorder="0" applyAlignment="0" applyProtection="0"/>
    <xf numFmtId="164" fontId="1" fillId="0" borderId="0" applyFont="0" applyFill="0" applyBorder="0" applyAlignment="0" applyProtection="0"/>
    <xf numFmtId="0" fontId="1" fillId="11" borderId="0" applyNumberFormat="0" applyBorder="0" applyAlignment="0" applyProtection="0"/>
    <xf numFmtId="0" fontId="1" fillId="26" borderId="0" applyNumberFormat="0" applyBorder="0" applyAlignment="0" applyProtection="0"/>
    <xf numFmtId="164" fontId="1"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26" borderId="0" applyNumberFormat="0" applyBorder="0" applyAlignment="0" applyProtection="0"/>
    <xf numFmtId="164" fontId="1" fillId="0" borderId="0" applyFont="0" applyFill="0" applyBorder="0" applyAlignment="0" applyProtection="0"/>
    <xf numFmtId="0" fontId="1" fillId="10" borderId="0" applyNumberFormat="0" applyBorder="0" applyAlignment="0" applyProtection="0"/>
    <xf numFmtId="164" fontId="1" fillId="0" borderId="0" applyFont="0" applyFill="0" applyBorder="0" applyAlignment="0" applyProtection="0"/>
    <xf numFmtId="0" fontId="1" fillId="15"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31" borderId="0" applyNumberFormat="0" applyBorder="0" applyAlignment="0" applyProtection="0"/>
    <xf numFmtId="0" fontId="1" fillId="22"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22"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8" borderId="6" applyNumberFormat="0" applyFont="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8" borderId="6"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8" borderId="6"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8" borderId="6" applyNumberFormat="0" applyFont="0" applyAlignment="0" applyProtection="0"/>
    <xf numFmtId="0" fontId="1" fillId="1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19"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164" fontId="1" fillId="0" borderId="0" applyFont="0" applyFill="0" applyBorder="0" applyAlignment="0" applyProtection="0"/>
    <xf numFmtId="0" fontId="1" fillId="27" borderId="0" applyNumberFormat="0" applyBorder="0" applyAlignment="0" applyProtection="0"/>
    <xf numFmtId="0" fontId="1" fillId="26"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31" borderId="0" applyNumberFormat="0" applyBorder="0" applyAlignment="0" applyProtection="0"/>
    <xf numFmtId="164" fontId="1" fillId="0" borderId="0" applyFont="0" applyFill="0" applyBorder="0" applyAlignment="0" applyProtection="0"/>
    <xf numFmtId="0" fontId="1" fillId="18"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164" fontId="1" fillId="0" borderId="0" applyFont="0" applyFill="0" applyBorder="0" applyAlignment="0" applyProtection="0"/>
    <xf numFmtId="0" fontId="1" fillId="26"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164" fontId="1" fillId="0" borderId="0" applyFont="0" applyFill="0" applyBorder="0" applyAlignment="0" applyProtection="0"/>
    <xf numFmtId="0" fontId="1" fillId="26"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8" borderId="6" applyNumberFormat="0" applyFont="0" applyAlignment="0" applyProtection="0"/>
    <xf numFmtId="0" fontId="1" fillId="23" borderId="0" applyNumberFormat="0" applyBorder="0" applyAlignment="0" applyProtection="0"/>
    <xf numFmtId="0" fontId="1" fillId="18" borderId="0" applyNumberFormat="0" applyBorder="0" applyAlignment="0" applyProtection="0"/>
    <xf numFmtId="0" fontId="1" fillId="8" borderId="6" applyNumberFormat="0" applyFont="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8" borderId="6" applyNumberFormat="0" applyFont="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8" borderId="6" applyNumberFormat="0" applyFont="0" applyAlignment="0" applyProtection="0"/>
    <xf numFmtId="0" fontId="1" fillId="27"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8" borderId="6" applyNumberFormat="0" applyFont="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6" applyNumberFormat="0" applyFont="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164" fontId="1" fillId="0" borderId="0" applyFont="0" applyFill="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23" borderId="0" applyNumberFormat="0" applyBorder="0" applyAlignment="0" applyProtection="0"/>
    <xf numFmtId="164" fontId="1" fillId="0" borderId="0" applyFont="0" applyFill="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8" borderId="6" applyNumberFormat="0" applyFont="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4"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8" borderId="6" applyNumberFormat="0" applyFont="0" applyAlignment="0" applyProtection="0"/>
    <xf numFmtId="0" fontId="1" fillId="27" borderId="0" applyNumberFormat="0" applyBorder="0" applyAlignment="0" applyProtection="0"/>
    <xf numFmtId="0" fontId="1" fillId="18" borderId="0" applyNumberFormat="0" applyBorder="0" applyAlignment="0" applyProtection="0"/>
    <xf numFmtId="0" fontId="1" fillId="8" borderId="6" applyNumberFormat="0" applyFont="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164" fontId="1" fillId="0" borderId="0" applyFont="0" applyFill="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8" borderId="6" applyNumberFormat="0" applyFont="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26" borderId="0" applyNumberFormat="0" applyBorder="0" applyAlignment="0" applyProtection="0"/>
    <xf numFmtId="0" fontId="1" fillId="8" borderId="6" applyNumberFormat="0" applyFont="0" applyAlignment="0" applyProtection="0"/>
    <xf numFmtId="0" fontId="1" fillId="2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8" borderId="6"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6" applyNumberFormat="0" applyFont="0" applyAlignment="0" applyProtection="0"/>
    <xf numFmtId="0" fontId="1" fillId="30" borderId="0" applyNumberFormat="0" applyBorder="0" applyAlignment="0" applyProtection="0"/>
    <xf numFmtId="0" fontId="1" fillId="8" borderId="6"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10" borderId="0" applyNumberFormat="0" applyBorder="0" applyAlignment="0" applyProtection="0"/>
    <xf numFmtId="164" fontId="1" fillId="0" borderId="0" applyFont="0" applyFill="0" applyBorder="0" applyAlignment="0" applyProtection="0"/>
    <xf numFmtId="0" fontId="1" fillId="11"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164" fontId="1" fillId="0" borderId="0" applyFont="0" applyFill="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8" borderId="6" applyNumberFormat="0" applyFont="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164" fontId="1" fillId="0" borderId="0" applyFont="0" applyFill="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18" borderId="0" applyNumberFormat="0" applyBorder="0" applyAlignment="0" applyProtection="0"/>
    <xf numFmtId="164" fontId="1" fillId="0" borderId="0" applyFont="0" applyFill="0" applyBorder="0" applyAlignment="0" applyProtection="0"/>
    <xf numFmtId="0" fontId="1" fillId="8" borderId="6" applyNumberFormat="0" applyFont="0" applyAlignment="0" applyProtection="0"/>
    <xf numFmtId="0" fontId="1" fillId="19" borderId="0" applyNumberFormat="0" applyBorder="0" applyAlignment="0" applyProtection="0"/>
    <xf numFmtId="0" fontId="1" fillId="26" borderId="0" applyNumberFormat="0" applyBorder="0" applyAlignment="0" applyProtection="0"/>
    <xf numFmtId="164" fontId="1" fillId="0" borderId="0" applyFont="0" applyFill="0" applyBorder="0" applyAlignment="0" applyProtection="0"/>
    <xf numFmtId="0" fontId="1" fillId="11" borderId="0" applyNumberFormat="0" applyBorder="0" applyAlignment="0" applyProtection="0"/>
    <xf numFmtId="0" fontId="1" fillId="26" borderId="0" applyNumberFormat="0" applyBorder="0" applyAlignment="0" applyProtection="0"/>
    <xf numFmtId="164" fontId="1"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26" borderId="0" applyNumberFormat="0" applyBorder="0" applyAlignment="0" applyProtection="0"/>
    <xf numFmtId="164" fontId="1" fillId="0" borderId="0" applyFont="0" applyFill="0" applyBorder="0" applyAlignment="0" applyProtection="0"/>
    <xf numFmtId="0" fontId="1" fillId="10" borderId="0" applyNumberFormat="0" applyBorder="0" applyAlignment="0" applyProtection="0"/>
    <xf numFmtId="164" fontId="1" fillId="0" borderId="0" applyFont="0" applyFill="0" applyBorder="0" applyAlignment="0" applyProtection="0"/>
    <xf numFmtId="0" fontId="1" fillId="15"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31" borderId="0" applyNumberFormat="0" applyBorder="0" applyAlignment="0" applyProtection="0"/>
    <xf numFmtId="0" fontId="1" fillId="22"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22"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8" borderId="6" applyNumberFormat="0" applyFont="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8" borderId="6"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8" borderId="6"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8" borderId="6"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8" borderId="6" applyNumberFormat="0" applyFont="0" applyAlignment="0" applyProtection="0"/>
    <xf numFmtId="0" fontId="1" fillId="1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19"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164" fontId="1" fillId="0" borderId="0" applyFont="0" applyFill="0" applyBorder="0" applyAlignment="0" applyProtection="0"/>
    <xf numFmtId="0" fontId="1" fillId="27" borderId="0" applyNumberFormat="0" applyBorder="0" applyAlignment="0" applyProtection="0"/>
    <xf numFmtId="0" fontId="1" fillId="26"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31" borderId="0" applyNumberFormat="0" applyBorder="0" applyAlignment="0" applyProtection="0"/>
    <xf numFmtId="164" fontId="1" fillId="0" borderId="0" applyFont="0" applyFill="0" applyBorder="0" applyAlignment="0" applyProtection="0"/>
    <xf numFmtId="0" fontId="1" fillId="18"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164" fontId="1" fillId="0" borderId="0" applyFont="0" applyFill="0" applyBorder="0" applyAlignment="0" applyProtection="0"/>
    <xf numFmtId="0" fontId="1" fillId="26"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164" fontId="1" fillId="0" borderId="0" applyFont="0" applyFill="0" applyBorder="0" applyAlignment="0" applyProtection="0"/>
    <xf numFmtId="0" fontId="1" fillId="26"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1" fillId="0" borderId="0" applyFont="0" applyFill="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6"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6" applyNumberFormat="0" applyFont="0" applyAlignment="0" applyProtection="0"/>
    <xf numFmtId="0" fontId="1" fillId="8" borderId="6"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29" fillId="0" borderId="0" applyFont="0" applyFill="0" applyBorder="0" applyAlignment="0" applyProtection="0"/>
    <xf numFmtId="49" fontId="54" fillId="0" borderId="0" applyFill="0" applyAlignment="0"/>
    <xf numFmtId="49" fontId="56" fillId="0" borderId="0" applyFill="0" applyAlignment="0"/>
    <xf numFmtId="0" fontId="35" fillId="37" borderId="11" applyNumberFormat="0" applyFill="0" applyAlignment="0">
      <protection locked="0"/>
    </xf>
    <xf numFmtId="179" fontId="55" fillId="0" borderId="0" applyFont="0" applyFill="0" applyBorder="0" applyAlignment="0" applyProtection="0"/>
    <xf numFmtId="180" fontId="29" fillId="0" borderId="0" applyFont="0" applyFill="0" applyBorder="0" applyAlignment="0" applyProtection="0">
      <alignment horizontal="center" vertical="top" wrapText="1"/>
    </xf>
    <xf numFmtId="174" fontId="29" fillId="2" borderId="0" applyFont="0" applyBorder="0"/>
    <xf numFmtId="167" fontId="57" fillId="0" borderId="0" applyFont="0" applyFill="0" applyBorder="0" applyAlignment="0" applyProtection="0">
      <alignment horizontal="left"/>
      <protection locked="0"/>
    </xf>
    <xf numFmtId="174" fontId="18" fillId="2" borderId="0" applyFont="0" applyBorder="0"/>
    <xf numFmtId="169" fontId="52" fillId="0" borderId="0" applyFont="0" applyFill="0" applyBorder="0" applyAlignment="0" applyProtection="0">
      <protection locked="0"/>
    </xf>
    <xf numFmtId="0" fontId="1" fillId="0" borderId="0" applyFont="0"/>
    <xf numFmtId="173" fontId="52" fillId="0" borderId="0" applyFont="0" applyFill="0" applyBorder="0" applyAlignment="0" applyProtection="0"/>
    <xf numFmtId="178" fontId="18" fillId="0" borderId="0" applyFont="0" applyFill="0" applyBorder="0" applyAlignment="0" applyProtection="0"/>
    <xf numFmtId="0" fontId="61" fillId="0" borderId="0"/>
    <xf numFmtId="0" fontId="18" fillId="0" borderId="0" applyFont="0"/>
    <xf numFmtId="0" fontId="29" fillId="0" borderId="0"/>
    <xf numFmtId="0" fontId="1" fillId="0" borderId="0"/>
    <xf numFmtId="49" fontId="62" fillId="0" borderId="0" applyFill="0" applyAlignment="0"/>
    <xf numFmtId="0" fontId="1" fillId="0" borderId="0"/>
    <xf numFmtId="49" fontId="30" fillId="0" borderId="0" applyFill="0" applyAlignment="0"/>
  </cellStyleXfs>
  <cellXfs count="357">
    <xf numFmtId="0" fontId="0" fillId="0" borderId="0" xfId="0"/>
    <xf numFmtId="49" fontId="0" fillId="36" borderId="31" xfId="0" applyNumberFormat="1" applyFill="1" applyBorder="1"/>
    <xf numFmtId="49" fontId="0" fillId="34" borderId="24" xfId="0" applyNumberFormat="1" applyFill="1" applyBorder="1"/>
    <xf numFmtId="0" fontId="51" fillId="34" borderId="34" xfId="55" applyFill="1" applyBorder="1" applyAlignment="1" applyProtection="1">
      <alignment horizontal="left" indent="1"/>
    </xf>
    <xf numFmtId="0" fontId="51" fillId="34" borderId="25" xfId="55" applyFill="1" applyBorder="1" applyAlignment="1" applyProtection="1"/>
    <xf numFmtId="0" fontId="51" fillId="36" borderId="32" xfId="55" applyFill="1" applyBorder="1" applyAlignment="1" applyProtection="1">
      <alignment horizontal="left" indent="1"/>
    </xf>
    <xf numFmtId="49" fontId="0" fillId="34" borderId="33" xfId="0" applyNumberFormat="1" applyFill="1" applyBorder="1"/>
    <xf numFmtId="49" fontId="0" fillId="34" borderId="31" xfId="0" applyNumberFormat="1" applyFill="1" applyBorder="1"/>
    <xf numFmtId="0" fontId="51" fillId="34" borderId="32" xfId="55" applyFill="1" applyBorder="1" applyAlignment="1" applyProtection="1">
      <alignment horizontal="left" indent="1"/>
    </xf>
    <xf numFmtId="0" fontId="51" fillId="36" borderId="25" xfId="55" applyFill="1" applyBorder="1" applyAlignment="1" applyProtection="1"/>
    <xf numFmtId="49" fontId="0" fillId="36" borderId="24" xfId="0" applyNumberFormat="1" applyFill="1" applyBorder="1"/>
    <xf numFmtId="0" fontId="0" fillId="0" borderId="0" xfId="0"/>
    <xf numFmtId="0" fontId="0" fillId="0" borderId="0" xfId="0" applyFill="1"/>
    <xf numFmtId="0" fontId="0" fillId="0" borderId="0" xfId="0" applyFill="1" applyBorder="1"/>
    <xf numFmtId="0" fontId="15" fillId="0" borderId="0" xfId="0" applyFont="1" applyFill="1"/>
    <xf numFmtId="0" fontId="17" fillId="0" borderId="0" xfId="0" applyFont="1" applyFill="1"/>
    <xf numFmtId="0" fontId="14" fillId="0" borderId="0" xfId="0" applyFont="1" applyFill="1"/>
    <xf numFmtId="0" fontId="17" fillId="0" borderId="0" xfId="0" applyFont="1" applyFill="1" applyBorder="1"/>
    <xf numFmtId="0" fontId="0" fillId="0" borderId="0" xfId="0"/>
    <xf numFmtId="0" fontId="37" fillId="0" borderId="3" xfId="0" applyFont="1" applyFill="1" applyBorder="1" applyAlignment="1">
      <alignment horizontal="centerContinuous"/>
    </xf>
    <xf numFmtId="0" fontId="0" fillId="2" borderId="0" xfId="0" applyFill="1" applyBorder="1"/>
    <xf numFmtId="0" fontId="0" fillId="2" borderId="0" xfId="0" applyFill="1"/>
    <xf numFmtId="0" fontId="34" fillId="0" borderId="12" xfId="49" applyFill="1" applyBorder="1">
      <alignment horizontal="centerContinuous" wrapText="1"/>
    </xf>
    <xf numFmtId="0" fontId="34" fillId="0" borderId="12" xfId="49" applyNumberFormat="1" applyFill="1" applyBorder="1">
      <alignment horizontal="centerContinuous" wrapText="1"/>
    </xf>
    <xf numFmtId="0" fontId="34" fillId="0" borderId="11" xfId="49" applyFill="1">
      <alignment horizontal="centerContinuous" wrapText="1"/>
    </xf>
    <xf numFmtId="0" fontId="34" fillId="0" borderId="16" xfId="49" applyFill="1" applyBorder="1">
      <alignment horizontal="centerContinuous" wrapText="1"/>
    </xf>
    <xf numFmtId="0" fontId="34" fillId="0" borderId="16" xfId="49" applyNumberFormat="1" applyFill="1" applyBorder="1">
      <alignment horizontal="centerContinuous" wrapText="1"/>
    </xf>
    <xf numFmtId="167" fontId="1" fillId="0" borderId="11" xfId="12" applyNumberFormat="1" applyFill="1" applyAlignment="1"/>
    <xf numFmtId="0" fontId="1" fillId="0" borderId="11" xfId="12" applyFill="1"/>
    <xf numFmtId="0" fontId="0" fillId="0" borderId="0" xfId="0" applyFont="1" applyFill="1"/>
    <xf numFmtId="0" fontId="0" fillId="0" borderId="0" xfId="0" applyFont="1" applyFill="1" applyAlignment="1">
      <alignment horizontal="center"/>
    </xf>
    <xf numFmtId="0" fontId="39" fillId="0" borderId="0" xfId="0" applyFont="1" applyFill="1"/>
    <xf numFmtId="167" fontId="0" fillId="0" borderId="14" xfId="45" applyFont="1" applyFill="1" applyBorder="1" applyAlignment="1" applyProtection="1">
      <alignment horizontal="left" indent="1"/>
    </xf>
    <xf numFmtId="167" fontId="1" fillId="0" borderId="11" xfId="12" applyNumberFormat="1" applyFill="1" applyAlignment="1">
      <alignment horizontal="center"/>
    </xf>
    <xf numFmtId="167" fontId="1" fillId="0" borderId="11" xfId="12" applyNumberFormat="1" applyFill="1" applyAlignment="1">
      <alignment horizontal="left" indent="1"/>
    </xf>
    <xf numFmtId="0" fontId="0" fillId="0" borderId="11" xfId="12" applyFont="1" applyFill="1"/>
    <xf numFmtId="0" fontId="0" fillId="0" borderId="11" xfId="12" applyFont="1" applyFill="1" applyAlignment="1">
      <alignment horizontal="center"/>
    </xf>
    <xf numFmtId="0" fontId="1" fillId="0" borderId="11" xfId="12" applyFill="1" applyAlignment="1">
      <alignment horizontal="center"/>
    </xf>
    <xf numFmtId="0" fontId="0" fillId="0" borderId="0" xfId="0" applyFont="1" applyFill="1" applyAlignment="1">
      <alignment horizontal="right"/>
    </xf>
    <xf numFmtId="167" fontId="0" fillId="0" borderId="11" xfId="12" applyNumberFormat="1" applyFont="1" applyFill="1" applyAlignment="1">
      <alignment horizontal="left" indent="1"/>
    </xf>
    <xf numFmtId="167" fontId="0" fillId="0" borderId="14" xfId="45" applyFont="1" applyFill="1" applyBorder="1" applyAlignment="1" applyProtection="1"/>
    <xf numFmtId="0" fontId="0" fillId="0" borderId="16" xfId="12" applyFont="1" applyFill="1" applyBorder="1"/>
    <xf numFmtId="0" fontId="0" fillId="0" borderId="15" xfId="12" applyFont="1" applyFill="1" applyBorder="1"/>
    <xf numFmtId="167" fontId="0" fillId="0" borderId="11" xfId="12" applyNumberFormat="1" applyFont="1" applyFill="1" applyAlignment="1"/>
    <xf numFmtId="169" fontId="1" fillId="0" borderId="11" xfId="12" applyNumberFormat="1" applyFill="1"/>
    <xf numFmtId="167" fontId="0" fillId="0" borderId="13" xfId="45" applyFont="1" applyFill="1" applyBorder="1" applyAlignment="1" applyProtection="1"/>
    <xf numFmtId="167" fontId="0" fillId="0" borderId="16" xfId="12" applyNumberFormat="1" applyFont="1" applyFill="1" applyBorder="1" applyAlignment="1"/>
    <xf numFmtId="0" fontId="39" fillId="0" borderId="11" xfId="56" applyNumberFormat="1" applyFill="1"/>
    <xf numFmtId="167" fontId="1" fillId="0" borderId="11" xfId="12" applyNumberFormat="1" applyFill="1" applyAlignment="1">
      <alignment horizontal="left"/>
    </xf>
    <xf numFmtId="169" fontId="39" fillId="0" borderId="11" xfId="44" applyFont="1" applyFill="1" applyBorder="1" applyProtection="1"/>
    <xf numFmtId="171" fontId="39" fillId="0" borderId="11" xfId="56" applyNumberFormat="1" applyFill="1"/>
    <xf numFmtId="0" fontId="34" fillId="0" borderId="12" xfId="49" applyFill="1" applyBorder="1" applyAlignment="1">
      <alignment horizontal="center" wrapText="1"/>
    </xf>
    <xf numFmtId="167" fontId="39" fillId="0" borderId="16" xfId="12" applyNumberFormat="1" applyFont="1" applyFill="1" applyBorder="1" applyAlignment="1">
      <alignment horizontal="left"/>
    </xf>
    <xf numFmtId="0" fontId="1" fillId="0" borderId="11" xfId="12" applyNumberFormat="1" applyFill="1"/>
    <xf numFmtId="0" fontId="39" fillId="0" borderId="11" xfId="12" applyNumberFormat="1" applyFont="1" applyFill="1"/>
    <xf numFmtId="167" fontId="39" fillId="0" borderId="11" xfId="12" applyNumberFormat="1" applyFont="1" applyFill="1" applyAlignment="1"/>
    <xf numFmtId="169" fontId="39" fillId="0" borderId="11" xfId="56" applyNumberFormat="1" applyFill="1"/>
    <xf numFmtId="173" fontId="39" fillId="0" borderId="11" xfId="56" applyNumberFormat="1" applyFill="1"/>
    <xf numFmtId="172" fontId="1" fillId="0" borderId="11" xfId="12" applyNumberFormat="1" applyFill="1"/>
    <xf numFmtId="167" fontId="10" fillId="0" borderId="11" xfId="12" applyNumberFormat="1" applyFont="1" applyFill="1" applyAlignment="1"/>
    <xf numFmtId="174" fontId="1" fillId="0" borderId="11" xfId="12" applyNumberFormat="1" applyFill="1"/>
    <xf numFmtId="174" fontId="39" fillId="0" borderId="11" xfId="56" applyNumberFormat="1" applyFill="1"/>
    <xf numFmtId="167" fontId="11" fillId="0" borderId="11" xfId="12" applyNumberFormat="1" applyFont="1" applyFill="1" applyAlignment="1">
      <alignment horizontal="left"/>
    </xf>
    <xf numFmtId="169" fontId="0" fillId="0" borderId="14" xfId="44" applyFont="1" applyFill="1" applyBorder="1" applyProtection="1"/>
    <xf numFmtId="169" fontId="0" fillId="0" borderId="13" xfId="44" applyFont="1" applyFill="1" applyBorder="1" applyProtection="1"/>
    <xf numFmtId="167" fontId="0" fillId="0" borderId="0" xfId="45" applyFont="1" applyFill="1" applyBorder="1" applyAlignment="1" applyProtection="1"/>
    <xf numFmtId="173" fontId="1" fillId="0" borderId="11" xfId="12" applyNumberFormat="1" applyFill="1"/>
    <xf numFmtId="0" fontId="18" fillId="0" borderId="0" xfId="0" applyFont="1" applyFill="1"/>
    <xf numFmtId="173" fontId="0" fillId="0" borderId="14" xfId="47" applyFont="1" applyFill="1" applyBorder="1"/>
    <xf numFmtId="0" fontId="0" fillId="0" borderId="14" xfId="12" applyFont="1" applyFill="1" applyBorder="1"/>
    <xf numFmtId="173" fontId="0" fillId="0" borderId="13" xfId="47" applyFont="1" applyFill="1" applyBorder="1"/>
    <xf numFmtId="0" fontId="1" fillId="0" borderId="11" xfId="12" applyFill="1" applyAlignment="1">
      <alignment horizontal="left"/>
    </xf>
    <xf numFmtId="0" fontId="0" fillId="0" borderId="11" xfId="12" applyFont="1" applyFill="1" applyAlignment="1">
      <alignment horizontal="right"/>
    </xf>
    <xf numFmtId="173" fontId="1" fillId="0" borderId="11" xfId="12" applyNumberFormat="1" applyFill="1" applyAlignment="1">
      <alignment wrapText="1"/>
    </xf>
    <xf numFmtId="167" fontId="9" fillId="0" borderId="11" xfId="45" applyFont="1" applyFill="1" applyBorder="1" applyAlignment="1" applyProtection="1">
      <alignment horizontal="left"/>
    </xf>
    <xf numFmtId="167" fontId="0" fillId="0" borderId="11" xfId="45" applyFont="1" applyFill="1" applyBorder="1" applyAlignment="1" applyProtection="1">
      <alignment horizontal="left"/>
    </xf>
    <xf numFmtId="167" fontId="7" fillId="0" borderId="11" xfId="12" applyNumberFormat="1" applyFont="1" applyFill="1" applyAlignment="1">
      <alignment horizontal="left"/>
    </xf>
    <xf numFmtId="167" fontId="6" fillId="0" borderId="11" xfId="12" applyNumberFormat="1" applyFont="1" applyFill="1" applyAlignment="1"/>
    <xf numFmtId="0" fontId="34" fillId="0" borderId="0" xfId="49" applyFill="1" applyBorder="1">
      <alignment horizontal="centerContinuous" wrapText="1"/>
    </xf>
    <xf numFmtId="0" fontId="34" fillId="0" borderId="0" xfId="49" applyNumberFormat="1" applyFill="1" applyBorder="1">
      <alignment horizontal="centerContinuous" wrapText="1"/>
    </xf>
    <xf numFmtId="167" fontId="0" fillId="0" borderId="11" xfId="12" applyNumberFormat="1" applyFont="1" applyFill="1" applyAlignment="1">
      <alignment horizontal="center"/>
    </xf>
    <xf numFmtId="168" fontId="39" fillId="0" borderId="11" xfId="56" applyNumberFormat="1" applyFill="1" applyAlignment="1"/>
    <xf numFmtId="168" fontId="0" fillId="0" borderId="14" xfId="51" applyFont="1" applyFill="1" applyBorder="1" applyAlignment="1"/>
    <xf numFmtId="168" fontId="0" fillId="0" borderId="13" xfId="51" applyFont="1" applyFill="1" applyBorder="1" applyAlignment="1"/>
    <xf numFmtId="173" fontId="0" fillId="0" borderId="11" xfId="12" applyNumberFormat="1" applyFont="1" applyFill="1"/>
    <xf numFmtId="0" fontId="33" fillId="0" borderId="0" xfId="0" applyFont="1" applyFill="1"/>
    <xf numFmtId="0" fontId="42" fillId="0" borderId="0" xfId="0" applyFont="1" applyFill="1"/>
    <xf numFmtId="0" fontId="43" fillId="0" borderId="0" xfId="0" applyFont="1" applyFill="1"/>
    <xf numFmtId="0" fontId="44" fillId="0" borderId="0" xfId="0" applyFont="1" applyFill="1"/>
    <xf numFmtId="167" fontId="45" fillId="0" borderId="11" xfId="45" applyFont="1" applyFill="1" applyBorder="1" applyAlignment="1" applyProtection="1">
      <alignment horizontal="left" wrapText="1"/>
    </xf>
    <xf numFmtId="168" fontId="45" fillId="0" borderId="11" xfId="49" applyNumberFormat="1" applyFont="1" applyFill="1">
      <alignment horizontal="centerContinuous" wrapText="1"/>
    </xf>
    <xf numFmtId="167" fontId="42" fillId="0" borderId="11" xfId="12" applyNumberFormat="1" applyFont="1" applyFill="1" applyAlignment="1"/>
    <xf numFmtId="171" fontId="42" fillId="0" borderId="11" xfId="5" applyNumberFormat="1" applyFont="1" applyFill="1">
      <protection locked="0"/>
    </xf>
    <xf numFmtId="0" fontId="42" fillId="0" borderId="0" xfId="0" applyFont="1" applyFill="1" applyBorder="1"/>
    <xf numFmtId="0" fontId="45" fillId="0" borderId="11" xfId="49" applyFont="1" applyFill="1">
      <alignment horizontal="centerContinuous" wrapText="1"/>
    </xf>
    <xf numFmtId="173" fontId="42" fillId="0" borderId="11" xfId="12" applyNumberFormat="1" applyFont="1" applyFill="1"/>
    <xf numFmtId="174" fontId="42" fillId="0" borderId="11" xfId="50" applyFont="1" applyFill="1" applyBorder="1"/>
    <xf numFmtId="0" fontId="0" fillId="0" borderId="18" xfId="0" applyFill="1" applyBorder="1"/>
    <xf numFmtId="0" fontId="0" fillId="0" borderId="19" xfId="0" applyFill="1" applyBorder="1"/>
    <xf numFmtId="0" fontId="0" fillId="0" borderId="20" xfId="0" applyFill="1" applyBorder="1"/>
    <xf numFmtId="0" fontId="0" fillId="0" borderId="3" xfId="0" applyFill="1" applyBorder="1"/>
    <xf numFmtId="0" fontId="0" fillId="0" borderId="21" xfId="0" applyFill="1" applyBorder="1"/>
    <xf numFmtId="0" fontId="0" fillId="0" borderId="0" xfId="0" applyFill="1" applyBorder="1" applyAlignment="1">
      <alignment horizontal="centerContinuous"/>
    </xf>
    <xf numFmtId="0" fontId="0" fillId="0" borderId="21" xfId="0" applyFill="1" applyBorder="1" applyAlignment="1">
      <alignment horizontal="centerContinuous"/>
    </xf>
    <xf numFmtId="0" fontId="0" fillId="0" borderId="8" xfId="0" applyFill="1" applyBorder="1"/>
    <xf numFmtId="0" fontId="0" fillId="0" borderId="2" xfId="0" applyFill="1" applyBorder="1"/>
    <xf numFmtId="0" fontId="0" fillId="0" borderId="17" xfId="0" applyFill="1" applyBorder="1"/>
    <xf numFmtId="0" fontId="0" fillId="0" borderId="0" xfId="0" applyFont="1" applyFill="1" applyBorder="1"/>
    <xf numFmtId="0" fontId="40" fillId="0" borderId="0" xfId="0" applyFont="1" applyFill="1"/>
    <xf numFmtId="0" fontId="40" fillId="0" borderId="0" xfId="0" applyFont="1" applyFill="1" applyBorder="1"/>
    <xf numFmtId="0" fontId="0" fillId="0" borderId="0" xfId="0" applyFill="1" applyBorder="1" applyAlignment="1">
      <alignment horizontal="right"/>
    </xf>
    <xf numFmtId="0" fontId="0" fillId="0" borderId="0" xfId="0" applyFill="1" applyAlignment="1">
      <alignment horizontal="right"/>
    </xf>
    <xf numFmtId="0" fontId="0" fillId="0" borderId="0" xfId="0" applyFont="1" applyFill="1" applyAlignment="1"/>
    <xf numFmtId="171" fontId="0" fillId="0" borderId="0" xfId="46" applyFont="1" applyFill="1" applyProtection="1"/>
    <xf numFmtId="167" fontId="31" fillId="0" borderId="0" xfId="45" applyFont="1" applyFill="1" applyBorder="1" applyAlignment="1" applyProtection="1"/>
    <xf numFmtId="167" fontId="34" fillId="0" borderId="11" xfId="49" applyNumberFormat="1" applyFill="1" applyAlignment="1">
      <alignment horizontal="left" wrapText="1"/>
    </xf>
    <xf numFmtId="180" fontId="39" fillId="0" borderId="11" xfId="48" applyFont="1" applyFill="1" applyBorder="1" applyAlignment="1"/>
    <xf numFmtId="168" fontId="39" fillId="0" borderId="11" xfId="51" applyFont="1" applyFill="1" applyBorder="1" applyAlignment="1"/>
    <xf numFmtId="167" fontId="34" fillId="0" borderId="12" xfId="45" applyFont="1" applyFill="1" applyBorder="1" applyAlignment="1" applyProtection="1">
      <alignment horizontal="left" wrapText="1"/>
    </xf>
    <xf numFmtId="176" fontId="39" fillId="0" borderId="11" xfId="56" applyNumberFormat="1" applyFill="1" applyAlignment="1"/>
    <xf numFmtId="169" fontId="39" fillId="0" borderId="15" xfId="44" applyFont="1" applyFill="1" applyBorder="1" applyAlignment="1" applyProtection="1"/>
    <xf numFmtId="169" fontId="39" fillId="0" borderId="11" xfId="44" applyFont="1" applyFill="1" applyBorder="1" applyAlignment="1" applyProtection="1"/>
    <xf numFmtId="167" fontId="0" fillId="0" borderId="23" xfId="45" applyFont="1" applyFill="1" applyBorder="1" applyAlignment="1" applyProtection="1"/>
    <xf numFmtId="0" fontId="0" fillId="0" borderId="15" xfId="0" applyFont="1" applyFill="1" applyBorder="1"/>
    <xf numFmtId="0" fontId="35" fillId="0" borderId="15" xfId="0" applyFont="1" applyFill="1" applyBorder="1"/>
    <xf numFmtId="174" fontId="39" fillId="0" borderId="11" xfId="50" applyFont="1" applyFill="1" applyBorder="1"/>
    <xf numFmtId="167" fontId="7" fillId="0" borderId="11" xfId="12" applyNumberFormat="1" applyFont="1" applyFill="1" applyAlignment="1"/>
    <xf numFmtId="167" fontId="18" fillId="0" borderId="11" xfId="12" applyNumberFormat="1" applyFont="1" applyFill="1" applyAlignment="1">
      <alignment horizontal="right"/>
    </xf>
    <xf numFmtId="169" fontId="18" fillId="0" borderId="11" xfId="12" applyNumberFormat="1" applyFont="1" applyFill="1" applyAlignment="1">
      <alignment horizontal="right"/>
    </xf>
    <xf numFmtId="169" fontId="18" fillId="0" borderId="11" xfId="56" applyNumberFormat="1" applyFont="1" applyFill="1"/>
    <xf numFmtId="0" fontId="34" fillId="0" borderId="12" xfId="49" applyNumberFormat="1" applyFill="1" applyBorder="1" applyAlignment="1">
      <alignment horizontal="center" wrapText="1"/>
    </xf>
    <xf numFmtId="0" fontId="1" fillId="0" borderId="11" xfId="12" applyFill="1" applyAlignment="1">
      <alignment horizontal="right"/>
    </xf>
    <xf numFmtId="171" fontId="1" fillId="0" borderId="11" xfId="12" applyNumberFormat="1" applyFill="1"/>
    <xf numFmtId="0" fontId="0" fillId="0" borderId="16" xfId="12" applyFont="1" applyFill="1" applyBorder="1" applyAlignment="1">
      <alignment horizontal="right"/>
    </xf>
    <xf numFmtId="167" fontId="0" fillId="0" borderId="15" xfId="12" applyNumberFormat="1" applyFont="1" applyFill="1" applyBorder="1" applyAlignment="1"/>
    <xf numFmtId="0" fontId="0" fillId="0" borderId="15" xfId="12" applyFont="1" applyFill="1" applyBorder="1" applyAlignment="1">
      <alignment horizontal="right"/>
    </xf>
    <xf numFmtId="0" fontId="0" fillId="0" borderId="0" xfId="0" applyFont="1" applyFill="1" applyBorder="1" applyAlignment="1">
      <alignment horizontal="right"/>
    </xf>
    <xf numFmtId="167" fontId="39" fillId="0" borderId="11" xfId="45" applyFont="1" applyFill="1" applyBorder="1" applyAlignment="1" applyProtection="1"/>
    <xf numFmtId="0" fontId="39" fillId="0" borderId="11" xfId="12" applyNumberFormat="1" applyFont="1" applyFill="1" applyAlignment="1">
      <alignment horizontal="right"/>
    </xf>
    <xf numFmtId="167" fontId="1" fillId="0" borderId="15" xfId="12" applyNumberFormat="1" applyFill="1" applyBorder="1" applyAlignment="1">
      <alignment horizontal="left" indent="1"/>
    </xf>
    <xf numFmtId="167" fontId="42" fillId="0" borderId="13" xfId="45" applyFont="1" applyFill="1" applyBorder="1" applyAlignment="1" applyProtection="1"/>
    <xf numFmtId="0" fontId="42" fillId="0" borderId="11" xfId="12" applyFont="1" applyFill="1"/>
    <xf numFmtId="0" fontId="42" fillId="0" borderId="11" xfId="12" applyFont="1" applyFill="1" applyAlignment="1">
      <alignment horizontal="right"/>
    </xf>
    <xf numFmtId="0" fontId="34" fillId="0" borderId="0" xfId="49" applyFill="1" applyBorder="1" applyAlignment="1">
      <alignment horizontal="right" wrapText="1"/>
    </xf>
    <xf numFmtId="0" fontId="34" fillId="0" borderId="16" xfId="49" applyFill="1" applyBorder="1" applyAlignment="1">
      <alignment horizontal="right" wrapText="1"/>
    </xf>
    <xf numFmtId="176" fontId="0" fillId="0" borderId="13" xfId="46" applyNumberFormat="1" applyFont="1" applyFill="1" applyBorder="1" applyProtection="1"/>
    <xf numFmtId="0" fontId="31" fillId="0" borderId="0" xfId="3" applyNumberFormat="1" applyFill="1" applyBorder="1" applyAlignment="1">
      <alignment horizontal="left"/>
    </xf>
    <xf numFmtId="0" fontId="31" fillId="0" borderId="0" xfId="3" applyNumberFormat="1" applyFill="1" applyBorder="1" applyAlignment="1">
      <alignment horizontal="right"/>
    </xf>
    <xf numFmtId="0" fontId="34" fillId="0" borderId="0" xfId="49" applyNumberFormat="1" applyFill="1" applyBorder="1" applyAlignment="1">
      <alignment horizontal="right" wrapText="1"/>
    </xf>
    <xf numFmtId="0" fontId="34" fillId="0" borderId="12" xfId="49" applyNumberFormat="1" applyFill="1" applyBorder="1" applyAlignment="1">
      <alignment horizontal="right" wrapText="1"/>
    </xf>
    <xf numFmtId="0" fontId="47" fillId="0" borderId="0" xfId="18" applyNumberFormat="1" applyFill="1" applyBorder="1">
      <alignment horizontal="left" indent="1"/>
    </xf>
    <xf numFmtId="0" fontId="50" fillId="0" borderId="0" xfId="4" applyNumberFormat="1" applyFill="1">
      <alignment horizontal="left"/>
    </xf>
    <xf numFmtId="0" fontId="14" fillId="0" borderId="0" xfId="2" applyNumberFormat="1" applyFont="1" applyFill="1" applyBorder="1" applyAlignment="1">
      <alignment horizontal="center"/>
    </xf>
    <xf numFmtId="167" fontId="38" fillId="0" borderId="0" xfId="1" applyNumberFormat="1" applyFill="1" applyBorder="1" applyAlignment="1">
      <alignment vertical="center"/>
    </xf>
    <xf numFmtId="167" fontId="31" fillId="0" borderId="0" xfId="3" applyNumberFormat="1" applyFill="1" applyAlignment="1">
      <alignment horizontal="left"/>
    </xf>
    <xf numFmtId="167" fontId="47" fillId="0" borderId="0" xfId="18" applyNumberFormat="1" applyFill="1" applyBorder="1">
      <alignment horizontal="left" indent="1"/>
    </xf>
    <xf numFmtId="167" fontId="31" fillId="0" borderId="0" xfId="45" applyNumberFormat="1" applyFont="1" applyFill="1" applyBorder="1" applyAlignment="1" applyProtection="1"/>
    <xf numFmtId="167" fontId="36" fillId="0" borderId="0" xfId="3" applyNumberFormat="1" applyFont="1" applyFill="1" applyBorder="1" applyAlignment="1">
      <alignment horizontal="left"/>
    </xf>
    <xf numFmtId="167" fontId="30" fillId="0" borderId="0" xfId="2" applyNumberFormat="1" applyFont="1" applyFill="1" applyBorder="1"/>
    <xf numFmtId="167" fontId="34" fillId="0" borderId="12" xfId="49" applyNumberFormat="1" applyFill="1" applyBorder="1" applyAlignment="1">
      <alignment horizontal="right" wrapText="1"/>
    </xf>
    <xf numFmtId="167" fontId="0" fillId="0" borderId="14" xfId="45" applyNumberFormat="1" applyFont="1" applyFill="1" applyBorder="1" applyAlignment="1" applyProtection="1"/>
    <xf numFmtId="167" fontId="41" fillId="0" borderId="0" xfId="2" applyNumberFormat="1" applyFont="1" applyFill="1" applyBorder="1"/>
    <xf numFmtId="167" fontId="44" fillId="0" borderId="0" xfId="3" applyNumberFormat="1" applyFont="1" applyFill="1" applyBorder="1"/>
    <xf numFmtId="167" fontId="46" fillId="0" borderId="0" xfId="4" applyNumberFormat="1" applyFont="1" applyFill="1">
      <alignment horizontal="left"/>
    </xf>
    <xf numFmtId="167" fontId="31" fillId="0" borderId="0" xfId="3" applyNumberFormat="1" applyFill="1" applyBorder="1" applyAlignment="1">
      <alignment horizontal="left"/>
    </xf>
    <xf numFmtId="167" fontId="34" fillId="0" borderId="12" xfId="49" applyNumberFormat="1" applyFill="1" applyBorder="1">
      <alignment horizontal="centerContinuous" wrapText="1"/>
    </xf>
    <xf numFmtId="179" fontId="39" fillId="0" borderId="11" xfId="127" applyFont="1" applyFill="1" applyBorder="1" applyAlignment="1" applyProtection="1"/>
    <xf numFmtId="179" fontId="39" fillId="0" borderId="11" xfId="127" applyFont="1" applyFill="1" applyBorder="1" applyProtection="1"/>
    <xf numFmtId="0" fontId="0" fillId="0" borderId="0" xfId="0" applyNumberFormat="1" applyFill="1" applyBorder="1"/>
    <xf numFmtId="167" fontId="39" fillId="0" borderId="11" xfId="45" applyFont="1" applyFill="1" applyBorder="1" applyAlignment="1" applyProtection="1">
      <alignment horizontal="center"/>
    </xf>
    <xf numFmtId="176" fontId="39" fillId="0" borderId="11" xfId="56" applyNumberFormat="1" applyFill="1"/>
    <xf numFmtId="176" fontId="39" fillId="0" borderId="11" xfId="52" applyNumberFormat="1" applyFont="1" applyFill="1" applyBorder="1" applyAlignment="1"/>
    <xf numFmtId="176" fontId="39" fillId="0" borderId="11" xfId="52" applyNumberFormat="1" applyFont="1" applyFill="1" applyBorder="1"/>
    <xf numFmtId="176" fontId="18" fillId="0" borderId="11" xfId="56" applyNumberFormat="1" applyFont="1" applyFill="1" applyAlignment="1">
      <alignment horizontal="right"/>
    </xf>
    <xf numFmtId="176" fontId="18" fillId="0" borderId="11" xfId="12" applyNumberFormat="1" applyFont="1" applyFill="1" applyAlignment="1">
      <alignment horizontal="right"/>
    </xf>
    <xf numFmtId="176" fontId="18" fillId="0" borderId="11" xfId="56" applyNumberFormat="1" applyFont="1" applyFill="1"/>
    <xf numFmtId="176" fontId="1" fillId="0" borderId="11" xfId="12" applyNumberFormat="1" applyFill="1"/>
    <xf numFmtId="176" fontId="0" fillId="0" borderId="14" xfId="12" applyNumberFormat="1" applyFont="1" applyFill="1" applyBorder="1"/>
    <xf numFmtId="176" fontId="0" fillId="0" borderId="14" xfId="52" applyNumberFormat="1" applyFont="1" applyFill="1" applyBorder="1"/>
    <xf numFmtId="176" fontId="0" fillId="0" borderId="13" xfId="52" applyNumberFormat="1" applyFont="1" applyFill="1" applyBorder="1"/>
    <xf numFmtId="176" fontId="0" fillId="0" borderId="15" xfId="12" applyNumberFormat="1" applyFont="1" applyFill="1" applyBorder="1"/>
    <xf numFmtId="176" fontId="1" fillId="0" borderId="15" xfId="12" applyNumberFormat="1" applyFill="1" applyBorder="1"/>
    <xf numFmtId="176" fontId="0" fillId="0" borderId="11" xfId="12" applyNumberFormat="1" applyFont="1" applyFill="1" applyAlignment="1">
      <alignment horizontal="right"/>
    </xf>
    <xf numFmtId="176" fontId="0" fillId="0" borderId="11" xfId="12" applyNumberFormat="1" applyFont="1" applyFill="1"/>
    <xf numFmtId="176" fontId="0" fillId="0" borderId="0" xfId="52" applyNumberFormat="1" applyFont="1" applyFill="1" applyBorder="1"/>
    <xf numFmtId="176" fontId="1" fillId="0" borderId="11" xfId="12" applyNumberFormat="1" applyFill="1" applyAlignment="1">
      <alignment wrapText="1"/>
    </xf>
    <xf numFmtId="0" fontId="34" fillId="0" borderId="11" xfId="49" applyFill="1" applyAlignment="1">
      <alignment horizontal="center" wrapText="1"/>
    </xf>
    <xf numFmtId="15" fontId="28" fillId="0" borderId="3" xfId="0" applyNumberFormat="1" applyFont="1" applyFill="1" applyBorder="1" applyAlignment="1">
      <alignment horizontal="centerContinuous"/>
    </xf>
    <xf numFmtId="167" fontId="3" fillId="0" borderId="11" xfId="12" applyNumberFormat="1" applyFont="1" applyFill="1" applyAlignment="1"/>
    <xf numFmtId="49" fontId="50" fillId="0" borderId="0" xfId="4" applyFill="1" applyBorder="1">
      <alignment horizontal="left"/>
    </xf>
    <xf numFmtId="176" fontId="0" fillId="0" borderId="0" xfId="52" applyFont="1" applyFill="1" applyBorder="1" applyAlignment="1">
      <alignment vertical="top"/>
    </xf>
    <xf numFmtId="167" fontId="17" fillId="0" borderId="0" xfId="45" applyFont="1" applyFill="1" applyBorder="1" applyAlignment="1" applyProtection="1"/>
    <xf numFmtId="49" fontId="47" fillId="0" borderId="0" xfId="18" applyFill="1">
      <alignment horizontal="left" indent="1"/>
    </xf>
    <xf numFmtId="180" fontId="39" fillId="0" borderId="11" xfId="48" applyFont="1" applyFill="1" applyBorder="1" applyAlignment="1" applyProtection="1"/>
    <xf numFmtId="0" fontId="15" fillId="0" borderId="0" xfId="0" applyFont="1" applyFill="1" applyAlignment="1">
      <alignment vertical="center"/>
    </xf>
    <xf numFmtId="0" fontId="0" fillId="0" borderId="0" xfId="0" applyFill="1" applyAlignment="1">
      <alignment vertical="center"/>
    </xf>
    <xf numFmtId="0" fontId="0" fillId="0" borderId="0" xfId="0" applyAlignment="1">
      <alignment vertical="center"/>
    </xf>
    <xf numFmtId="49" fontId="47" fillId="0" borderId="0" xfId="18" quotePrefix="1" applyFill="1" applyAlignment="1" applyProtection="1">
      <alignment horizontal="left" vertical="top"/>
    </xf>
    <xf numFmtId="177" fontId="1" fillId="0" borderId="11" xfId="12" applyNumberFormat="1" applyFill="1" applyAlignment="1"/>
    <xf numFmtId="49" fontId="47" fillId="0" borderId="0" xfId="18" quotePrefix="1" applyFill="1" applyAlignment="1" applyProtection="1">
      <alignment horizontal="left" vertical="top" indent="1"/>
    </xf>
    <xf numFmtId="176" fontId="8" fillId="0" borderId="22" xfId="92" applyNumberFormat="1" applyFont="1" applyFill="1"/>
    <xf numFmtId="171" fontId="8" fillId="0" borderId="22" xfId="92" applyNumberFormat="1" applyFont="1" applyFill="1"/>
    <xf numFmtId="176" fontId="0" fillId="0" borderId="22" xfId="92" applyNumberFormat="1" applyFont="1" applyFill="1"/>
    <xf numFmtId="173" fontId="35" fillId="0" borderId="11" xfId="5" applyNumberFormat="1" applyFill="1">
      <protection locked="0"/>
    </xf>
    <xf numFmtId="168" fontId="45" fillId="0" borderId="22" xfId="92" applyNumberFormat="1" applyFont="1" applyFill="1" applyAlignment="1">
      <alignment horizontal="centerContinuous" wrapText="1"/>
    </xf>
    <xf numFmtId="170" fontId="39" fillId="0" borderId="11" xfId="56" applyNumberFormat="1" applyFill="1"/>
    <xf numFmtId="176" fontId="35" fillId="0" borderId="16" xfId="46" applyNumberFormat="1" applyFont="1" applyFill="1" applyBorder="1" applyAlignment="1">
      <protection locked="0"/>
    </xf>
    <xf numFmtId="167" fontId="35" fillId="0" borderId="11" xfId="45" applyFont="1" applyFill="1" applyBorder="1" applyAlignment="1">
      <alignment horizontal="left"/>
      <protection locked="0"/>
    </xf>
    <xf numFmtId="176" fontId="35" fillId="0" borderId="22" xfId="92" applyNumberFormat="1" applyFont="1" applyFill="1"/>
    <xf numFmtId="176" fontId="39" fillId="0" borderId="15" xfId="56" applyNumberFormat="1" applyFill="1" applyBorder="1"/>
    <xf numFmtId="176" fontId="39" fillId="0" borderId="0" xfId="56" applyNumberFormat="1" applyFill="1" applyBorder="1"/>
    <xf numFmtId="173" fontId="42" fillId="0" borderId="22" xfId="92" applyNumberFormat="1" applyFont="1" applyFill="1"/>
    <xf numFmtId="176" fontId="39" fillId="0" borderId="11" xfId="52" applyFont="1" applyFill="1" applyBorder="1"/>
    <xf numFmtId="176" fontId="8" fillId="0" borderId="11" xfId="52" applyFont="1" applyFill="1" applyBorder="1"/>
    <xf numFmtId="0" fontId="48" fillId="0" borderId="0" xfId="0" applyFont="1" applyFill="1" applyAlignment="1">
      <alignment horizontal="right"/>
    </xf>
    <xf numFmtId="0" fontId="49" fillId="0" borderId="0" xfId="0" applyFont="1" applyFill="1"/>
    <xf numFmtId="0" fontId="49" fillId="0" borderId="0" xfId="0" applyFont="1" applyFill="1" applyBorder="1"/>
    <xf numFmtId="0" fontId="48" fillId="35" borderId="10" xfId="0" applyFont="1" applyFill="1" applyBorder="1"/>
    <xf numFmtId="0" fontId="48" fillId="35" borderId="9" xfId="0" applyFont="1" applyFill="1" applyBorder="1"/>
    <xf numFmtId="0" fontId="39" fillId="0" borderId="11" xfId="56" applyNumberFormat="1" applyFill="1" applyAlignment="1" applyProtection="1">
      <alignment horizontal="center"/>
      <protection locked="0"/>
    </xf>
    <xf numFmtId="0" fontId="0" fillId="0" borderId="11" xfId="12" applyFont="1" applyFill="1" applyProtection="1">
      <protection locked="0"/>
    </xf>
    <xf numFmtId="175" fontId="0" fillId="0" borderId="11" xfId="52" applyNumberFormat="1" applyFont="1" applyFill="1" applyBorder="1" applyAlignment="1" applyProtection="1">
      <alignment horizontal="center"/>
      <protection locked="0"/>
    </xf>
    <xf numFmtId="176" fontId="39" fillId="0" borderId="11" xfId="52" applyNumberFormat="1" applyFont="1" applyFill="1" applyBorder="1" applyProtection="1">
      <protection locked="0"/>
    </xf>
    <xf numFmtId="176" fontId="0" fillId="0" borderId="11" xfId="52" applyNumberFormat="1" applyFont="1" applyFill="1" applyBorder="1" applyProtection="1">
      <protection locked="0"/>
    </xf>
    <xf numFmtId="0" fontId="0" fillId="0" borderId="0" xfId="0"/>
    <xf numFmtId="0" fontId="0" fillId="0" borderId="0" xfId="0" applyFill="1"/>
    <xf numFmtId="0" fontId="0" fillId="0" borderId="0" xfId="0" applyFill="1" applyBorder="1"/>
    <xf numFmtId="169" fontId="35" fillId="0" borderId="11" xfId="44" applyFont="1" applyFill="1" applyBorder="1" applyProtection="1"/>
    <xf numFmtId="169" fontId="35" fillId="0" borderId="11" xfId="44" applyFont="1" applyFill="1" applyBorder="1">
      <protection locked="0"/>
    </xf>
    <xf numFmtId="169" fontId="39" fillId="0" borderId="11" xfId="56" applyNumberFormat="1" applyFill="1" applyAlignment="1"/>
    <xf numFmtId="177" fontId="39" fillId="0" borderId="11" xfId="56" applyNumberFormat="1" applyFill="1" applyAlignment="1"/>
    <xf numFmtId="167" fontId="0" fillId="0" borderId="26" xfId="28442" applyNumberFormat="1" applyFont="1" applyFill="1" applyAlignment="1" applyProtection="1"/>
    <xf numFmtId="167" fontId="1" fillId="0" borderId="26" xfId="28442" applyNumberFormat="1" applyFont="1" applyFill="1" applyAlignment="1">
      <alignment horizontal="center"/>
    </xf>
    <xf numFmtId="176" fontId="0" fillId="0" borderId="26" xfId="28442" applyNumberFormat="1" applyFont="1" applyFill="1"/>
    <xf numFmtId="176" fontId="0" fillId="0" borderId="26" xfId="52" applyNumberFormat="1" applyFont="1" applyFill="1" applyBorder="1"/>
    <xf numFmtId="180" fontId="0" fillId="0" borderId="0" xfId="48" applyFont="1" applyFill="1" applyBorder="1" applyAlignment="1"/>
    <xf numFmtId="176" fontId="0" fillId="0" borderId="23" xfId="52" applyNumberFormat="1" applyFont="1" applyFill="1" applyBorder="1"/>
    <xf numFmtId="15" fontId="14" fillId="0" borderId="28" xfId="28447" applyNumberFormat="1" applyFont="1" applyBorder="1"/>
    <xf numFmtId="15" fontId="14" fillId="0" borderId="29" xfId="28447" applyNumberFormat="1" applyFont="1" applyBorder="1" applyAlignment="1">
      <alignment wrapText="1"/>
    </xf>
    <xf numFmtId="15" fontId="14" fillId="0" borderId="29" xfId="28447" applyNumberFormat="1" applyFont="1" applyBorder="1"/>
    <xf numFmtId="15" fontId="14" fillId="0" borderId="30" xfId="28447" applyNumberFormat="1" applyFont="1" applyBorder="1"/>
    <xf numFmtId="15" fontId="14" fillId="0" borderId="28" xfId="28447" applyNumberFormat="1" applyFont="1" applyBorder="1" applyAlignment="1">
      <alignment wrapText="1"/>
    </xf>
    <xf numFmtId="182" fontId="1" fillId="0" borderId="11" xfId="12" applyNumberFormat="1" applyFill="1"/>
    <xf numFmtId="181" fontId="1" fillId="0" borderId="11" xfId="12" applyNumberFormat="1" applyFill="1"/>
    <xf numFmtId="176" fontId="0" fillId="0" borderId="22" xfId="28448" applyNumberFormat="1" applyFont="1" applyFill="1"/>
    <xf numFmtId="167" fontId="0" fillId="0" borderId="13" xfId="45" applyFont="1" applyFill="1" applyBorder="1" applyAlignment="1" applyProtection="1">
      <alignment horizontal="left" indent="1"/>
    </xf>
    <xf numFmtId="181" fontId="0" fillId="0" borderId="22" xfId="28448" applyNumberFormat="1" applyFont="1" applyFill="1"/>
    <xf numFmtId="167" fontId="1" fillId="0" borderId="16" xfId="12" applyNumberFormat="1" applyFill="1" applyBorder="1" applyAlignment="1"/>
    <xf numFmtId="169" fontId="0" fillId="0" borderId="13" xfId="48" applyNumberFormat="1" applyFont="1" applyFill="1" applyBorder="1" applyAlignment="1"/>
    <xf numFmtId="183" fontId="0" fillId="0" borderId="13" xfId="48" applyNumberFormat="1" applyFont="1" applyFill="1" applyBorder="1" applyAlignment="1"/>
    <xf numFmtId="176" fontId="0" fillId="0" borderId="0" xfId="0" applyNumberFormat="1"/>
    <xf numFmtId="0" fontId="0" fillId="0" borderId="13" xfId="0" applyFill="1" applyBorder="1"/>
    <xf numFmtId="0" fontId="0" fillId="0" borderId="0" xfId="0" applyBorder="1"/>
    <xf numFmtId="169" fontId="0" fillId="0" borderId="0" xfId="48" applyNumberFormat="1" applyFont="1" applyFill="1" applyBorder="1" applyAlignment="1"/>
    <xf numFmtId="172" fontId="0" fillId="0" borderId="0" xfId="0" applyNumberFormat="1"/>
    <xf numFmtId="174" fontId="39" fillId="2" borderId="11" xfId="34043" applyFont="1" applyBorder="1" applyProtection="1">
      <protection locked="0"/>
    </xf>
    <xf numFmtId="174" fontId="39" fillId="2" borderId="11" xfId="34045" applyFont="1" applyBorder="1" applyProtection="1">
      <protection locked="0"/>
    </xf>
    <xf numFmtId="184" fontId="18" fillId="0" borderId="11" xfId="52" applyNumberFormat="1" applyFont="1" applyFill="1" applyBorder="1" applyProtection="1">
      <protection locked="0"/>
    </xf>
    <xf numFmtId="49" fontId="38" fillId="0" borderId="0" xfId="1"/>
    <xf numFmtId="0" fontId="48" fillId="0" borderId="0" xfId="0" applyFont="1" applyAlignment="1">
      <alignment horizontal="right"/>
    </xf>
    <xf numFmtId="167" fontId="34" fillId="0" borderId="11" xfId="49" applyNumberFormat="1" applyFill="1" applyAlignment="1">
      <alignment horizontal="centerContinuous" vertical="center" wrapText="1"/>
    </xf>
    <xf numFmtId="0" fontId="34" fillId="0" borderId="11" xfId="49" applyFill="1" applyAlignment="1">
      <alignment horizontal="centerContinuous" vertical="center" wrapText="1"/>
    </xf>
    <xf numFmtId="169" fontId="39" fillId="0" borderId="11" xfId="34046" applyFont="1" applyFill="1" applyBorder="1" applyProtection="1"/>
    <xf numFmtId="169" fontId="39" fillId="0" borderId="11" xfId="28450" applyNumberFormat="1" applyFill="1"/>
    <xf numFmtId="178" fontId="1" fillId="0" borderId="11" xfId="12" applyNumberFormat="1" applyFill="1"/>
    <xf numFmtId="180" fontId="1" fillId="0" borderId="11" xfId="12" applyNumberFormat="1" applyFill="1" applyAlignment="1"/>
    <xf numFmtId="180" fontId="1" fillId="0" borderId="11" xfId="12" applyNumberFormat="1" applyFill="1"/>
    <xf numFmtId="176" fontId="1" fillId="0" borderId="11" xfId="28449" applyFont="1" applyFill="1" applyBorder="1"/>
    <xf numFmtId="169" fontId="35" fillId="0" borderId="11" xfId="34046" applyFont="1" applyFill="1" applyBorder="1" applyAlignment="1">
      <alignment horizontal="right"/>
      <protection locked="0"/>
    </xf>
    <xf numFmtId="167" fontId="18" fillId="0" borderId="11" xfId="28452" applyFont="1" applyFill="1" applyBorder="1" applyAlignment="1">
      <alignment horizontal="left"/>
      <protection locked="0"/>
    </xf>
    <xf numFmtId="167" fontId="0" fillId="0" borderId="0" xfId="45" applyFont="1" applyFill="1" applyBorder="1" applyAlignment="1" applyProtection="1">
      <alignment horizontal="left"/>
    </xf>
    <xf numFmtId="174" fontId="39" fillId="2" borderId="0" xfId="34043" applyFont="1" applyBorder="1" applyProtection="1">
      <protection locked="0"/>
    </xf>
    <xf numFmtId="174" fontId="39" fillId="2" borderId="0" xfId="34045" applyFont="1" applyBorder="1" applyProtection="1">
      <protection locked="0"/>
    </xf>
    <xf numFmtId="167" fontId="1" fillId="0" borderId="11" xfId="12" applyNumberFormat="1" applyFont="1" applyFill="1" applyAlignment="1"/>
    <xf numFmtId="176" fontId="39" fillId="0" borderId="11" xfId="52" applyFont="1" applyFill="1" applyBorder="1" applyAlignment="1" applyProtection="1">
      <alignment horizontal="center"/>
      <protection locked="0"/>
    </xf>
    <xf numFmtId="176" fontId="39" fillId="0" borderId="11" xfId="52" applyFont="1" applyFill="1" applyBorder="1" applyAlignment="1">
      <alignment horizontal="center"/>
    </xf>
    <xf numFmtId="180" fontId="1" fillId="0" borderId="11" xfId="48" applyFont="1" applyFill="1" applyBorder="1" applyAlignment="1" applyProtection="1">
      <protection locked="0"/>
    </xf>
    <xf numFmtId="0" fontId="1" fillId="0" borderId="0" xfId="34047"/>
    <xf numFmtId="0" fontId="48" fillId="0" borderId="0" xfId="34047" applyFont="1" applyAlignment="1">
      <alignment horizontal="right"/>
    </xf>
    <xf numFmtId="173" fontId="39" fillId="0" borderId="11" xfId="34048" applyFont="1" applyFill="1" applyBorder="1"/>
    <xf numFmtId="178" fontId="39" fillId="0" borderId="11" xfId="34049" applyFont="1" applyFill="1" applyBorder="1"/>
    <xf numFmtId="178" fontId="39" fillId="0" borderId="0" xfId="34049" applyFont="1" applyFill="1" applyBorder="1"/>
    <xf numFmtId="169" fontId="1" fillId="0" borderId="11" xfId="34046" applyFont="1" applyFill="1" applyBorder="1" applyProtection="1"/>
    <xf numFmtId="173" fontId="1" fillId="0" borderId="11" xfId="34048" applyFont="1" applyFill="1" applyBorder="1" applyProtection="1"/>
    <xf numFmtId="178" fontId="1" fillId="0" borderId="11" xfId="34049" applyFont="1" applyFill="1" applyBorder="1" applyProtection="1"/>
    <xf numFmtId="173" fontId="1" fillId="0" borderId="11" xfId="34048" applyFont="1" applyFill="1" applyBorder="1"/>
    <xf numFmtId="173" fontId="1" fillId="0" borderId="0" xfId="34048" applyFont="1" applyFill="1" applyBorder="1"/>
    <xf numFmtId="178" fontId="1" fillId="0" borderId="0" xfId="34049" applyFont="1" applyFill="1" applyBorder="1" applyProtection="1"/>
    <xf numFmtId="169" fontId="0" fillId="0" borderId="0" xfId="34046" applyFont="1" applyProtection="1"/>
    <xf numFmtId="167" fontId="0" fillId="0" borderId="11" xfId="28452" applyFont="1" applyFill="1" applyBorder="1" applyAlignment="1">
      <alignment horizontal="left"/>
      <protection locked="0"/>
    </xf>
    <xf numFmtId="178" fontId="35" fillId="0" borderId="11" xfId="34049" applyFont="1" applyFill="1" applyBorder="1" applyProtection="1">
      <protection locked="0"/>
    </xf>
    <xf numFmtId="169" fontId="39" fillId="0" borderId="11" xfId="44" applyFont="1" applyFill="1" applyBorder="1" applyProtection="1">
      <protection locked="0"/>
    </xf>
    <xf numFmtId="169" fontId="18" fillId="0" borderId="11" xfId="44" applyFont="1" applyFill="1" applyBorder="1" applyProtection="1">
      <protection locked="0"/>
    </xf>
    <xf numFmtId="176" fontId="18" fillId="0" borderId="11" xfId="28449" applyFont="1" applyFill="1" applyBorder="1" applyProtection="1">
      <protection locked="0"/>
    </xf>
    <xf numFmtId="0" fontId="0" fillId="0" borderId="0" xfId="0" applyFill="1" applyBorder="1" applyAlignment="1">
      <alignment vertical="top" wrapText="1"/>
    </xf>
    <xf numFmtId="0" fontId="0" fillId="0" borderId="0" xfId="0" applyBorder="1"/>
    <xf numFmtId="0" fontId="0" fillId="0" borderId="0" xfId="0"/>
    <xf numFmtId="0" fontId="0" fillId="0" borderId="0" xfId="0" applyBorder="1"/>
    <xf numFmtId="49" fontId="38" fillId="0" borderId="0" xfId="1" applyBorder="1"/>
    <xf numFmtId="49" fontId="30" fillId="0" borderId="0" xfId="2" applyFill="1" applyBorder="1" applyAlignment="1">
      <alignment horizontal="left" indent="1"/>
    </xf>
    <xf numFmtId="173" fontId="39" fillId="0" borderId="11" xfId="47" applyFont="1" applyFill="1" applyBorder="1" applyProtection="1">
      <protection locked="0"/>
    </xf>
    <xf numFmtId="173" fontId="18" fillId="0" borderId="11" xfId="47" applyFont="1" applyFill="1" applyBorder="1" applyProtection="1">
      <protection locked="0"/>
    </xf>
    <xf numFmtId="173" fontId="0" fillId="0" borderId="0" xfId="47" applyFont="1" applyFill="1" applyBorder="1"/>
    <xf numFmtId="174" fontId="39" fillId="2" borderId="11" xfId="50" applyFont="1" applyBorder="1"/>
    <xf numFmtId="173" fontId="1" fillId="0" borderId="11" xfId="47" applyFont="1" applyFill="1" applyBorder="1"/>
    <xf numFmtId="176" fontId="35" fillId="0" borderId="11" xfId="34040" applyNumberFormat="1" applyFill="1">
      <protection locked="0"/>
    </xf>
    <xf numFmtId="0" fontId="34" fillId="0" borderId="0" xfId="28445" applyFill="1" applyBorder="1" applyAlignment="1">
      <alignment horizontal="centerContinuous"/>
    </xf>
    <xf numFmtId="176" fontId="35" fillId="0" borderId="0" xfId="34040" applyNumberFormat="1" applyFill="1" applyBorder="1">
      <protection locked="0"/>
    </xf>
    <xf numFmtId="176" fontId="35" fillId="0" borderId="11" xfId="28443" applyNumberFormat="1" applyFill="1">
      <protection locked="0"/>
    </xf>
    <xf numFmtId="176" fontId="35" fillId="0" borderId="11" xfId="34037" applyFont="1" applyFill="1" applyBorder="1" applyProtection="1">
      <protection locked="0"/>
    </xf>
    <xf numFmtId="178" fontId="35" fillId="0" borderId="11" xfId="28443" applyNumberFormat="1" applyFill="1">
      <protection locked="0"/>
    </xf>
    <xf numFmtId="167" fontId="54" fillId="0" borderId="0" xfId="34038" applyNumberFormat="1" applyFill="1" applyAlignment="1">
      <alignment horizontal="left"/>
    </xf>
    <xf numFmtId="0" fontId="56" fillId="0" borderId="0" xfId="34039" applyNumberFormat="1" applyFill="1" applyAlignment="1">
      <alignment horizontal="left"/>
    </xf>
    <xf numFmtId="0" fontId="18" fillId="0" borderId="12" xfId="28445" applyFont="1" applyFill="1" applyBorder="1" applyAlignment="1">
      <alignment horizontal="right" wrapText="1"/>
    </xf>
    <xf numFmtId="167" fontId="18" fillId="0" borderId="11" xfId="28446" applyFont="1" applyFill="1" applyBorder="1" applyAlignment="1">
      <alignment horizontal="left"/>
      <protection locked="0"/>
    </xf>
    <xf numFmtId="176" fontId="35" fillId="0" borderId="16" xfId="34037" applyNumberFormat="1" applyFont="1" applyFill="1" applyBorder="1" applyAlignment="1" applyProtection="1">
      <protection locked="0"/>
    </xf>
    <xf numFmtId="176" fontId="35" fillId="0" borderId="0" xfId="28443" applyNumberFormat="1" applyFill="1" applyBorder="1">
      <protection locked="0"/>
    </xf>
    <xf numFmtId="179" fontId="35" fillId="0" borderId="11" xfId="34041" applyFont="1" applyFill="1" applyBorder="1" applyProtection="1">
      <protection locked="0"/>
    </xf>
    <xf numFmtId="176" fontId="35" fillId="0" borderId="15" xfId="34037" applyNumberFormat="1" applyFont="1" applyFill="1" applyBorder="1" applyProtection="1">
      <protection locked="0"/>
    </xf>
    <xf numFmtId="168" fontId="35" fillId="0" borderId="11" xfId="34040" applyNumberFormat="1" applyFill="1" applyAlignment="1">
      <protection locked="0"/>
    </xf>
    <xf numFmtId="170" fontId="35" fillId="0" borderId="11" xfId="44" applyNumberFormat="1" applyFont="1" applyFill="1" applyBorder="1">
      <protection locked="0"/>
    </xf>
    <xf numFmtId="176" fontId="35" fillId="0" borderId="11" xfId="34037" applyNumberFormat="1" applyFont="1" applyFill="1" applyBorder="1" applyProtection="1">
      <protection locked="0"/>
    </xf>
    <xf numFmtId="167" fontId="0" fillId="0" borderId="11" xfId="28446" applyFont="1" applyFill="1" applyBorder="1" applyAlignment="1">
      <alignment horizontal="left"/>
      <protection locked="0"/>
    </xf>
    <xf numFmtId="167" fontId="35" fillId="0" borderId="11" xfId="28443" applyNumberFormat="1" applyFill="1" applyAlignment="1">
      <alignment horizontal="right" wrapText="1"/>
      <protection locked="0"/>
    </xf>
    <xf numFmtId="167" fontId="35" fillId="0" borderId="11" xfId="28443" applyNumberFormat="1" applyFill="1" applyAlignment="1">
      <alignment horizontal="right"/>
      <protection locked="0"/>
    </xf>
    <xf numFmtId="176" fontId="35" fillId="0" borderId="11" xfId="28443" applyNumberFormat="1" applyFill="1" applyAlignment="1">
      <alignment horizontal="right"/>
      <protection locked="0"/>
    </xf>
    <xf numFmtId="167" fontId="56" fillId="0" borderId="0" xfId="34039" applyNumberFormat="1" applyFill="1" applyAlignment="1">
      <alignment horizontal="left"/>
    </xf>
    <xf numFmtId="0" fontId="32" fillId="0" borderId="0" xfId="28445" applyFont="1" applyFill="1" applyBorder="1" applyAlignment="1">
      <alignment horizontal="right" wrapText="1"/>
    </xf>
    <xf numFmtId="180" fontId="60" fillId="2" borderId="27" xfId="34042" applyFont="1" applyFill="1" applyBorder="1" applyAlignment="1" applyProtection="1">
      <protection locked="0"/>
    </xf>
    <xf numFmtId="167" fontId="18" fillId="0" borderId="11" xfId="34044" applyFont="1" applyFill="1" applyBorder="1" applyAlignment="1">
      <alignment horizontal="left"/>
      <protection locked="0"/>
    </xf>
    <xf numFmtId="167" fontId="0" fillId="0" borderId="11" xfId="34044" applyFont="1" applyFill="1" applyBorder="1" applyAlignment="1">
      <alignment horizontal="left"/>
      <protection locked="0"/>
    </xf>
    <xf numFmtId="167" fontId="0" fillId="0" borderId="11" xfId="28444" applyNumberFormat="1" applyFont="1" applyFill="1" applyAlignment="1">
      <alignment horizontal="left"/>
    </xf>
    <xf numFmtId="167" fontId="0" fillId="0" borderId="11" xfId="12" applyNumberFormat="1" applyFont="1" applyFill="1" applyAlignment="1">
      <alignment horizontal="left"/>
    </xf>
    <xf numFmtId="176" fontId="1" fillId="0" borderId="11" xfId="28449" applyFont="1" applyFill="1" applyBorder="1" applyAlignment="1" applyProtection="1">
      <protection locked="0"/>
    </xf>
    <xf numFmtId="176" fontId="0" fillId="0" borderId="0" xfId="0" applyNumberFormat="1" applyFill="1"/>
    <xf numFmtId="49" fontId="47" fillId="0" borderId="0" xfId="18" applyAlignment="1">
      <alignment horizontal="left" wrapText="1"/>
    </xf>
    <xf numFmtId="0" fontId="39" fillId="0" borderId="11" xfId="45" applyNumberFormat="1" applyFont="1" applyFill="1" applyBorder="1" applyAlignment="1" applyProtection="1">
      <alignment horizontal="center"/>
    </xf>
    <xf numFmtId="0" fontId="0" fillId="0" borderId="0" xfId="0" applyAlignment="1">
      <alignment horizontal="right" wrapText="1"/>
    </xf>
    <xf numFmtId="0" fontId="35" fillId="0" borderId="11" xfId="44" applyNumberFormat="1" applyFont="1" applyFill="1" applyBorder="1" applyAlignment="1" applyProtection="1">
      <alignment horizontal="right"/>
    </xf>
    <xf numFmtId="3" fontId="35" fillId="0" borderId="11" xfId="44" applyNumberFormat="1" applyFont="1" applyFill="1" applyBorder="1" applyAlignment="1" applyProtection="1">
      <alignment horizontal="right"/>
    </xf>
    <xf numFmtId="3" fontId="35" fillId="0" borderId="11" xfId="28443" applyNumberFormat="1" applyFill="1" applyAlignment="1">
      <alignment horizontal="right"/>
      <protection locked="0"/>
    </xf>
    <xf numFmtId="0" fontId="0" fillId="0" borderId="0" xfId="0" applyAlignment="1">
      <alignment horizontal="right"/>
    </xf>
    <xf numFmtId="10" fontId="0" fillId="0" borderId="11" xfId="12" applyNumberFormat="1" applyFont="1" applyFill="1" applyAlignment="1">
      <alignment horizontal="right"/>
    </xf>
    <xf numFmtId="3" fontId="0" fillId="0" borderId="11" xfId="12" applyNumberFormat="1" applyFont="1" applyFill="1" applyAlignment="1">
      <alignment horizontal="right"/>
    </xf>
    <xf numFmtId="167" fontId="0" fillId="38" borderId="11" xfId="12" applyNumberFormat="1" applyFont="1" applyFill="1" applyAlignment="1">
      <alignment horizontal="right"/>
    </xf>
    <xf numFmtId="10" fontId="0" fillId="0" borderId="15" xfId="12" applyNumberFormat="1" applyFont="1" applyFill="1" applyBorder="1" applyAlignment="1">
      <alignment horizontal="right"/>
    </xf>
    <xf numFmtId="49" fontId="38" fillId="0" borderId="0" xfId="1" applyBorder="1" applyAlignment="1">
      <alignment horizontal="left"/>
    </xf>
    <xf numFmtId="0" fontId="0" fillId="0" borderId="0" xfId="0" applyFill="1" applyBorder="1" applyAlignment="1">
      <alignment horizontal="left" vertical="top" wrapText="1"/>
    </xf>
    <xf numFmtId="167" fontId="54" fillId="0" borderId="0" xfId="34038" applyNumberFormat="1" applyFill="1" applyAlignment="1">
      <alignment horizontal="left"/>
    </xf>
    <xf numFmtId="167" fontId="54" fillId="0" borderId="0" xfId="34038" applyNumberFormat="1" applyFill="1" applyBorder="1" applyAlignment="1">
      <alignment horizontal="left"/>
    </xf>
    <xf numFmtId="49" fontId="47" fillId="0" borderId="0" xfId="18" quotePrefix="1" applyFill="1" applyAlignment="1" applyProtection="1">
      <alignment horizontal="left" vertical="top"/>
    </xf>
    <xf numFmtId="49" fontId="47" fillId="0" borderId="0" xfId="18" applyAlignment="1">
      <alignment horizontal="left" wrapText="1"/>
    </xf>
    <xf numFmtId="0" fontId="0" fillId="0" borderId="0" xfId="0" applyAlignment="1">
      <alignment horizontal="left" wrapText="1"/>
    </xf>
    <xf numFmtId="167" fontId="47" fillId="0" borderId="0" xfId="28451">
      <alignment horizontal="left" indent="1"/>
    </xf>
    <xf numFmtId="167" fontId="39" fillId="0" borderId="11" xfId="45" applyFont="1" applyFill="1" applyBorder="1" applyAlignment="1" applyProtection="1">
      <alignment horizontal="center"/>
    </xf>
    <xf numFmtId="0" fontId="34" fillId="0" borderId="11" xfId="49" applyFill="1" applyAlignment="1">
      <alignment horizontal="center" wrapText="1"/>
    </xf>
    <xf numFmtId="0" fontId="35" fillId="0" borderId="11" xfId="5" applyFill="1" applyAlignment="1">
      <alignment horizontal="center"/>
      <protection locked="0"/>
    </xf>
  </cellXfs>
  <cellStyles count="34057">
    <cellStyle name="20% - Accent1" xfId="21" builtinId="30" hidden="1" customBuiltin="1"/>
    <cellStyle name="20% - Accent1" xfId="69" builtinId="30" hidden="1" customBuiltin="1"/>
    <cellStyle name="20% - Accent1" xfId="104" builtinId="30" hidden="1" customBuiltin="1"/>
    <cellStyle name="20% - Accent1" xfId="147" builtinId="30" hidden="1" customBuiltin="1"/>
    <cellStyle name="20% - Accent1" xfId="189" builtinId="30" hidden="1" customBuiltin="1"/>
    <cellStyle name="20% - Accent1" xfId="223" builtinId="30" hidden="1" customBuiltin="1"/>
    <cellStyle name="20% - Accent1" xfId="260" builtinId="30" hidden="1" customBuiltin="1"/>
    <cellStyle name="20% - Accent1" xfId="297" builtinId="30" hidden="1" customBuiltin="1"/>
    <cellStyle name="20% - Accent1" xfId="331" builtinId="30" hidden="1" customBuiltin="1"/>
    <cellStyle name="20% - Accent1" xfId="366" builtinId="30" hidden="1" customBuiltin="1"/>
    <cellStyle name="20% - Accent1" xfId="3917" builtinId="30" hidden="1" customBuiltin="1"/>
    <cellStyle name="20% - Accent1" xfId="3951" builtinId="30" hidden="1" customBuiltin="1"/>
    <cellStyle name="20% - Accent1" xfId="3988" builtinId="30" hidden="1" customBuiltin="1"/>
    <cellStyle name="20% - Accent1" xfId="4025" builtinId="30" hidden="1" customBuiltin="1"/>
    <cellStyle name="20% - Accent1" xfId="4059" builtinId="30" hidden="1" customBuiltin="1"/>
    <cellStyle name="20% - Accent1" xfId="4257" builtinId="30" hidden="1" customBuiltin="1"/>
    <cellStyle name="20% - Accent1" xfId="8380" builtinId="30" hidden="1" customBuiltin="1"/>
    <cellStyle name="20% - Accent1" xfId="8305" builtinId="30" hidden="1" customBuiltin="1"/>
    <cellStyle name="20% - Accent1" xfId="10853" builtinId="30" hidden="1" customBuiltin="1"/>
    <cellStyle name="20% - Accent1" xfId="5198" builtinId="30" hidden="1" customBuiltin="1"/>
    <cellStyle name="20% - Accent1" xfId="7751" builtinId="30" hidden="1" customBuiltin="1"/>
    <cellStyle name="20% - Accent1" xfId="10869" builtinId="30" hidden="1" customBuiltin="1"/>
    <cellStyle name="20% - Accent1" xfId="5132" builtinId="30" hidden="1" customBuiltin="1"/>
    <cellStyle name="20% - Accent1" xfId="4919" builtinId="30" hidden="1" customBuiltin="1"/>
    <cellStyle name="20% - Accent1" xfId="5740" builtinId="30" hidden="1" customBuiltin="1"/>
    <cellStyle name="20% - Accent1" xfId="4945" builtinId="30" hidden="1" customBuiltin="1"/>
    <cellStyle name="20% - Accent1" xfId="5869" builtinId="30" hidden="1" customBuiltin="1"/>
    <cellStyle name="20% - Accent1" xfId="5821" builtinId="30" hidden="1" customBuiltin="1"/>
    <cellStyle name="20% - Accent1" xfId="14672" builtinId="30" hidden="1" customBuiltin="1"/>
    <cellStyle name="20% - Accent1" xfId="14605" builtinId="30" hidden="1" customBuiltin="1"/>
    <cellStyle name="20% - Accent1" xfId="17032" builtinId="30" hidden="1" customBuiltin="1"/>
    <cellStyle name="20% - Accent1" xfId="4600" builtinId="30" hidden="1" customBuiltin="1"/>
    <cellStyle name="20% - Accent1" xfId="14133" builtinId="30" hidden="1" customBuiltin="1"/>
    <cellStyle name="20% - Accent1" xfId="17040" builtinId="30" hidden="1" customBuiltin="1"/>
    <cellStyle name="20% - Accent1" xfId="5642" builtinId="30" hidden="1" customBuiltin="1"/>
    <cellStyle name="20% - Accent1" xfId="6055" builtinId="30" hidden="1" customBuiltin="1"/>
    <cellStyle name="20% - Accent1" xfId="5343" builtinId="30" hidden="1" customBuiltin="1"/>
    <cellStyle name="20% - Accent1" xfId="8510" builtinId="30" hidden="1" customBuiltin="1"/>
    <cellStyle name="20% - Accent1" xfId="8926" builtinId="30" hidden="1" customBuiltin="1"/>
    <cellStyle name="20% - Accent1" xfId="6279" builtinId="30" hidden="1" customBuiltin="1"/>
    <cellStyle name="20% - Accent1" xfId="16981" builtinId="30" hidden="1" customBuiltin="1"/>
    <cellStyle name="20% - Accent1" xfId="6469" builtinId="30" hidden="1" customBuiltin="1"/>
    <cellStyle name="20% - Accent1" xfId="14164" builtinId="30" hidden="1" customBuiltin="1"/>
    <cellStyle name="20% - Accent1" xfId="16988" builtinId="30" hidden="1" customBuiltin="1"/>
    <cellStyle name="20% - Accent1" xfId="14526" builtinId="30" hidden="1" customBuiltin="1"/>
    <cellStyle name="20% - Accent1" xfId="17559" builtinId="30" hidden="1" customBuiltin="1"/>
    <cellStyle name="20% - Accent1" xfId="4234" builtinId="30" hidden="1" customBuiltin="1"/>
    <cellStyle name="20% - Accent1" xfId="8308" builtinId="30" hidden="1" customBuiltin="1"/>
    <cellStyle name="20% - Accent1" xfId="6178" builtinId="30" hidden="1" customBuiltin="1"/>
    <cellStyle name="20% - Accent1" xfId="14286" builtinId="30" hidden="1" customBuiltin="1"/>
    <cellStyle name="20% - Accent1" xfId="5466" builtinId="30" hidden="1" customBuiltin="1"/>
    <cellStyle name="20% - Accent1" xfId="20838" builtinId="30" hidden="1" customBuiltin="1"/>
    <cellStyle name="20% - Accent1 10" xfId="524" hidden="1"/>
    <cellStyle name="20% - Accent1 10" xfId="848" hidden="1"/>
    <cellStyle name="20% - Accent1 10" xfId="1169" hidden="1"/>
    <cellStyle name="20% - Accent1 10" xfId="1511" hidden="1"/>
    <cellStyle name="20% - Accent1 10" xfId="6738" hidden="1"/>
    <cellStyle name="20% - Accent1 10" xfId="7060" hidden="1"/>
    <cellStyle name="20% - Accent1 10" xfId="7406" hidden="1"/>
    <cellStyle name="20% - Accent1 10" xfId="5499" hidden="1"/>
    <cellStyle name="20% - Accent1 10" xfId="5625" hidden="1"/>
    <cellStyle name="20% - Accent1 10" xfId="4875" hidden="1"/>
    <cellStyle name="20% - Accent1 10" xfId="13177" hidden="1"/>
    <cellStyle name="20% - Accent1 10" xfId="13498" hidden="1"/>
    <cellStyle name="20% - Accent1 10" xfId="13840" hidden="1"/>
    <cellStyle name="20% - Accent1 10" xfId="10693" hidden="1"/>
    <cellStyle name="20% - Accent1 10" xfId="8381" hidden="1"/>
    <cellStyle name="20% - Accent1 10" xfId="5076" hidden="1"/>
    <cellStyle name="20% - Accent1 10" xfId="19259" hidden="1"/>
    <cellStyle name="20% - Accent1 10" xfId="19581" hidden="1"/>
    <cellStyle name="20% - Accent1 10" xfId="19923" hidden="1"/>
    <cellStyle name="20% - Accent1 10" xfId="22512" hidden="1"/>
    <cellStyle name="20% - Accent1 10" xfId="22834" hidden="1"/>
    <cellStyle name="20% - Accent1 10" xfId="23176" hidden="1"/>
    <cellStyle name="20% - Accent1 10" xfId="25679" hidden="1"/>
    <cellStyle name="20% - Accent1 10" xfId="26000" hidden="1"/>
    <cellStyle name="20% - Accent1 10" xfId="28501" hidden="1"/>
    <cellStyle name="20% - Accent1 10" xfId="28575" hidden="1"/>
    <cellStyle name="20% - Accent1 10" xfId="28651" hidden="1"/>
    <cellStyle name="20% - Accent1 10" xfId="28729" hidden="1"/>
    <cellStyle name="20% - Accent1 10" xfId="29314" hidden="1"/>
    <cellStyle name="20% - Accent1 10" xfId="29390" hidden="1"/>
    <cellStyle name="20% - Accent1 10" xfId="29469" hidden="1"/>
    <cellStyle name="20% - Accent1 10" xfId="29159" hidden="1"/>
    <cellStyle name="20% - Accent1 10" xfId="29175" hidden="1"/>
    <cellStyle name="20% - Accent1 10" xfId="29070" hidden="1"/>
    <cellStyle name="20% - Accent1 10" xfId="29909" hidden="1"/>
    <cellStyle name="20% - Accent1 10" xfId="29985" hidden="1"/>
    <cellStyle name="20% - Accent1 10" xfId="30063" hidden="1"/>
    <cellStyle name="20% - Accent1 10" xfId="29717" hidden="1"/>
    <cellStyle name="20% - Accent1 10" xfId="29575" hidden="1"/>
    <cellStyle name="20% - Accent1 10" xfId="29100" hidden="1"/>
    <cellStyle name="20% - Accent1 10" xfId="30441" hidden="1"/>
    <cellStyle name="20% - Accent1 10" xfId="30517" hidden="1"/>
    <cellStyle name="20% - Accent1 10" xfId="30595" hidden="1"/>
    <cellStyle name="20% - Accent1 10" xfId="30778" hidden="1"/>
    <cellStyle name="20% - Accent1 10" xfId="30854" hidden="1"/>
    <cellStyle name="20% - Accent1 10" xfId="30932" hidden="1"/>
    <cellStyle name="20% - Accent1 10" xfId="31115" hidden="1"/>
    <cellStyle name="20% - Accent1 10" xfId="31191" hidden="1"/>
    <cellStyle name="20% - Accent1 10" xfId="31293" hidden="1"/>
    <cellStyle name="20% - Accent1 10" xfId="31367" hidden="1"/>
    <cellStyle name="20% - Accent1 10" xfId="31443" hidden="1"/>
    <cellStyle name="20% - Accent1 10" xfId="31521" hidden="1"/>
    <cellStyle name="20% - Accent1 10" xfId="32106" hidden="1"/>
    <cellStyle name="20% - Accent1 10" xfId="32182" hidden="1"/>
    <cellStyle name="20% - Accent1 10" xfId="32261" hidden="1"/>
    <cellStyle name="20% - Accent1 10" xfId="31951" hidden="1"/>
    <cellStyle name="20% - Accent1 10" xfId="31967" hidden="1"/>
    <cellStyle name="20% - Accent1 10" xfId="31862" hidden="1"/>
    <cellStyle name="20% - Accent1 10" xfId="32701" hidden="1"/>
    <cellStyle name="20% - Accent1 10" xfId="32777" hidden="1"/>
    <cellStyle name="20% - Accent1 10" xfId="32855" hidden="1"/>
    <cellStyle name="20% - Accent1 10" xfId="32509" hidden="1"/>
    <cellStyle name="20% - Accent1 10" xfId="32367" hidden="1"/>
    <cellStyle name="20% - Accent1 10" xfId="31892" hidden="1"/>
    <cellStyle name="20% - Accent1 10" xfId="33233" hidden="1"/>
    <cellStyle name="20% - Accent1 10" xfId="33309" hidden="1"/>
    <cellStyle name="20% - Accent1 10" xfId="33387" hidden="1"/>
    <cellStyle name="20% - Accent1 10" xfId="33570" hidden="1"/>
    <cellStyle name="20% - Accent1 10" xfId="33646" hidden="1"/>
    <cellStyle name="20% - Accent1 10" xfId="33724" hidden="1"/>
    <cellStyle name="20% - Accent1 10" xfId="33907" hidden="1"/>
    <cellStyle name="20% - Accent1 10" xfId="33983" hidden="1"/>
    <cellStyle name="20% - Accent1 11" xfId="560" hidden="1"/>
    <cellStyle name="20% - Accent1 11" xfId="884" hidden="1"/>
    <cellStyle name="20% - Accent1 11" xfId="1205" hidden="1"/>
    <cellStyle name="20% - Accent1 11" xfId="1547" hidden="1"/>
    <cellStyle name="20% - Accent1 11" xfId="6774" hidden="1"/>
    <cellStyle name="20% - Accent1 11" xfId="7096" hidden="1"/>
    <cellStyle name="20% - Accent1 11" xfId="7442" hidden="1"/>
    <cellStyle name="20% - Accent1 11" xfId="10621" hidden="1"/>
    <cellStyle name="20% - Accent1 11" xfId="5566" hidden="1"/>
    <cellStyle name="20% - Accent1 11" xfId="6188" hidden="1"/>
    <cellStyle name="20% - Accent1 11" xfId="13213" hidden="1"/>
    <cellStyle name="20% - Accent1 11" xfId="13534" hidden="1"/>
    <cellStyle name="20% - Accent1 11" xfId="13876" hidden="1"/>
    <cellStyle name="20% - Accent1 11" xfId="16843" hidden="1"/>
    <cellStyle name="20% - Accent1 11" xfId="6319" hidden="1"/>
    <cellStyle name="20% - Accent1 11" xfId="4650" hidden="1"/>
    <cellStyle name="20% - Accent1 11" xfId="19296" hidden="1"/>
    <cellStyle name="20% - Accent1 11" xfId="19617" hidden="1"/>
    <cellStyle name="20% - Accent1 11" xfId="19959" hidden="1"/>
    <cellStyle name="20% - Accent1 11" xfId="22549" hidden="1"/>
    <cellStyle name="20% - Accent1 11" xfId="22870" hidden="1"/>
    <cellStyle name="20% - Accent1 11" xfId="23212" hidden="1"/>
    <cellStyle name="20% - Accent1 11" xfId="25715" hidden="1"/>
    <cellStyle name="20% - Accent1 11" xfId="26036" hidden="1"/>
    <cellStyle name="20% - Accent1 11" xfId="28514" hidden="1"/>
    <cellStyle name="20% - Accent1 11" xfId="28588" hidden="1"/>
    <cellStyle name="20% - Accent1 11" xfId="28664" hidden="1"/>
    <cellStyle name="20% - Accent1 11" xfId="28742" hidden="1"/>
    <cellStyle name="20% - Accent1 11" xfId="29327" hidden="1"/>
    <cellStyle name="20% - Accent1 11" xfId="29403" hidden="1"/>
    <cellStyle name="20% - Accent1 11" xfId="29482" hidden="1"/>
    <cellStyle name="20% - Accent1 11" xfId="29709" hidden="1"/>
    <cellStyle name="20% - Accent1 11" xfId="29170" hidden="1"/>
    <cellStyle name="20% - Accent1 11" xfId="29242" hidden="1"/>
    <cellStyle name="20% - Accent1 11" xfId="29922" hidden="1"/>
    <cellStyle name="20% - Accent1 11" xfId="29998" hidden="1"/>
    <cellStyle name="20% - Accent1 11" xfId="30076" hidden="1"/>
    <cellStyle name="20% - Accent1 11" xfId="30273" hidden="1"/>
    <cellStyle name="20% - Accent1 11" xfId="29265" hidden="1"/>
    <cellStyle name="20% - Accent1 11" xfId="29042" hidden="1"/>
    <cellStyle name="20% - Accent1 11" xfId="30454" hidden="1"/>
    <cellStyle name="20% - Accent1 11" xfId="30530" hidden="1"/>
    <cellStyle name="20% - Accent1 11" xfId="30608" hidden="1"/>
    <cellStyle name="20% - Accent1 11" xfId="30791" hidden="1"/>
    <cellStyle name="20% - Accent1 11" xfId="30867" hidden="1"/>
    <cellStyle name="20% - Accent1 11" xfId="30945" hidden="1"/>
    <cellStyle name="20% - Accent1 11" xfId="31128" hidden="1"/>
    <cellStyle name="20% - Accent1 11" xfId="31204" hidden="1"/>
    <cellStyle name="20% - Accent1 11" xfId="31306" hidden="1"/>
    <cellStyle name="20% - Accent1 11" xfId="31380" hidden="1"/>
    <cellStyle name="20% - Accent1 11" xfId="31456" hidden="1"/>
    <cellStyle name="20% - Accent1 11" xfId="31534" hidden="1"/>
    <cellStyle name="20% - Accent1 11" xfId="32119" hidden="1"/>
    <cellStyle name="20% - Accent1 11" xfId="32195" hidden="1"/>
    <cellStyle name="20% - Accent1 11" xfId="32274" hidden="1"/>
    <cellStyle name="20% - Accent1 11" xfId="32501" hidden="1"/>
    <cellStyle name="20% - Accent1 11" xfId="31962" hidden="1"/>
    <cellStyle name="20% - Accent1 11" xfId="32034" hidden="1"/>
    <cellStyle name="20% - Accent1 11" xfId="32714" hidden="1"/>
    <cellStyle name="20% - Accent1 11" xfId="32790" hidden="1"/>
    <cellStyle name="20% - Accent1 11" xfId="32868" hidden="1"/>
    <cellStyle name="20% - Accent1 11" xfId="33065" hidden="1"/>
    <cellStyle name="20% - Accent1 11" xfId="32057" hidden="1"/>
    <cellStyle name="20% - Accent1 11" xfId="31834" hidden="1"/>
    <cellStyle name="20% - Accent1 11" xfId="33246" hidden="1"/>
    <cellStyle name="20% - Accent1 11" xfId="33322" hidden="1"/>
    <cellStyle name="20% - Accent1 11" xfId="33400" hidden="1"/>
    <cellStyle name="20% - Accent1 11" xfId="33583" hidden="1"/>
    <cellStyle name="20% - Accent1 11" xfId="33659" hidden="1"/>
    <cellStyle name="20% - Accent1 11" xfId="33737" hidden="1"/>
    <cellStyle name="20% - Accent1 11" xfId="33920" hidden="1"/>
    <cellStyle name="20% - Accent1 11" xfId="33996" hidden="1"/>
    <cellStyle name="20% - Accent1 12" xfId="594" hidden="1"/>
    <cellStyle name="20% - Accent1 12" xfId="919" hidden="1"/>
    <cellStyle name="20% - Accent1 12" xfId="1239" hidden="1"/>
    <cellStyle name="20% - Accent1 12" xfId="1581" hidden="1"/>
    <cellStyle name="20% - Accent1 12" xfId="6809" hidden="1"/>
    <cellStyle name="20% - Accent1 12" xfId="7130" hidden="1"/>
    <cellStyle name="20% - Accent1 12" xfId="7476" hidden="1"/>
    <cellStyle name="20% - Accent1 12" xfId="5495" hidden="1"/>
    <cellStyle name="20% - Accent1 12" xfId="5147" hidden="1"/>
    <cellStyle name="20% - Accent1 12" xfId="4934" hidden="1"/>
    <cellStyle name="20% - Accent1 12" xfId="13248" hidden="1"/>
    <cellStyle name="20% - Accent1 12" xfId="13568" hidden="1"/>
    <cellStyle name="20% - Accent1 12" xfId="13910" hidden="1"/>
    <cellStyle name="20% - Accent1 12" xfId="8210" hidden="1"/>
    <cellStyle name="20% - Accent1 12" xfId="6224" hidden="1"/>
    <cellStyle name="20% - Accent1 12" xfId="9457" hidden="1"/>
    <cellStyle name="20% - Accent1 12" xfId="19331" hidden="1"/>
    <cellStyle name="20% - Accent1 12" xfId="19651" hidden="1"/>
    <cellStyle name="20% - Accent1 12" xfId="19993" hidden="1"/>
    <cellStyle name="20% - Accent1 12" xfId="22584" hidden="1"/>
    <cellStyle name="20% - Accent1 12" xfId="22904" hidden="1"/>
    <cellStyle name="20% - Accent1 12" xfId="23246" hidden="1"/>
    <cellStyle name="20% - Accent1 12" xfId="25750" hidden="1"/>
    <cellStyle name="20% - Accent1 12" xfId="26070" hidden="1"/>
    <cellStyle name="20% - Accent1 12" xfId="28527" hidden="1"/>
    <cellStyle name="20% - Accent1 12" xfId="28602" hidden="1"/>
    <cellStyle name="20% - Accent1 12" xfId="28677" hidden="1"/>
    <cellStyle name="20% - Accent1 12" xfId="28755" hidden="1"/>
    <cellStyle name="20% - Accent1 12" xfId="29341" hidden="1"/>
    <cellStyle name="20% - Accent1 12" xfId="29416" hidden="1"/>
    <cellStyle name="20% - Accent1 12" xfId="29495" hidden="1"/>
    <cellStyle name="20% - Accent1 12" xfId="29158" hidden="1"/>
    <cellStyle name="20% - Accent1 12" xfId="29108" hidden="1"/>
    <cellStyle name="20% - Accent1 12" xfId="29077" hidden="1"/>
    <cellStyle name="20% - Accent1 12" xfId="29936" hidden="1"/>
    <cellStyle name="20% - Accent1 12" xfId="30011" hidden="1"/>
    <cellStyle name="20% - Accent1 12" xfId="30089" hidden="1"/>
    <cellStyle name="20% - Accent1 12" xfId="29560" hidden="1"/>
    <cellStyle name="20% - Accent1 12" xfId="29250" hidden="1"/>
    <cellStyle name="20% - Accent1 12" xfId="29604" hidden="1"/>
    <cellStyle name="20% - Accent1 12" xfId="30468" hidden="1"/>
    <cellStyle name="20% - Accent1 12" xfId="30543" hidden="1"/>
    <cellStyle name="20% - Accent1 12" xfId="30621" hidden="1"/>
    <cellStyle name="20% - Accent1 12" xfId="30805" hidden="1"/>
    <cellStyle name="20% - Accent1 12" xfId="30880" hidden="1"/>
    <cellStyle name="20% - Accent1 12" xfId="30958" hidden="1"/>
    <cellStyle name="20% - Accent1 12" xfId="31142" hidden="1"/>
    <cellStyle name="20% - Accent1 12" xfId="31217" hidden="1"/>
    <cellStyle name="20% - Accent1 12" xfId="31319" hidden="1"/>
    <cellStyle name="20% - Accent1 12" xfId="31394" hidden="1"/>
    <cellStyle name="20% - Accent1 12" xfId="31469" hidden="1"/>
    <cellStyle name="20% - Accent1 12" xfId="31547" hidden="1"/>
    <cellStyle name="20% - Accent1 12" xfId="32133" hidden="1"/>
    <cellStyle name="20% - Accent1 12" xfId="32208" hidden="1"/>
    <cellStyle name="20% - Accent1 12" xfId="32287" hidden="1"/>
    <cellStyle name="20% - Accent1 12" xfId="31950" hidden="1"/>
    <cellStyle name="20% - Accent1 12" xfId="31900" hidden="1"/>
    <cellStyle name="20% - Accent1 12" xfId="31869" hidden="1"/>
    <cellStyle name="20% - Accent1 12" xfId="32728" hidden="1"/>
    <cellStyle name="20% - Accent1 12" xfId="32803" hidden="1"/>
    <cellStyle name="20% - Accent1 12" xfId="32881" hidden="1"/>
    <cellStyle name="20% - Accent1 12" xfId="32352" hidden="1"/>
    <cellStyle name="20% - Accent1 12" xfId="32042" hidden="1"/>
    <cellStyle name="20% - Accent1 12" xfId="32396" hidden="1"/>
    <cellStyle name="20% - Accent1 12" xfId="33260" hidden="1"/>
    <cellStyle name="20% - Accent1 12" xfId="33335" hidden="1"/>
    <cellStyle name="20% - Accent1 12" xfId="33413" hidden="1"/>
    <cellStyle name="20% - Accent1 12" xfId="33597" hidden="1"/>
    <cellStyle name="20% - Accent1 12" xfId="33672" hidden="1"/>
    <cellStyle name="20% - Accent1 12" xfId="33750" hidden="1"/>
    <cellStyle name="20% - Accent1 12" xfId="33934" hidden="1"/>
    <cellStyle name="20% - Accent1 12" xfId="34009" hidden="1"/>
    <cellStyle name="20% - Accent1 13" xfId="1616" hidden="1"/>
    <cellStyle name="20% - Accent1 13" xfId="2882" hidden="1"/>
    <cellStyle name="20% - Accent1 13" xfId="9508" hidden="1"/>
    <cellStyle name="20% - Accent1 13" xfId="12021" hidden="1"/>
    <cellStyle name="20% - Accent1 13" xfId="15759" hidden="1"/>
    <cellStyle name="20% - Accent1 13" xfId="18127" hidden="1"/>
    <cellStyle name="20% - Accent1 13" xfId="21396" hidden="1"/>
    <cellStyle name="20% - Accent1 13" xfId="24580" hidden="1"/>
    <cellStyle name="20% - Accent1 13" xfId="28768" hidden="1"/>
    <cellStyle name="20% - Accent1 13" xfId="28883" hidden="1"/>
    <cellStyle name="20% - Accent1 13" xfId="29606" hidden="1"/>
    <cellStyle name="20% - Accent1 13" xfId="29779" hidden="1"/>
    <cellStyle name="20% - Accent1 13" xfId="30172" hidden="1"/>
    <cellStyle name="20% - Accent1 13" xfId="30320" hidden="1"/>
    <cellStyle name="20% - Accent1 13" xfId="30658" hidden="1"/>
    <cellStyle name="20% - Accent1 13" xfId="30995" hidden="1"/>
    <cellStyle name="20% - Accent1 13" xfId="31560" hidden="1"/>
    <cellStyle name="20% - Accent1 13" xfId="31675" hidden="1"/>
    <cellStyle name="20% - Accent1 13" xfId="32398" hidden="1"/>
    <cellStyle name="20% - Accent1 13" xfId="32571" hidden="1"/>
    <cellStyle name="20% - Accent1 13" xfId="32964" hidden="1"/>
    <cellStyle name="20% - Accent1 13" xfId="33112" hidden="1"/>
    <cellStyle name="20% - Accent1 13" xfId="33450" hidden="1"/>
    <cellStyle name="20% - Accent1 13" xfId="33787" hidden="1"/>
    <cellStyle name="20% - Accent1 3 2 3 2" xfId="1703" hidden="1"/>
    <cellStyle name="20% - Accent1 3 2 3 2" xfId="2969" hidden="1"/>
    <cellStyle name="20% - Accent1 3 2 3 2" xfId="9595" hidden="1"/>
    <cellStyle name="20% - Accent1 3 2 3 2" xfId="12108" hidden="1"/>
    <cellStyle name="20% - Accent1 3 2 3 2" xfId="15846" hidden="1"/>
    <cellStyle name="20% - Accent1 3 2 3 2" xfId="18214" hidden="1"/>
    <cellStyle name="20% - Accent1 3 2 3 2" xfId="21483" hidden="1"/>
    <cellStyle name="20% - Accent1 3 2 3 2" xfId="24667" hidden="1"/>
    <cellStyle name="20% - Accent1 3 2 3 2" xfId="28844" hidden="1"/>
    <cellStyle name="20% - Accent1 3 2 3 2" xfId="28959" hidden="1"/>
    <cellStyle name="20% - Accent1 3 2 3 2" xfId="29682" hidden="1"/>
    <cellStyle name="20% - Accent1 3 2 3 2" xfId="29855" hidden="1"/>
    <cellStyle name="20% - Accent1 3 2 3 2" xfId="30248" hidden="1"/>
    <cellStyle name="20% - Accent1 3 2 3 2" xfId="30396" hidden="1"/>
    <cellStyle name="20% - Accent1 3 2 3 2" xfId="30734" hidden="1"/>
    <cellStyle name="20% - Accent1 3 2 3 2" xfId="31071" hidden="1"/>
    <cellStyle name="20% - Accent1 3 2 3 2" xfId="31636" hidden="1"/>
    <cellStyle name="20% - Accent1 3 2 3 2" xfId="31751" hidden="1"/>
    <cellStyle name="20% - Accent1 3 2 3 2" xfId="32474" hidden="1"/>
    <cellStyle name="20% - Accent1 3 2 3 2" xfId="32647" hidden="1"/>
    <cellStyle name="20% - Accent1 3 2 3 2" xfId="33040" hidden="1"/>
    <cellStyle name="20% - Accent1 3 2 3 2" xfId="33188" hidden="1"/>
    <cellStyle name="20% - Accent1 3 2 3 2" xfId="33526" hidden="1"/>
    <cellStyle name="20% - Accent1 3 2 3 2" xfId="33863" hidden="1"/>
    <cellStyle name="20% - Accent1 3 2 4 2" xfId="1654" hidden="1"/>
    <cellStyle name="20% - Accent1 3 2 4 2" xfId="2920" hidden="1"/>
    <cellStyle name="20% - Accent1 3 2 4 2" xfId="9546" hidden="1"/>
    <cellStyle name="20% - Accent1 3 2 4 2" xfId="12059" hidden="1"/>
    <cellStyle name="20% - Accent1 3 2 4 2" xfId="15797" hidden="1"/>
    <cellStyle name="20% - Accent1 3 2 4 2" xfId="18165" hidden="1"/>
    <cellStyle name="20% - Accent1 3 2 4 2" xfId="21434" hidden="1"/>
    <cellStyle name="20% - Accent1 3 2 4 2" xfId="24618" hidden="1"/>
    <cellStyle name="20% - Accent1 3 2 4 2" xfId="28795" hidden="1"/>
    <cellStyle name="20% - Accent1 3 2 4 2" xfId="28910" hidden="1"/>
    <cellStyle name="20% - Accent1 3 2 4 2" xfId="29633" hidden="1"/>
    <cellStyle name="20% - Accent1 3 2 4 2" xfId="29806" hidden="1"/>
    <cellStyle name="20% - Accent1 3 2 4 2" xfId="30199" hidden="1"/>
    <cellStyle name="20% - Accent1 3 2 4 2" xfId="30347" hidden="1"/>
    <cellStyle name="20% - Accent1 3 2 4 2" xfId="30685" hidden="1"/>
    <cellStyle name="20% - Accent1 3 2 4 2" xfId="31022" hidden="1"/>
    <cellStyle name="20% - Accent1 3 2 4 2" xfId="31587" hidden="1"/>
    <cellStyle name="20% - Accent1 3 2 4 2" xfId="31702" hidden="1"/>
    <cellStyle name="20% - Accent1 3 2 4 2" xfId="32425" hidden="1"/>
    <cellStyle name="20% - Accent1 3 2 4 2" xfId="32598" hidden="1"/>
    <cellStyle name="20% - Accent1 3 2 4 2" xfId="32991" hidden="1"/>
    <cellStyle name="20% - Accent1 3 2 4 2" xfId="33139" hidden="1"/>
    <cellStyle name="20% - Accent1 3 2 4 2" xfId="33477" hidden="1"/>
    <cellStyle name="20% - Accent1 3 2 4 2" xfId="33814" hidden="1"/>
    <cellStyle name="20% - Accent1 3 3 3 2" xfId="1653" hidden="1"/>
    <cellStyle name="20% - Accent1 3 3 3 2" xfId="2919" hidden="1"/>
    <cellStyle name="20% - Accent1 3 3 3 2" xfId="9545" hidden="1"/>
    <cellStyle name="20% - Accent1 3 3 3 2" xfId="12058" hidden="1"/>
    <cellStyle name="20% - Accent1 3 3 3 2" xfId="15796" hidden="1"/>
    <cellStyle name="20% - Accent1 3 3 3 2" xfId="18164" hidden="1"/>
    <cellStyle name="20% - Accent1 3 3 3 2" xfId="21433" hidden="1"/>
    <cellStyle name="20% - Accent1 3 3 3 2" xfId="24617" hidden="1"/>
    <cellStyle name="20% - Accent1 3 3 3 2" xfId="28794" hidden="1"/>
    <cellStyle name="20% - Accent1 3 3 3 2" xfId="28909" hidden="1"/>
    <cellStyle name="20% - Accent1 3 3 3 2" xfId="29632" hidden="1"/>
    <cellStyle name="20% - Accent1 3 3 3 2" xfId="29805" hidden="1"/>
    <cellStyle name="20% - Accent1 3 3 3 2" xfId="30198" hidden="1"/>
    <cellStyle name="20% - Accent1 3 3 3 2" xfId="30346" hidden="1"/>
    <cellStyle name="20% - Accent1 3 3 3 2" xfId="30684" hidden="1"/>
    <cellStyle name="20% - Accent1 3 3 3 2" xfId="31021" hidden="1"/>
    <cellStyle name="20% - Accent1 3 3 3 2" xfId="31586" hidden="1"/>
    <cellStyle name="20% - Accent1 3 3 3 2" xfId="31701" hidden="1"/>
    <cellStyle name="20% - Accent1 3 3 3 2" xfId="32424" hidden="1"/>
    <cellStyle name="20% - Accent1 3 3 3 2" xfId="32597" hidden="1"/>
    <cellStyle name="20% - Accent1 3 3 3 2" xfId="32990" hidden="1"/>
    <cellStyle name="20% - Accent1 3 3 3 2" xfId="33138" hidden="1"/>
    <cellStyle name="20% - Accent1 3 3 3 2" xfId="33476" hidden="1"/>
    <cellStyle name="20% - Accent1 3 3 3 2" xfId="33813" hidden="1"/>
    <cellStyle name="20% - Accent1 4 2 3 2" xfId="1704" hidden="1"/>
    <cellStyle name="20% - Accent1 4 2 3 2" xfId="2970" hidden="1"/>
    <cellStyle name="20% - Accent1 4 2 3 2" xfId="9596" hidden="1"/>
    <cellStyle name="20% - Accent1 4 2 3 2" xfId="12109" hidden="1"/>
    <cellStyle name="20% - Accent1 4 2 3 2" xfId="15847" hidden="1"/>
    <cellStyle name="20% - Accent1 4 2 3 2" xfId="18215" hidden="1"/>
    <cellStyle name="20% - Accent1 4 2 3 2" xfId="21484" hidden="1"/>
    <cellStyle name="20% - Accent1 4 2 3 2" xfId="24668" hidden="1"/>
    <cellStyle name="20% - Accent1 4 2 3 2" xfId="28845" hidden="1"/>
    <cellStyle name="20% - Accent1 4 2 3 2" xfId="28960" hidden="1"/>
    <cellStyle name="20% - Accent1 4 2 3 2" xfId="29683" hidden="1"/>
    <cellStyle name="20% - Accent1 4 2 3 2" xfId="29856" hidden="1"/>
    <cellStyle name="20% - Accent1 4 2 3 2" xfId="30249" hidden="1"/>
    <cellStyle name="20% - Accent1 4 2 3 2" xfId="30397" hidden="1"/>
    <cellStyle name="20% - Accent1 4 2 3 2" xfId="30735" hidden="1"/>
    <cellStyle name="20% - Accent1 4 2 3 2" xfId="31072" hidden="1"/>
    <cellStyle name="20% - Accent1 4 2 3 2" xfId="31637" hidden="1"/>
    <cellStyle name="20% - Accent1 4 2 3 2" xfId="31752" hidden="1"/>
    <cellStyle name="20% - Accent1 4 2 3 2" xfId="32475" hidden="1"/>
    <cellStyle name="20% - Accent1 4 2 3 2" xfId="32648" hidden="1"/>
    <cellStyle name="20% - Accent1 4 2 3 2" xfId="33041" hidden="1"/>
    <cellStyle name="20% - Accent1 4 2 3 2" xfId="33189" hidden="1"/>
    <cellStyle name="20% - Accent1 4 2 3 2" xfId="33527" hidden="1"/>
    <cellStyle name="20% - Accent1 4 2 3 2" xfId="33864" hidden="1"/>
    <cellStyle name="20% - Accent1 4 2 4 2" xfId="1656" hidden="1"/>
    <cellStyle name="20% - Accent1 4 2 4 2" xfId="2922" hidden="1"/>
    <cellStyle name="20% - Accent1 4 2 4 2" xfId="9548" hidden="1"/>
    <cellStyle name="20% - Accent1 4 2 4 2" xfId="12061" hidden="1"/>
    <cellStyle name="20% - Accent1 4 2 4 2" xfId="15799" hidden="1"/>
    <cellStyle name="20% - Accent1 4 2 4 2" xfId="18167" hidden="1"/>
    <cellStyle name="20% - Accent1 4 2 4 2" xfId="21436" hidden="1"/>
    <cellStyle name="20% - Accent1 4 2 4 2" xfId="24620" hidden="1"/>
    <cellStyle name="20% - Accent1 4 2 4 2" xfId="28797" hidden="1"/>
    <cellStyle name="20% - Accent1 4 2 4 2" xfId="28912" hidden="1"/>
    <cellStyle name="20% - Accent1 4 2 4 2" xfId="29635" hidden="1"/>
    <cellStyle name="20% - Accent1 4 2 4 2" xfId="29808" hidden="1"/>
    <cellStyle name="20% - Accent1 4 2 4 2" xfId="30201" hidden="1"/>
    <cellStyle name="20% - Accent1 4 2 4 2" xfId="30349" hidden="1"/>
    <cellStyle name="20% - Accent1 4 2 4 2" xfId="30687" hidden="1"/>
    <cellStyle name="20% - Accent1 4 2 4 2" xfId="31024" hidden="1"/>
    <cellStyle name="20% - Accent1 4 2 4 2" xfId="31589" hidden="1"/>
    <cellStyle name="20% - Accent1 4 2 4 2" xfId="31704" hidden="1"/>
    <cellStyle name="20% - Accent1 4 2 4 2" xfId="32427" hidden="1"/>
    <cellStyle name="20% - Accent1 4 2 4 2" xfId="32600" hidden="1"/>
    <cellStyle name="20% - Accent1 4 2 4 2" xfId="32993" hidden="1"/>
    <cellStyle name="20% - Accent1 4 2 4 2" xfId="33141" hidden="1"/>
    <cellStyle name="20% - Accent1 4 2 4 2" xfId="33479" hidden="1"/>
    <cellStyle name="20% - Accent1 4 2 4 2" xfId="33816" hidden="1"/>
    <cellStyle name="20% - Accent1 4 3 3 2" xfId="1655" hidden="1"/>
    <cellStyle name="20% - Accent1 4 3 3 2" xfId="2921" hidden="1"/>
    <cellStyle name="20% - Accent1 4 3 3 2" xfId="9547" hidden="1"/>
    <cellStyle name="20% - Accent1 4 3 3 2" xfId="12060" hidden="1"/>
    <cellStyle name="20% - Accent1 4 3 3 2" xfId="15798" hidden="1"/>
    <cellStyle name="20% - Accent1 4 3 3 2" xfId="18166" hidden="1"/>
    <cellStyle name="20% - Accent1 4 3 3 2" xfId="21435" hidden="1"/>
    <cellStyle name="20% - Accent1 4 3 3 2" xfId="24619" hidden="1"/>
    <cellStyle name="20% - Accent1 4 3 3 2" xfId="28796" hidden="1"/>
    <cellStyle name="20% - Accent1 4 3 3 2" xfId="28911" hidden="1"/>
    <cellStyle name="20% - Accent1 4 3 3 2" xfId="29634" hidden="1"/>
    <cellStyle name="20% - Accent1 4 3 3 2" xfId="29807" hidden="1"/>
    <cellStyle name="20% - Accent1 4 3 3 2" xfId="30200" hidden="1"/>
    <cellStyle name="20% - Accent1 4 3 3 2" xfId="30348" hidden="1"/>
    <cellStyle name="20% - Accent1 4 3 3 2" xfId="30686" hidden="1"/>
    <cellStyle name="20% - Accent1 4 3 3 2" xfId="31023" hidden="1"/>
    <cellStyle name="20% - Accent1 4 3 3 2" xfId="31588" hidden="1"/>
    <cellStyle name="20% - Accent1 4 3 3 2" xfId="31703" hidden="1"/>
    <cellStyle name="20% - Accent1 4 3 3 2" xfId="32426" hidden="1"/>
    <cellStyle name="20% - Accent1 4 3 3 2" xfId="32599" hidden="1"/>
    <cellStyle name="20% - Accent1 4 3 3 2" xfId="32992" hidden="1"/>
    <cellStyle name="20% - Accent1 4 3 3 2" xfId="33140" hidden="1"/>
    <cellStyle name="20% - Accent1 4 3 3 2" xfId="33478" hidden="1"/>
    <cellStyle name="20% - Accent1 4 3 3 2" xfId="33815" hidden="1"/>
    <cellStyle name="20% - Accent1 5 2" xfId="1641" hidden="1"/>
    <cellStyle name="20% - Accent1 5 2" xfId="2907" hidden="1"/>
    <cellStyle name="20% - Accent1 5 2" xfId="9533" hidden="1"/>
    <cellStyle name="20% - Accent1 5 2" xfId="12046" hidden="1"/>
    <cellStyle name="20% - Accent1 5 2" xfId="15784" hidden="1"/>
    <cellStyle name="20% - Accent1 5 2" xfId="18152" hidden="1"/>
    <cellStyle name="20% - Accent1 5 2" xfId="21421" hidden="1"/>
    <cellStyle name="20% - Accent1 5 2" xfId="24605" hidden="1"/>
    <cellStyle name="20% - Accent1 5 2" xfId="28782" hidden="1"/>
    <cellStyle name="20% - Accent1 5 2" xfId="28897" hidden="1"/>
    <cellStyle name="20% - Accent1 5 2" xfId="29620" hidden="1"/>
    <cellStyle name="20% - Accent1 5 2" xfId="29793" hidden="1"/>
    <cellStyle name="20% - Accent1 5 2" xfId="30186" hidden="1"/>
    <cellStyle name="20% - Accent1 5 2" xfId="30334" hidden="1"/>
    <cellStyle name="20% - Accent1 5 2" xfId="30672" hidden="1"/>
    <cellStyle name="20% - Accent1 5 2" xfId="31009" hidden="1"/>
    <cellStyle name="20% - Accent1 5 2" xfId="31574" hidden="1"/>
    <cellStyle name="20% - Accent1 5 2" xfId="31689" hidden="1"/>
    <cellStyle name="20% - Accent1 5 2" xfId="32412" hidden="1"/>
    <cellStyle name="20% - Accent1 5 2" xfId="32585" hidden="1"/>
    <cellStyle name="20% - Accent1 5 2" xfId="32978" hidden="1"/>
    <cellStyle name="20% - Accent1 5 2" xfId="33126" hidden="1"/>
    <cellStyle name="20% - Accent1 5 2" xfId="33464" hidden="1"/>
    <cellStyle name="20% - Accent1 5 2" xfId="33801" hidden="1"/>
    <cellStyle name="20% - Accent1 7" xfId="407" hidden="1"/>
    <cellStyle name="20% - Accent1 7" xfId="626" hidden="1"/>
    <cellStyle name="20% - Accent1 7" xfId="963" hidden="1"/>
    <cellStyle name="20% - Accent1 7" xfId="1305" hidden="1"/>
    <cellStyle name="20% - Accent1 7" xfId="6514" hidden="1"/>
    <cellStyle name="20% - Accent1 7" xfId="6853" hidden="1"/>
    <cellStyle name="20% - Accent1 7" xfId="7196" hidden="1"/>
    <cellStyle name="20% - Accent1 7" xfId="3902" hidden="1"/>
    <cellStyle name="20% - Accent1 7" xfId="10785" hidden="1"/>
    <cellStyle name="20% - Accent1 7" xfId="4378" hidden="1"/>
    <cellStyle name="20% - Accent1 7" xfId="10903" hidden="1"/>
    <cellStyle name="20% - Accent1 7" xfId="13292" hidden="1"/>
    <cellStyle name="20% - Accent1 7" xfId="13634" hidden="1"/>
    <cellStyle name="20% - Accent1 7" xfId="4788" hidden="1"/>
    <cellStyle name="20% - Accent1 7" xfId="16989" hidden="1"/>
    <cellStyle name="20% - Accent1 7" xfId="11471" hidden="1"/>
    <cellStyle name="20% - Accent1 7" xfId="17071" hidden="1"/>
    <cellStyle name="20% - Accent1 7" xfId="19375" hidden="1"/>
    <cellStyle name="20% - Accent1 7" xfId="19717" hidden="1"/>
    <cellStyle name="20% - Accent1 7" xfId="20355" hidden="1"/>
    <cellStyle name="20% - Accent1 7" xfId="22628" hidden="1"/>
    <cellStyle name="20% - Accent1 7" xfId="22970" hidden="1"/>
    <cellStyle name="20% - Accent1 7" xfId="23559" hidden="1"/>
    <cellStyle name="20% - Accent1 7" xfId="25794" hidden="1"/>
    <cellStyle name="20% - Accent1 7" xfId="28459" hidden="1"/>
    <cellStyle name="20% - Accent1 7" xfId="28542" hidden="1"/>
    <cellStyle name="20% - Accent1 7" xfId="28620" hidden="1"/>
    <cellStyle name="20% - Accent1 7" xfId="28698" hidden="1"/>
    <cellStyle name="20% - Accent1 7" xfId="29280" hidden="1"/>
    <cellStyle name="20% - Accent1 7" xfId="29359" hidden="1"/>
    <cellStyle name="20% - Accent1 7" xfId="29437" hidden="1"/>
    <cellStyle name="20% - Accent1 7" xfId="28983" hidden="1"/>
    <cellStyle name="20% - Accent1 7" xfId="29737" hidden="1"/>
    <cellStyle name="20% - Accent1 7" xfId="29013" hidden="1"/>
    <cellStyle name="20% - Accent1 7" xfId="29749" hidden="1"/>
    <cellStyle name="20% - Accent1 7" xfId="29954" hidden="1"/>
    <cellStyle name="20% - Accent1 7" xfId="30032" hidden="1"/>
    <cellStyle name="20% - Accent1 7" xfId="29058" hidden="1"/>
    <cellStyle name="20% - Accent1 7" xfId="30295" hidden="1"/>
    <cellStyle name="20% - Accent1 7" xfId="29767" hidden="1"/>
    <cellStyle name="20% - Accent1 7" xfId="30298" hidden="1"/>
    <cellStyle name="20% - Accent1 7" xfId="30486" hidden="1"/>
    <cellStyle name="20% - Accent1 7" xfId="30564" hidden="1"/>
    <cellStyle name="20% - Accent1 7" xfId="30640" hidden="1"/>
    <cellStyle name="20% - Accent1 7" xfId="30823" hidden="1"/>
    <cellStyle name="20% - Accent1 7" xfId="30901" hidden="1"/>
    <cellStyle name="20% - Accent1 7" xfId="30977" hidden="1"/>
    <cellStyle name="20% - Accent1 7" xfId="31160" hidden="1"/>
    <cellStyle name="20% - Accent1 7" xfId="31251" hidden="1"/>
    <cellStyle name="20% - Accent1 7" xfId="31334" hidden="1"/>
    <cellStyle name="20% - Accent1 7" xfId="31412" hidden="1"/>
    <cellStyle name="20% - Accent1 7" xfId="31490" hidden="1"/>
    <cellStyle name="20% - Accent1 7" xfId="32072" hidden="1"/>
    <cellStyle name="20% - Accent1 7" xfId="32151" hidden="1"/>
    <cellStyle name="20% - Accent1 7" xfId="32229" hidden="1"/>
    <cellStyle name="20% - Accent1 7" xfId="31775" hidden="1"/>
    <cellStyle name="20% - Accent1 7" xfId="32529" hidden="1"/>
    <cellStyle name="20% - Accent1 7" xfId="31805" hidden="1"/>
    <cellStyle name="20% - Accent1 7" xfId="32541" hidden="1"/>
    <cellStyle name="20% - Accent1 7" xfId="32746" hidden="1"/>
    <cellStyle name="20% - Accent1 7" xfId="32824" hidden="1"/>
    <cellStyle name="20% - Accent1 7" xfId="31850" hidden="1"/>
    <cellStyle name="20% - Accent1 7" xfId="33087" hidden="1"/>
    <cellStyle name="20% - Accent1 7" xfId="32559" hidden="1"/>
    <cellStyle name="20% - Accent1 7" xfId="33090" hidden="1"/>
    <cellStyle name="20% - Accent1 7" xfId="33278" hidden="1"/>
    <cellStyle name="20% - Accent1 7" xfId="33356" hidden="1"/>
    <cellStyle name="20% - Accent1 7" xfId="33432" hidden="1"/>
    <cellStyle name="20% - Accent1 7" xfId="33615" hidden="1"/>
    <cellStyle name="20% - Accent1 7" xfId="33693" hidden="1"/>
    <cellStyle name="20% - Accent1 7" xfId="33769" hidden="1"/>
    <cellStyle name="20% - Accent1 7" xfId="33952" hidden="1"/>
    <cellStyle name="20% - Accent1 8" xfId="454" hidden="1"/>
    <cellStyle name="20% - Accent1 8" xfId="736" hidden="1"/>
    <cellStyle name="20% - Accent1 8" xfId="1067" hidden="1"/>
    <cellStyle name="20% - Accent1 8" xfId="1409" hidden="1"/>
    <cellStyle name="20% - Accent1 8" xfId="6625" hidden="1"/>
    <cellStyle name="20% - Accent1 8" xfId="6958" hidden="1"/>
    <cellStyle name="20% - Accent1 8" xfId="7303" hidden="1"/>
    <cellStyle name="20% - Accent1 8" xfId="8260" hidden="1"/>
    <cellStyle name="20% - Accent1 8" xfId="7872" hidden="1"/>
    <cellStyle name="20% - Accent1 8" xfId="5692" hidden="1"/>
    <cellStyle name="20% - Accent1 8" xfId="4541" hidden="1"/>
    <cellStyle name="20% - Accent1 8" xfId="13396" hidden="1"/>
    <cellStyle name="20% - Accent1 8" xfId="13738" hidden="1"/>
    <cellStyle name="20% - Accent1 8" xfId="14564" hidden="1"/>
    <cellStyle name="20% - Accent1 8" xfId="14233" hidden="1"/>
    <cellStyle name="20% - Accent1 8" xfId="7957" hidden="1"/>
    <cellStyle name="20% - Accent1 8" xfId="5709" hidden="1"/>
    <cellStyle name="20% - Accent1 8" xfId="19479" hidden="1"/>
    <cellStyle name="20% - Accent1 8" xfId="19821" hidden="1"/>
    <cellStyle name="20% - Accent1 8" xfId="9052" hidden="1"/>
    <cellStyle name="20% - Accent1 8" xfId="22732" hidden="1"/>
    <cellStyle name="20% - Accent1 8" xfId="23074" hidden="1"/>
    <cellStyle name="20% - Accent1 8" xfId="8968" hidden="1"/>
    <cellStyle name="20% - Accent1 8" xfId="25898" hidden="1"/>
    <cellStyle name="20% - Accent1 8" xfId="28475" hidden="1"/>
    <cellStyle name="20% - Accent1 8" xfId="28554" hidden="1"/>
    <cellStyle name="20% - Accent1 8" xfId="28631" hidden="1"/>
    <cellStyle name="20% - Accent1 8" xfId="28709" hidden="1"/>
    <cellStyle name="20% - Accent1 8" xfId="29293" hidden="1"/>
    <cellStyle name="20% - Accent1 8" xfId="29370" hidden="1"/>
    <cellStyle name="20% - Accent1 8" xfId="29449" hidden="1"/>
    <cellStyle name="20% - Accent1 8" xfId="29566" hidden="1"/>
    <cellStyle name="20% - Accent1 8" xfId="29539" hidden="1"/>
    <cellStyle name="20% - Accent1 8" xfId="29185" hidden="1"/>
    <cellStyle name="20% - Accent1 8" xfId="29029" hidden="1"/>
    <cellStyle name="20% - Accent1 8" xfId="29965" hidden="1"/>
    <cellStyle name="20% - Accent1 8" xfId="30043" hidden="1"/>
    <cellStyle name="20% - Accent1 8" xfId="30144" hidden="1"/>
    <cellStyle name="20% - Accent1 8" xfId="30126" hidden="1"/>
    <cellStyle name="20% - Accent1 8" xfId="29547" hidden="1"/>
    <cellStyle name="20% - Accent1 8" xfId="29189" hidden="1"/>
    <cellStyle name="20% - Accent1 8" xfId="30497" hidden="1"/>
    <cellStyle name="20% - Accent1 8" xfId="30575" hidden="1"/>
    <cellStyle name="20% - Accent1 8" xfId="29596" hidden="1"/>
    <cellStyle name="20% - Accent1 8" xfId="30834" hidden="1"/>
    <cellStyle name="20% - Accent1 8" xfId="30912" hidden="1"/>
    <cellStyle name="20% - Accent1 8" xfId="29593" hidden="1"/>
    <cellStyle name="20% - Accent1 8" xfId="31171" hidden="1"/>
    <cellStyle name="20% - Accent1 8" xfId="31267" hidden="1"/>
    <cellStyle name="20% - Accent1 8" xfId="31346" hidden="1"/>
    <cellStyle name="20% - Accent1 8" xfId="31423" hidden="1"/>
    <cellStyle name="20% - Accent1 8" xfId="31501" hidden="1"/>
    <cellStyle name="20% - Accent1 8" xfId="32085" hidden="1"/>
    <cellStyle name="20% - Accent1 8" xfId="32162" hidden="1"/>
    <cellStyle name="20% - Accent1 8" xfId="32241" hidden="1"/>
    <cellStyle name="20% - Accent1 8" xfId="32358" hidden="1"/>
    <cellStyle name="20% - Accent1 8" xfId="32331" hidden="1"/>
    <cellStyle name="20% - Accent1 8" xfId="31977" hidden="1"/>
    <cellStyle name="20% - Accent1 8" xfId="31821" hidden="1"/>
    <cellStyle name="20% - Accent1 8" xfId="32757" hidden="1"/>
    <cellStyle name="20% - Accent1 8" xfId="32835" hidden="1"/>
    <cellStyle name="20% - Accent1 8" xfId="32936" hidden="1"/>
    <cellStyle name="20% - Accent1 8" xfId="32918" hidden="1"/>
    <cellStyle name="20% - Accent1 8" xfId="32339" hidden="1"/>
    <cellStyle name="20% - Accent1 8" xfId="31981" hidden="1"/>
    <cellStyle name="20% - Accent1 8" xfId="33289" hidden="1"/>
    <cellStyle name="20% - Accent1 8" xfId="33367" hidden="1"/>
    <cellStyle name="20% - Accent1 8" xfId="32388" hidden="1"/>
    <cellStyle name="20% - Accent1 8" xfId="33626" hidden="1"/>
    <cellStyle name="20% - Accent1 8" xfId="33704" hidden="1"/>
    <cellStyle name="20% - Accent1 8" xfId="32385" hidden="1"/>
    <cellStyle name="20% - Accent1 8" xfId="33963" hidden="1"/>
    <cellStyle name="20% - Accent1 9" xfId="488" hidden="1"/>
    <cellStyle name="20% - Accent1 9" xfId="810" hidden="1"/>
    <cellStyle name="20% - Accent1 9" xfId="1134" hidden="1"/>
    <cellStyle name="20% - Accent1 9" xfId="1476" hidden="1"/>
    <cellStyle name="20% - Accent1 9" xfId="6700" hidden="1"/>
    <cellStyle name="20% - Accent1 9" xfId="7025" hidden="1"/>
    <cellStyle name="20% - Accent1 9" xfId="7370" hidden="1"/>
    <cellStyle name="20% - Accent1 9" xfId="8090" hidden="1"/>
    <cellStyle name="20% - Accent1 9" xfId="6049" hidden="1"/>
    <cellStyle name="20% - Accent1 9" xfId="4992" hidden="1"/>
    <cellStyle name="20% - Accent1 9" xfId="13139" hidden="1"/>
    <cellStyle name="20% - Accent1 9" xfId="13463" hidden="1"/>
    <cellStyle name="20% - Accent1 9" xfId="13805" hidden="1"/>
    <cellStyle name="20% - Accent1 9" xfId="14425" hidden="1"/>
    <cellStyle name="20% - Accent1 9" xfId="12754" hidden="1"/>
    <cellStyle name="20% - Accent1 9" xfId="4237" hidden="1"/>
    <cellStyle name="20% - Accent1 9" xfId="19220" hidden="1"/>
    <cellStyle name="20% - Accent1 9" xfId="19546" hidden="1"/>
    <cellStyle name="20% - Accent1 9" xfId="19888" hidden="1"/>
    <cellStyle name="20% - Accent1 9" xfId="22473" hidden="1"/>
    <cellStyle name="20% - Accent1 9" xfId="22799" hidden="1"/>
    <cellStyle name="20% - Accent1 9" xfId="23141" hidden="1"/>
    <cellStyle name="20% - Accent1 9" xfId="25641" hidden="1"/>
    <cellStyle name="20% - Accent1 9" xfId="25965" hidden="1"/>
    <cellStyle name="20% - Accent1 9" xfId="28488" hidden="1"/>
    <cellStyle name="20% - Accent1 9" xfId="28562" hidden="1"/>
    <cellStyle name="20% - Accent1 9" xfId="28638" hidden="1"/>
    <cellStyle name="20% - Accent1 9" xfId="28716" hidden="1"/>
    <cellStyle name="20% - Accent1 9" xfId="29301" hidden="1"/>
    <cellStyle name="20% - Accent1 9" xfId="29377" hidden="1"/>
    <cellStyle name="20% - Accent1 9" xfId="29456" hidden="1"/>
    <cellStyle name="20% - Accent1 9" xfId="29551" hidden="1"/>
    <cellStyle name="20% - Accent1 9" xfId="29229" hidden="1"/>
    <cellStyle name="20% - Accent1 9" xfId="29087" hidden="1"/>
    <cellStyle name="20% - Accent1 9" xfId="29896" hidden="1"/>
    <cellStyle name="20% - Accent1 9" xfId="29972" hidden="1"/>
    <cellStyle name="20% - Accent1 9" xfId="30050" hidden="1"/>
    <cellStyle name="20% - Accent1 9" xfId="30133" hidden="1"/>
    <cellStyle name="20% - Accent1 9" xfId="29886" hidden="1"/>
    <cellStyle name="20% - Accent1 9" xfId="29004" hidden="1"/>
    <cellStyle name="20% - Accent1 9" xfId="30428" hidden="1"/>
    <cellStyle name="20% - Accent1 9" xfId="30504" hidden="1"/>
    <cellStyle name="20% - Accent1 9" xfId="30582" hidden="1"/>
    <cellStyle name="20% - Accent1 9" xfId="30765" hidden="1"/>
    <cellStyle name="20% - Accent1 9" xfId="30841" hidden="1"/>
    <cellStyle name="20% - Accent1 9" xfId="30919" hidden="1"/>
    <cellStyle name="20% - Accent1 9" xfId="31102" hidden="1"/>
    <cellStyle name="20% - Accent1 9" xfId="31178" hidden="1"/>
    <cellStyle name="20% - Accent1 9" xfId="31280" hidden="1"/>
    <cellStyle name="20% - Accent1 9" xfId="31354" hidden="1"/>
    <cellStyle name="20% - Accent1 9" xfId="31430" hidden="1"/>
    <cellStyle name="20% - Accent1 9" xfId="31508" hidden="1"/>
    <cellStyle name="20% - Accent1 9" xfId="32093" hidden="1"/>
    <cellStyle name="20% - Accent1 9" xfId="32169" hidden="1"/>
    <cellStyle name="20% - Accent1 9" xfId="32248" hidden="1"/>
    <cellStyle name="20% - Accent1 9" xfId="32343" hidden="1"/>
    <cellStyle name="20% - Accent1 9" xfId="32021" hidden="1"/>
    <cellStyle name="20% - Accent1 9" xfId="31879" hidden="1"/>
    <cellStyle name="20% - Accent1 9" xfId="32688" hidden="1"/>
    <cellStyle name="20% - Accent1 9" xfId="32764" hidden="1"/>
    <cellStyle name="20% - Accent1 9" xfId="32842" hidden="1"/>
    <cellStyle name="20% - Accent1 9" xfId="32925" hidden="1"/>
    <cellStyle name="20% - Accent1 9" xfId="32678" hidden="1"/>
    <cellStyle name="20% - Accent1 9" xfId="31796" hidden="1"/>
    <cellStyle name="20% - Accent1 9" xfId="33220" hidden="1"/>
    <cellStyle name="20% - Accent1 9" xfId="33296" hidden="1"/>
    <cellStyle name="20% - Accent1 9" xfId="33374" hidden="1"/>
    <cellStyle name="20% - Accent1 9" xfId="33557" hidden="1"/>
    <cellStyle name="20% - Accent1 9" xfId="33633" hidden="1"/>
    <cellStyle name="20% - Accent1 9" xfId="33711" hidden="1"/>
    <cellStyle name="20% - Accent1 9" xfId="33894" hidden="1"/>
    <cellStyle name="20% - Accent1 9" xfId="33970" hidden="1"/>
    <cellStyle name="20% - Accent2" xfId="25" builtinId="34" hidden="1" customBuiltin="1"/>
    <cellStyle name="20% - Accent2" xfId="73" builtinId="34" hidden="1" customBuiltin="1"/>
    <cellStyle name="20% - Accent2" xfId="108" builtinId="34" hidden="1" customBuiltin="1"/>
    <cellStyle name="20% - Accent2" xfId="151" builtinId="34" hidden="1" customBuiltin="1"/>
    <cellStyle name="20% - Accent2" xfId="193" builtinId="34" hidden="1" customBuiltin="1"/>
    <cellStyle name="20% - Accent2" xfId="227" builtinId="34" hidden="1" customBuiltin="1"/>
    <cellStyle name="20% - Accent2" xfId="264" builtinId="34" hidden="1" customBuiltin="1"/>
    <cellStyle name="20% - Accent2" xfId="301" builtinId="34" hidden="1" customBuiltin="1"/>
    <cellStyle name="20% - Accent2" xfId="335" builtinId="34" hidden="1" customBuiltin="1"/>
    <cellStyle name="20% - Accent2" xfId="370" builtinId="34" hidden="1" customBuiltin="1"/>
    <cellStyle name="20% - Accent2" xfId="3921" builtinId="34" hidden="1" customBuiltin="1"/>
    <cellStyle name="20% - Accent2" xfId="3955" builtinId="34" hidden="1" customBuiltin="1"/>
    <cellStyle name="20% - Accent2" xfId="3992" builtinId="34" hidden="1" customBuiltin="1"/>
    <cellStyle name="20% - Accent2" xfId="4029" builtinId="34" hidden="1" customBuiltin="1"/>
    <cellStyle name="20% - Accent2" xfId="4063" builtinId="34" hidden="1" customBuiltin="1"/>
    <cellStyle name="20% - Accent2" xfId="4261" builtinId="34" hidden="1" customBuiltin="1"/>
    <cellStyle name="20% - Accent2" xfId="10722" builtinId="34" hidden="1" customBuiltin="1"/>
    <cellStyle name="20% - Accent2" xfId="8379" builtinId="34" hidden="1" customBuiltin="1"/>
    <cellStyle name="20% - Accent2" xfId="4819" builtinId="34" hidden="1" customBuiltin="1"/>
    <cellStyle name="20% - Accent2" xfId="8307" builtinId="34" hidden="1" customBuiltin="1"/>
    <cellStyle name="20% - Accent2" xfId="6094" builtinId="34" hidden="1" customBuiltin="1"/>
    <cellStyle name="20% - Accent2" xfId="5604" builtinId="34" hidden="1" customBuiltin="1"/>
    <cellStyle name="20% - Accent2" xfId="6157" builtinId="34" hidden="1" customBuiltin="1"/>
    <cellStyle name="20% - Accent2" xfId="7852" builtinId="34" hidden="1" customBuiltin="1"/>
    <cellStyle name="20% - Accent2" xfId="10855" builtinId="34" hidden="1" customBuiltin="1"/>
    <cellStyle name="20% - Accent2" xfId="5859" builtinId="34" hidden="1" customBuiltin="1"/>
    <cellStyle name="20% - Accent2" xfId="5434" builtinId="34" hidden="1" customBuiltin="1"/>
    <cellStyle name="20% - Accent2" xfId="4721" builtinId="34" hidden="1" customBuiltin="1"/>
    <cellStyle name="20% - Accent2" xfId="16930" builtinId="34" hidden="1" customBuiltin="1"/>
    <cellStyle name="20% - Accent2" xfId="14671" builtinId="34" hidden="1" customBuiltin="1"/>
    <cellStyle name="20% - Accent2" xfId="4331" builtinId="34" hidden="1" customBuiltin="1"/>
    <cellStyle name="20% - Accent2" xfId="14606" builtinId="34" hidden="1" customBuiltin="1"/>
    <cellStyle name="20% - Accent2" xfId="10953" builtinId="34" hidden="1" customBuiltin="1"/>
    <cellStyle name="20% - Accent2" xfId="5111" builtinId="34" hidden="1" customBuiltin="1"/>
    <cellStyle name="20% - Accent2" xfId="11696" builtinId="34" hidden="1" customBuiltin="1"/>
    <cellStyle name="20% - Accent2" xfId="14218" builtinId="34" hidden="1" customBuiltin="1"/>
    <cellStyle name="20% - Accent2" xfId="17033" builtinId="34" hidden="1" customBuiltin="1"/>
    <cellStyle name="20% - Accent2" xfId="6353" builtinId="34" hidden="1" customBuiltin="1"/>
    <cellStyle name="20% - Accent2" xfId="8411" builtinId="34" hidden="1" customBuiltin="1"/>
    <cellStyle name="20% - Accent2" xfId="4593" builtinId="34" hidden="1" customBuiltin="1"/>
    <cellStyle name="20% - Accent2" xfId="14248" builtinId="34" hidden="1" customBuiltin="1"/>
    <cellStyle name="20% - Accent2" xfId="7913" builtinId="34" hidden="1" customBuiltin="1"/>
    <cellStyle name="20% - Accent2" xfId="8089" builtinId="34" hidden="1" customBuiltin="1"/>
    <cellStyle name="20% - Accent2" xfId="14550" builtinId="34" hidden="1" customBuiltin="1"/>
    <cellStyle name="20% - Accent2" xfId="5534" builtinId="34" hidden="1" customBuiltin="1"/>
    <cellStyle name="20% - Accent2" xfId="14517" builtinId="34" hidden="1" customBuiltin="1"/>
    <cellStyle name="20% - Accent2" xfId="14574" builtinId="34" hidden="1" customBuiltin="1"/>
    <cellStyle name="20% - Accent2" xfId="14684" builtinId="34" hidden="1" customBuiltin="1"/>
    <cellStyle name="20% - Accent2" xfId="10923" builtinId="34" hidden="1" customBuiltin="1"/>
    <cellStyle name="20% - Accent2" xfId="10770" builtinId="34" hidden="1" customBuiltin="1"/>
    <cellStyle name="20% - Accent2" xfId="10760" builtinId="34" hidden="1" customBuiltin="1"/>
    <cellStyle name="20% - Accent2" xfId="4954" builtinId="34" hidden="1" customBuiltin="1"/>
    <cellStyle name="20% - Accent2 10" xfId="528" hidden="1"/>
    <cellStyle name="20% - Accent2 10" xfId="852" hidden="1"/>
    <cellStyle name="20% - Accent2 10" xfId="1173" hidden="1"/>
    <cellStyle name="20% - Accent2 10" xfId="1515" hidden="1"/>
    <cellStyle name="20% - Accent2 10" xfId="6742" hidden="1"/>
    <cellStyle name="20% - Accent2 10" xfId="7064" hidden="1"/>
    <cellStyle name="20% - Accent2 10" xfId="7410" hidden="1"/>
    <cellStyle name="20% - Accent2 10" xfId="8141" hidden="1"/>
    <cellStyle name="20% - Accent2 10" xfId="5093" hidden="1"/>
    <cellStyle name="20% - Accent2 10" xfId="5241" hidden="1"/>
    <cellStyle name="20% - Accent2 10" xfId="13181" hidden="1"/>
    <cellStyle name="20% - Accent2 10" xfId="13502" hidden="1"/>
    <cellStyle name="20% - Accent2 10" xfId="13844" hidden="1"/>
    <cellStyle name="20% - Accent2 10" xfId="14469" hidden="1"/>
    <cellStyle name="20% - Accent2 10" xfId="6296" hidden="1"/>
    <cellStyle name="20% - Accent2 10" xfId="6259" hidden="1"/>
    <cellStyle name="20% - Accent2 10" xfId="19263" hidden="1"/>
    <cellStyle name="20% - Accent2 10" xfId="19585" hidden="1"/>
    <cellStyle name="20% - Accent2 10" xfId="19927" hidden="1"/>
    <cellStyle name="20% - Accent2 10" xfId="22516" hidden="1"/>
    <cellStyle name="20% - Accent2 10" xfId="22838" hidden="1"/>
    <cellStyle name="20% - Accent2 10" xfId="23180" hidden="1"/>
    <cellStyle name="20% - Accent2 10" xfId="25683" hidden="1"/>
    <cellStyle name="20% - Accent2 10" xfId="26004" hidden="1"/>
    <cellStyle name="20% - Accent2 10" xfId="28503" hidden="1"/>
    <cellStyle name="20% - Accent2 10" xfId="28577" hidden="1"/>
    <cellStyle name="20% - Accent2 10" xfId="28653" hidden="1"/>
    <cellStyle name="20% - Accent2 10" xfId="28731" hidden="1"/>
    <cellStyle name="20% - Accent2 10" xfId="29316" hidden="1"/>
    <cellStyle name="20% - Accent2 10" xfId="29392" hidden="1"/>
    <cellStyle name="20% - Accent2 10" xfId="29471" hidden="1"/>
    <cellStyle name="20% - Accent2 10" xfId="29553" hidden="1"/>
    <cellStyle name="20% - Accent2 10" xfId="29101" hidden="1"/>
    <cellStyle name="20% - Accent2 10" xfId="29118" hidden="1"/>
    <cellStyle name="20% - Accent2 10" xfId="29911" hidden="1"/>
    <cellStyle name="20% - Accent2 10" xfId="29987" hidden="1"/>
    <cellStyle name="20% - Accent2 10" xfId="30065" hidden="1"/>
    <cellStyle name="20% - Accent2 10" xfId="30135" hidden="1"/>
    <cellStyle name="20% - Accent2 10" xfId="29260" hidden="1"/>
    <cellStyle name="20% - Accent2 10" xfId="29256" hidden="1"/>
    <cellStyle name="20% - Accent2 10" xfId="30443" hidden="1"/>
    <cellStyle name="20% - Accent2 10" xfId="30519" hidden="1"/>
    <cellStyle name="20% - Accent2 10" xfId="30597" hidden="1"/>
    <cellStyle name="20% - Accent2 10" xfId="30780" hidden="1"/>
    <cellStyle name="20% - Accent2 10" xfId="30856" hidden="1"/>
    <cellStyle name="20% - Accent2 10" xfId="30934" hidden="1"/>
    <cellStyle name="20% - Accent2 10" xfId="31117" hidden="1"/>
    <cellStyle name="20% - Accent2 10" xfId="31193" hidden="1"/>
    <cellStyle name="20% - Accent2 10" xfId="31295" hidden="1"/>
    <cellStyle name="20% - Accent2 10" xfId="31369" hidden="1"/>
    <cellStyle name="20% - Accent2 10" xfId="31445" hidden="1"/>
    <cellStyle name="20% - Accent2 10" xfId="31523" hidden="1"/>
    <cellStyle name="20% - Accent2 10" xfId="32108" hidden="1"/>
    <cellStyle name="20% - Accent2 10" xfId="32184" hidden="1"/>
    <cellStyle name="20% - Accent2 10" xfId="32263" hidden="1"/>
    <cellStyle name="20% - Accent2 10" xfId="32345" hidden="1"/>
    <cellStyle name="20% - Accent2 10" xfId="31893" hidden="1"/>
    <cellStyle name="20% - Accent2 10" xfId="31910" hidden="1"/>
    <cellStyle name="20% - Accent2 10" xfId="32703" hidden="1"/>
    <cellStyle name="20% - Accent2 10" xfId="32779" hidden="1"/>
    <cellStyle name="20% - Accent2 10" xfId="32857" hidden="1"/>
    <cellStyle name="20% - Accent2 10" xfId="32927" hidden="1"/>
    <cellStyle name="20% - Accent2 10" xfId="32052" hidden="1"/>
    <cellStyle name="20% - Accent2 10" xfId="32048" hidden="1"/>
    <cellStyle name="20% - Accent2 10" xfId="33235" hidden="1"/>
    <cellStyle name="20% - Accent2 10" xfId="33311" hidden="1"/>
    <cellStyle name="20% - Accent2 10" xfId="33389" hidden="1"/>
    <cellStyle name="20% - Accent2 10" xfId="33572" hidden="1"/>
    <cellStyle name="20% - Accent2 10" xfId="33648" hidden="1"/>
    <cellStyle name="20% - Accent2 10" xfId="33726" hidden="1"/>
    <cellStyle name="20% - Accent2 10" xfId="33909" hidden="1"/>
    <cellStyle name="20% - Accent2 10" xfId="33985" hidden="1"/>
    <cellStyle name="20% - Accent2 11" xfId="564" hidden="1"/>
    <cellStyle name="20% - Accent2 11" xfId="888" hidden="1"/>
    <cellStyle name="20% - Accent2 11" xfId="1209" hidden="1"/>
    <cellStyle name="20% - Accent2 11" xfId="1551" hidden="1"/>
    <cellStyle name="20% - Accent2 11" xfId="6778" hidden="1"/>
    <cellStyle name="20% - Accent2 11" xfId="7100" hidden="1"/>
    <cellStyle name="20% - Accent2 11" xfId="7446" hidden="1"/>
    <cellStyle name="20% - Accent2 11" xfId="7666" hidden="1"/>
    <cellStyle name="20% - Accent2 11" xfId="4168" hidden="1"/>
    <cellStyle name="20% - Accent2 11" xfId="4873" hidden="1"/>
    <cellStyle name="20% - Accent2 11" xfId="13217" hidden="1"/>
    <cellStyle name="20% - Accent2 11" xfId="13538" hidden="1"/>
    <cellStyle name="20% - Accent2 11" xfId="13880" hidden="1"/>
    <cellStyle name="20% - Accent2 11" xfId="14067" hidden="1"/>
    <cellStyle name="20% - Accent2 11" xfId="7876" hidden="1"/>
    <cellStyle name="20% - Accent2 11" xfId="7541" hidden="1"/>
    <cellStyle name="20% - Accent2 11" xfId="19300" hidden="1"/>
    <cellStyle name="20% - Accent2 11" xfId="19621" hidden="1"/>
    <cellStyle name="20% - Accent2 11" xfId="19963" hidden="1"/>
    <cellStyle name="20% - Accent2 11" xfId="22553" hidden="1"/>
    <cellStyle name="20% - Accent2 11" xfId="22874" hidden="1"/>
    <cellStyle name="20% - Accent2 11" xfId="23216" hidden="1"/>
    <cellStyle name="20% - Accent2 11" xfId="25719" hidden="1"/>
    <cellStyle name="20% - Accent2 11" xfId="26040" hidden="1"/>
    <cellStyle name="20% - Accent2 11" xfId="28516" hidden="1"/>
    <cellStyle name="20% - Accent2 11" xfId="28590" hidden="1"/>
    <cellStyle name="20% - Accent2 11" xfId="28666" hidden="1"/>
    <cellStyle name="20% - Accent2 11" xfId="28744" hidden="1"/>
    <cellStyle name="20% - Accent2 11" xfId="29329" hidden="1"/>
    <cellStyle name="20% - Accent2 11" xfId="29405" hidden="1"/>
    <cellStyle name="20% - Accent2 11" xfId="29484" hidden="1"/>
    <cellStyle name="20% - Accent2 11" xfId="29517" hidden="1"/>
    <cellStyle name="20% - Accent2 11" xfId="28998" hidden="1"/>
    <cellStyle name="20% - Accent2 11" xfId="29069" hidden="1"/>
    <cellStyle name="20% - Accent2 11" xfId="29924" hidden="1"/>
    <cellStyle name="20% - Accent2 11" xfId="30000" hidden="1"/>
    <cellStyle name="20% - Accent2 11" xfId="30078" hidden="1"/>
    <cellStyle name="20% - Accent2 11" xfId="30107" hidden="1"/>
    <cellStyle name="20% - Accent2 11" xfId="29540" hidden="1"/>
    <cellStyle name="20% - Accent2 11" xfId="29508" hidden="1"/>
    <cellStyle name="20% - Accent2 11" xfId="30456" hidden="1"/>
    <cellStyle name="20% - Accent2 11" xfId="30532" hidden="1"/>
    <cellStyle name="20% - Accent2 11" xfId="30610" hidden="1"/>
    <cellStyle name="20% - Accent2 11" xfId="30793" hidden="1"/>
    <cellStyle name="20% - Accent2 11" xfId="30869" hidden="1"/>
    <cellStyle name="20% - Accent2 11" xfId="30947" hidden="1"/>
    <cellStyle name="20% - Accent2 11" xfId="31130" hidden="1"/>
    <cellStyle name="20% - Accent2 11" xfId="31206" hidden="1"/>
    <cellStyle name="20% - Accent2 11" xfId="31308" hidden="1"/>
    <cellStyle name="20% - Accent2 11" xfId="31382" hidden="1"/>
    <cellStyle name="20% - Accent2 11" xfId="31458" hidden="1"/>
    <cellStyle name="20% - Accent2 11" xfId="31536" hidden="1"/>
    <cellStyle name="20% - Accent2 11" xfId="32121" hidden="1"/>
    <cellStyle name="20% - Accent2 11" xfId="32197" hidden="1"/>
    <cellStyle name="20% - Accent2 11" xfId="32276" hidden="1"/>
    <cellStyle name="20% - Accent2 11" xfId="32309" hidden="1"/>
    <cellStyle name="20% - Accent2 11" xfId="31790" hidden="1"/>
    <cellStyle name="20% - Accent2 11" xfId="31861" hidden="1"/>
    <cellStyle name="20% - Accent2 11" xfId="32716" hidden="1"/>
    <cellStyle name="20% - Accent2 11" xfId="32792" hidden="1"/>
    <cellStyle name="20% - Accent2 11" xfId="32870" hidden="1"/>
    <cellStyle name="20% - Accent2 11" xfId="32899" hidden="1"/>
    <cellStyle name="20% - Accent2 11" xfId="32332" hidden="1"/>
    <cellStyle name="20% - Accent2 11" xfId="32300" hidden="1"/>
    <cellStyle name="20% - Accent2 11" xfId="33248" hidden="1"/>
    <cellStyle name="20% - Accent2 11" xfId="33324" hidden="1"/>
    <cellStyle name="20% - Accent2 11" xfId="33402" hidden="1"/>
    <cellStyle name="20% - Accent2 11" xfId="33585" hidden="1"/>
    <cellStyle name="20% - Accent2 11" xfId="33661" hidden="1"/>
    <cellStyle name="20% - Accent2 11" xfId="33739" hidden="1"/>
    <cellStyle name="20% - Accent2 11" xfId="33922" hidden="1"/>
    <cellStyle name="20% - Accent2 11" xfId="33998" hidden="1"/>
    <cellStyle name="20% - Accent2 12" xfId="598" hidden="1"/>
    <cellStyle name="20% - Accent2 12" xfId="923" hidden="1"/>
    <cellStyle name="20% - Accent2 12" xfId="1243" hidden="1"/>
    <cellStyle name="20% - Accent2 12" xfId="1585" hidden="1"/>
    <cellStyle name="20% - Accent2 12" xfId="6813" hidden="1"/>
    <cellStyle name="20% - Accent2 12" xfId="7134" hidden="1"/>
    <cellStyle name="20% - Accent2 12" xfId="7480" hidden="1"/>
    <cellStyle name="20% - Accent2 12" xfId="8517" hidden="1"/>
    <cellStyle name="20% - Accent2 12" xfId="5492" hidden="1"/>
    <cellStyle name="20% - Accent2 12" xfId="4357" hidden="1"/>
    <cellStyle name="20% - Accent2 12" xfId="13252" hidden="1"/>
    <cellStyle name="20% - Accent2 12" xfId="13572" hidden="1"/>
    <cellStyle name="20% - Accent2 12" xfId="13914" hidden="1"/>
    <cellStyle name="20% - Accent2 12" xfId="14789" hidden="1"/>
    <cellStyle name="20% - Accent2 12" xfId="4638" hidden="1"/>
    <cellStyle name="20% - Accent2 12" xfId="4553" hidden="1"/>
    <cellStyle name="20% - Accent2 12" xfId="19335" hidden="1"/>
    <cellStyle name="20% - Accent2 12" xfId="19655" hidden="1"/>
    <cellStyle name="20% - Accent2 12" xfId="19997" hidden="1"/>
    <cellStyle name="20% - Accent2 12" xfId="22588" hidden="1"/>
    <cellStyle name="20% - Accent2 12" xfId="22908" hidden="1"/>
    <cellStyle name="20% - Accent2 12" xfId="23250" hidden="1"/>
    <cellStyle name="20% - Accent2 12" xfId="25754" hidden="1"/>
    <cellStyle name="20% - Accent2 12" xfId="26074" hidden="1"/>
    <cellStyle name="20% - Accent2 12" xfId="28529" hidden="1"/>
    <cellStyle name="20% - Accent2 12" xfId="28604" hidden="1"/>
    <cellStyle name="20% - Accent2 12" xfId="28679" hidden="1"/>
    <cellStyle name="20% - Accent2 12" xfId="28757" hidden="1"/>
    <cellStyle name="20% - Accent2 12" xfId="29343" hidden="1"/>
    <cellStyle name="20% - Accent2 12" xfId="29418" hidden="1"/>
    <cellStyle name="20% - Accent2 12" xfId="29497" hidden="1"/>
    <cellStyle name="20% - Accent2 12" xfId="29585" hidden="1"/>
    <cellStyle name="20% - Accent2 12" xfId="29156" hidden="1"/>
    <cellStyle name="20% - Accent2 12" xfId="29010" hidden="1"/>
    <cellStyle name="20% - Accent2 12" xfId="29938" hidden="1"/>
    <cellStyle name="20% - Accent2 12" xfId="30013" hidden="1"/>
    <cellStyle name="20% - Accent2 12" xfId="30091" hidden="1"/>
    <cellStyle name="20% - Accent2 12" xfId="30156" hidden="1"/>
    <cellStyle name="20% - Accent2 12" xfId="29039" hidden="1"/>
    <cellStyle name="20% - Accent2 12" xfId="29031" hidden="1"/>
    <cellStyle name="20% - Accent2 12" xfId="30470" hidden="1"/>
    <cellStyle name="20% - Accent2 12" xfId="30545" hidden="1"/>
    <cellStyle name="20% - Accent2 12" xfId="30623" hidden="1"/>
    <cellStyle name="20% - Accent2 12" xfId="30807" hidden="1"/>
    <cellStyle name="20% - Accent2 12" xfId="30882" hidden="1"/>
    <cellStyle name="20% - Accent2 12" xfId="30960" hidden="1"/>
    <cellStyle name="20% - Accent2 12" xfId="31144" hidden="1"/>
    <cellStyle name="20% - Accent2 12" xfId="31219" hidden="1"/>
    <cellStyle name="20% - Accent2 12" xfId="31321" hidden="1"/>
    <cellStyle name="20% - Accent2 12" xfId="31396" hidden="1"/>
    <cellStyle name="20% - Accent2 12" xfId="31471" hidden="1"/>
    <cellStyle name="20% - Accent2 12" xfId="31549" hidden="1"/>
    <cellStyle name="20% - Accent2 12" xfId="32135" hidden="1"/>
    <cellStyle name="20% - Accent2 12" xfId="32210" hidden="1"/>
    <cellStyle name="20% - Accent2 12" xfId="32289" hidden="1"/>
    <cellStyle name="20% - Accent2 12" xfId="32377" hidden="1"/>
    <cellStyle name="20% - Accent2 12" xfId="31948" hidden="1"/>
    <cellStyle name="20% - Accent2 12" xfId="31802" hidden="1"/>
    <cellStyle name="20% - Accent2 12" xfId="32730" hidden="1"/>
    <cellStyle name="20% - Accent2 12" xfId="32805" hidden="1"/>
    <cellStyle name="20% - Accent2 12" xfId="32883" hidden="1"/>
    <cellStyle name="20% - Accent2 12" xfId="32948" hidden="1"/>
    <cellStyle name="20% - Accent2 12" xfId="31831" hidden="1"/>
    <cellStyle name="20% - Accent2 12" xfId="31823" hidden="1"/>
    <cellStyle name="20% - Accent2 12" xfId="33262" hidden="1"/>
    <cellStyle name="20% - Accent2 12" xfId="33337" hidden="1"/>
    <cellStyle name="20% - Accent2 12" xfId="33415" hidden="1"/>
    <cellStyle name="20% - Accent2 12" xfId="33599" hidden="1"/>
    <cellStyle name="20% - Accent2 12" xfId="33674" hidden="1"/>
    <cellStyle name="20% - Accent2 12" xfId="33752" hidden="1"/>
    <cellStyle name="20% - Accent2 12" xfId="33936" hidden="1"/>
    <cellStyle name="20% - Accent2 12" xfId="34011" hidden="1"/>
    <cellStyle name="20% - Accent2 13" xfId="1620" hidden="1"/>
    <cellStyle name="20% - Accent2 13" xfId="2886" hidden="1"/>
    <cellStyle name="20% - Accent2 13" xfId="9512" hidden="1"/>
    <cellStyle name="20% - Accent2 13" xfId="12025" hidden="1"/>
    <cellStyle name="20% - Accent2 13" xfId="15763" hidden="1"/>
    <cellStyle name="20% - Accent2 13" xfId="18131" hidden="1"/>
    <cellStyle name="20% - Accent2 13" xfId="21400" hidden="1"/>
    <cellStyle name="20% - Accent2 13" xfId="24584" hidden="1"/>
    <cellStyle name="20% - Accent2 13" xfId="28770" hidden="1"/>
    <cellStyle name="20% - Accent2 13" xfId="28885" hidden="1"/>
    <cellStyle name="20% - Accent2 13" xfId="29608" hidden="1"/>
    <cellStyle name="20% - Accent2 13" xfId="29781" hidden="1"/>
    <cellStyle name="20% - Accent2 13" xfId="30174" hidden="1"/>
    <cellStyle name="20% - Accent2 13" xfId="30322" hidden="1"/>
    <cellStyle name="20% - Accent2 13" xfId="30660" hidden="1"/>
    <cellStyle name="20% - Accent2 13" xfId="30997" hidden="1"/>
    <cellStyle name="20% - Accent2 13" xfId="31562" hidden="1"/>
    <cellStyle name="20% - Accent2 13" xfId="31677" hidden="1"/>
    <cellStyle name="20% - Accent2 13" xfId="32400" hidden="1"/>
    <cellStyle name="20% - Accent2 13" xfId="32573" hidden="1"/>
    <cellStyle name="20% - Accent2 13" xfId="32966" hidden="1"/>
    <cellStyle name="20% - Accent2 13" xfId="33114" hidden="1"/>
    <cellStyle name="20% - Accent2 13" xfId="33452" hidden="1"/>
    <cellStyle name="20% - Accent2 13" xfId="33789" hidden="1"/>
    <cellStyle name="20% - Accent2 3 2 3 2" xfId="1705" hidden="1"/>
    <cellStyle name="20% - Accent2 3 2 3 2" xfId="2971" hidden="1"/>
    <cellStyle name="20% - Accent2 3 2 3 2" xfId="9597" hidden="1"/>
    <cellStyle name="20% - Accent2 3 2 3 2" xfId="12110" hidden="1"/>
    <cellStyle name="20% - Accent2 3 2 3 2" xfId="15848" hidden="1"/>
    <cellStyle name="20% - Accent2 3 2 3 2" xfId="18216" hidden="1"/>
    <cellStyle name="20% - Accent2 3 2 3 2" xfId="21485" hidden="1"/>
    <cellStyle name="20% - Accent2 3 2 3 2" xfId="24669" hidden="1"/>
    <cellStyle name="20% - Accent2 3 2 3 2" xfId="28846" hidden="1"/>
    <cellStyle name="20% - Accent2 3 2 3 2" xfId="28961" hidden="1"/>
    <cellStyle name="20% - Accent2 3 2 3 2" xfId="29684" hidden="1"/>
    <cellStyle name="20% - Accent2 3 2 3 2" xfId="29857" hidden="1"/>
    <cellStyle name="20% - Accent2 3 2 3 2" xfId="30250" hidden="1"/>
    <cellStyle name="20% - Accent2 3 2 3 2" xfId="30398" hidden="1"/>
    <cellStyle name="20% - Accent2 3 2 3 2" xfId="30736" hidden="1"/>
    <cellStyle name="20% - Accent2 3 2 3 2" xfId="31073" hidden="1"/>
    <cellStyle name="20% - Accent2 3 2 3 2" xfId="31638" hidden="1"/>
    <cellStyle name="20% - Accent2 3 2 3 2" xfId="31753" hidden="1"/>
    <cellStyle name="20% - Accent2 3 2 3 2" xfId="32476" hidden="1"/>
    <cellStyle name="20% - Accent2 3 2 3 2" xfId="32649" hidden="1"/>
    <cellStyle name="20% - Accent2 3 2 3 2" xfId="33042" hidden="1"/>
    <cellStyle name="20% - Accent2 3 2 3 2" xfId="33190" hidden="1"/>
    <cellStyle name="20% - Accent2 3 2 3 2" xfId="33528" hidden="1"/>
    <cellStyle name="20% - Accent2 3 2 3 2" xfId="33865" hidden="1"/>
    <cellStyle name="20% - Accent2 3 2 4 2" xfId="1658" hidden="1"/>
    <cellStyle name="20% - Accent2 3 2 4 2" xfId="2924" hidden="1"/>
    <cellStyle name="20% - Accent2 3 2 4 2" xfId="9550" hidden="1"/>
    <cellStyle name="20% - Accent2 3 2 4 2" xfId="12063" hidden="1"/>
    <cellStyle name="20% - Accent2 3 2 4 2" xfId="15801" hidden="1"/>
    <cellStyle name="20% - Accent2 3 2 4 2" xfId="18169" hidden="1"/>
    <cellStyle name="20% - Accent2 3 2 4 2" xfId="21438" hidden="1"/>
    <cellStyle name="20% - Accent2 3 2 4 2" xfId="24622" hidden="1"/>
    <cellStyle name="20% - Accent2 3 2 4 2" xfId="28799" hidden="1"/>
    <cellStyle name="20% - Accent2 3 2 4 2" xfId="28914" hidden="1"/>
    <cellStyle name="20% - Accent2 3 2 4 2" xfId="29637" hidden="1"/>
    <cellStyle name="20% - Accent2 3 2 4 2" xfId="29810" hidden="1"/>
    <cellStyle name="20% - Accent2 3 2 4 2" xfId="30203" hidden="1"/>
    <cellStyle name="20% - Accent2 3 2 4 2" xfId="30351" hidden="1"/>
    <cellStyle name="20% - Accent2 3 2 4 2" xfId="30689" hidden="1"/>
    <cellStyle name="20% - Accent2 3 2 4 2" xfId="31026" hidden="1"/>
    <cellStyle name="20% - Accent2 3 2 4 2" xfId="31591" hidden="1"/>
    <cellStyle name="20% - Accent2 3 2 4 2" xfId="31706" hidden="1"/>
    <cellStyle name="20% - Accent2 3 2 4 2" xfId="32429" hidden="1"/>
    <cellStyle name="20% - Accent2 3 2 4 2" xfId="32602" hidden="1"/>
    <cellStyle name="20% - Accent2 3 2 4 2" xfId="32995" hidden="1"/>
    <cellStyle name="20% - Accent2 3 2 4 2" xfId="33143" hidden="1"/>
    <cellStyle name="20% - Accent2 3 2 4 2" xfId="33481" hidden="1"/>
    <cellStyle name="20% - Accent2 3 2 4 2" xfId="33818" hidden="1"/>
    <cellStyle name="20% - Accent2 3 3 3 2" xfId="1657" hidden="1"/>
    <cellStyle name="20% - Accent2 3 3 3 2" xfId="2923" hidden="1"/>
    <cellStyle name="20% - Accent2 3 3 3 2" xfId="9549" hidden="1"/>
    <cellStyle name="20% - Accent2 3 3 3 2" xfId="12062" hidden="1"/>
    <cellStyle name="20% - Accent2 3 3 3 2" xfId="15800" hidden="1"/>
    <cellStyle name="20% - Accent2 3 3 3 2" xfId="18168" hidden="1"/>
    <cellStyle name="20% - Accent2 3 3 3 2" xfId="21437" hidden="1"/>
    <cellStyle name="20% - Accent2 3 3 3 2" xfId="24621" hidden="1"/>
    <cellStyle name="20% - Accent2 3 3 3 2" xfId="28798" hidden="1"/>
    <cellStyle name="20% - Accent2 3 3 3 2" xfId="28913" hidden="1"/>
    <cellStyle name="20% - Accent2 3 3 3 2" xfId="29636" hidden="1"/>
    <cellStyle name="20% - Accent2 3 3 3 2" xfId="29809" hidden="1"/>
    <cellStyle name="20% - Accent2 3 3 3 2" xfId="30202" hidden="1"/>
    <cellStyle name="20% - Accent2 3 3 3 2" xfId="30350" hidden="1"/>
    <cellStyle name="20% - Accent2 3 3 3 2" xfId="30688" hidden="1"/>
    <cellStyle name="20% - Accent2 3 3 3 2" xfId="31025" hidden="1"/>
    <cellStyle name="20% - Accent2 3 3 3 2" xfId="31590" hidden="1"/>
    <cellStyle name="20% - Accent2 3 3 3 2" xfId="31705" hidden="1"/>
    <cellStyle name="20% - Accent2 3 3 3 2" xfId="32428" hidden="1"/>
    <cellStyle name="20% - Accent2 3 3 3 2" xfId="32601" hidden="1"/>
    <cellStyle name="20% - Accent2 3 3 3 2" xfId="32994" hidden="1"/>
    <cellStyle name="20% - Accent2 3 3 3 2" xfId="33142" hidden="1"/>
    <cellStyle name="20% - Accent2 3 3 3 2" xfId="33480" hidden="1"/>
    <cellStyle name="20% - Accent2 3 3 3 2" xfId="33817" hidden="1"/>
    <cellStyle name="20% - Accent2 4 2 3 2" xfId="1706" hidden="1"/>
    <cellStyle name="20% - Accent2 4 2 3 2" xfId="2972" hidden="1"/>
    <cellStyle name="20% - Accent2 4 2 3 2" xfId="9598" hidden="1"/>
    <cellStyle name="20% - Accent2 4 2 3 2" xfId="12111" hidden="1"/>
    <cellStyle name="20% - Accent2 4 2 3 2" xfId="15849" hidden="1"/>
    <cellStyle name="20% - Accent2 4 2 3 2" xfId="18217" hidden="1"/>
    <cellStyle name="20% - Accent2 4 2 3 2" xfId="21486" hidden="1"/>
    <cellStyle name="20% - Accent2 4 2 3 2" xfId="24670" hidden="1"/>
    <cellStyle name="20% - Accent2 4 2 3 2" xfId="28847" hidden="1"/>
    <cellStyle name="20% - Accent2 4 2 3 2" xfId="28962" hidden="1"/>
    <cellStyle name="20% - Accent2 4 2 3 2" xfId="29685" hidden="1"/>
    <cellStyle name="20% - Accent2 4 2 3 2" xfId="29858" hidden="1"/>
    <cellStyle name="20% - Accent2 4 2 3 2" xfId="30251" hidden="1"/>
    <cellStyle name="20% - Accent2 4 2 3 2" xfId="30399" hidden="1"/>
    <cellStyle name="20% - Accent2 4 2 3 2" xfId="30737" hidden="1"/>
    <cellStyle name="20% - Accent2 4 2 3 2" xfId="31074" hidden="1"/>
    <cellStyle name="20% - Accent2 4 2 3 2" xfId="31639" hidden="1"/>
    <cellStyle name="20% - Accent2 4 2 3 2" xfId="31754" hidden="1"/>
    <cellStyle name="20% - Accent2 4 2 3 2" xfId="32477" hidden="1"/>
    <cellStyle name="20% - Accent2 4 2 3 2" xfId="32650" hidden="1"/>
    <cellStyle name="20% - Accent2 4 2 3 2" xfId="33043" hidden="1"/>
    <cellStyle name="20% - Accent2 4 2 3 2" xfId="33191" hidden="1"/>
    <cellStyle name="20% - Accent2 4 2 3 2" xfId="33529" hidden="1"/>
    <cellStyle name="20% - Accent2 4 2 3 2" xfId="33866" hidden="1"/>
    <cellStyle name="20% - Accent2 4 2 4 2" xfId="1660" hidden="1"/>
    <cellStyle name="20% - Accent2 4 2 4 2" xfId="2926" hidden="1"/>
    <cellStyle name="20% - Accent2 4 2 4 2" xfId="9552" hidden="1"/>
    <cellStyle name="20% - Accent2 4 2 4 2" xfId="12065" hidden="1"/>
    <cellStyle name="20% - Accent2 4 2 4 2" xfId="15803" hidden="1"/>
    <cellStyle name="20% - Accent2 4 2 4 2" xfId="18171" hidden="1"/>
    <cellStyle name="20% - Accent2 4 2 4 2" xfId="21440" hidden="1"/>
    <cellStyle name="20% - Accent2 4 2 4 2" xfId="24624" hidden="1"/>
    <cellStyle name="20% - Accent2 4 2 4 2" xfId="28801" hidden="1"/>
    <cellStyle name="20% - Accent2 4 2 4 2" xfId="28916" hidden="1"/>
    <cellStyle name="20% - Accent2 4 2 4 2" xfId="29639" hidden="1"/>
    <cellStyle name="20% - Accent2 4 2 4 2" xfId="29812" hidden="1"/>
    <cellStyle name="20% - Accent2 4 2 4 2" xfId="30205" hidden="1"/>
    <cellStyle name="20% - Accent2 4 2 4 2" xfId="30353" hidden="1"/>
    <cellStyle name="20% - Accent2 4 2 4 2" xfId="30691" hidden="1"/>
    <cellStyle name="20% - Accent2 4 2 4 2" xfId="31028" hidden="1"/>
    <cellStyle name="20% - Accent2 4 2 4 2" xfId="31593" hidden="1"/>
    <cellStyle name="20% - Accent2 4 2 4 2" xfId="31708" hidden="1"/>
    <cellStyle name="20% - Accent2 4 2 4 2" xfId="32431" hidden="1"/>
    <cellStyle name="20% - Accent2 4 2 4 2" xfId="32604" hidden="1"/>
    <cellStyle name="20% - Accent2 4 2 4 2" xfId="32997" hidden="1"/>
    <cellStyle name="20% - Accent2 4 2 4 2" xfId="33145" hidden="1"/>
    <cellStyle name="20% - Accent2 4 2 4 2" xfId="33483" hidden="1"/>
    <cellStyle name="20% - Accent2 4 2 4 2" xfId="33820" hidden="1"/>
    <cellStyle name="20% - Accent2 4 3 3 2" xfId="1659" hidden="1"/>
    <cellStyle name="20% - Accent2 4 3 3 2" xfId="2925" hidden="1"/>
    <cellStyle name="20% - Accent2 4 3 3 2" xfId="9551" hidden="1"/>
    <cellStyle name="20% - Accent2 4 3 3 2" xfId="12064" hidden="1"/>
    <cellStyle name="20% - Accent2 4 3 3 2" xfId="15802" hidden="1"/>
    <cellStyle name="20% - Accent2 4 3 3 2" xfId="18170" hidden="1"/>
    <cellStyle name="20% - Accent2 4 3 3 2" xfId="21439" hidden="1"/>
    <cellStyle name="20% - Accent2 4 3 3 2" xfId="24623" hidden="1"/>
    <cellStyle name="20% - Accent2 4 3 3 2" xfId="28800" hidden="1"/>
    <cellStyle name="20% - Accent2 4 3 3 2" xfId="28915" hidden="1"/>
    <cellStyle name="20% - Accent2 4 3 3 2" xfId="29638" hidden="1"/>
    <cellStyle name="20% - Accent2 4 3 3 2" xfId="29811" hidden="1"/>
    <cellStyle name="20% - Accent2 4 3 3 2" xfId="30204" hidden="1"/>
    <cellStyle name="20% - Accent2 4 3 3 2" xfId="30352" hidden="1"/>
    <cellStyle name="20% - Accent2 4 3 3 2" xfId="30690" hidden="1"/>
    <cellStyle name="20% - Accent2 4 3 3 2" xfId="31027" hidden="1"/>
    <cellStyle name="20% - Accent2 4 3 3 2" xfId="31592" hidden="1"/>
    <cellStyle name="20% - Accent2 4 3 3 2" xfId="31707" hidden="1"/>
    <cellStyle name="20% - Accent2 4 3 3 2" xfId="32430" hidden="1"/>
    <cellStyle name="20% - Accent2 4 3 3 2" xfId="32603" hidden="1"/>
    <cellStyle name="20% - Accent2 4 3 3 2" xfId="32996" hidden="1"/>
    <cellStyle name="20% - Accent2 4 3 3 2" xfId="33144" hidden="1"/>
    <cellStyle name="20% - Accent2 4 3 3 2" xfId="33482" hidden="1"/>
    <cellStyle name="20% - Accent2 4 3 3 2" xfId="33819" hidden="1"/>
    <cellStyle name="20% - Accent2 5 2" xfId="1643" hidden="1"/>
    <cellStyle name="20% - Accent2 5 2" xfId="2909" hidden="1"/>
    <cellStyle name="20% - Accent2 5 2" xfId="9535" hidden="1"/>
    <cellStyle name="20% - Accent2 5 2" xfId="12048" hidden="1"/>
    <cellStyle name="20% - Accent2 5 2" xfId="15786" hidden="1"/>
    <cellStyle name="20% - Accent2 5 2" xfId="18154" hidden="1"/>
    <cellStyle name="20% - Accent2 5 2" xfId="21423" hidden="1"/>
    <cellStyle name="20% - Accent2 5 2" xfId="24607" hidden="1"/>
    <cellStyle name="20% - Accent2 5 2" xfId="28784" hidden="1"/>
    <cellStyle name="20% - Accent2 5 2" xfId="28899" hidden="1"/>
    <cellStyle name="20% - Accent2 5 2" xfId="29622" hidden="1"/>
    <cellStyle name="20% - Accent2 5 2" xfId="29795" hidden="1"/>
    <cellStyle name="20% - Accent2 5 2" xfId="30188" hidden="1"/>
    <cellStyle name="20% - Accent2 5 2" xfId="30336" hidden="1"/>
    <cellStyle name="20% - Accent2 5 2" xfId="30674" hidden="1"/>
    <cellStyle name="20% - Accent2 5 2" xfId="31011" hidden="1"/>
    <cellStyle name="20% - Accent2 5 2" xfId="31576" hidden="1"/>
    <cellStyle name="20% - Accent2 5 2" xfId="31691" hidden="1"/>
    <cellStyle name="20% - Accent2 5 2" xfId="32414" hidden="1"/>
    <cellStyle name="20% - Accent2 5 2" xfId="32587" hidden="1"/>
    <cellStyle name="20% - Accent2 5 2" xfId="32980" hidden="1"/>
    <cellStyle name="20% - Accent2 5 2" xfId="33128" hidden="1"/>
    <cellStyle name="20% - Accent2 5 2" xfId="33466" hidden="1"/>
    <cellStyle name="20% - Accent2 5 2" xfId="33803" hidden="1"/>
    <cellStyle name="20% - Accent2 7" xfId="411" hidden="1"/>
    <cellStyle name="20% - Accent2 7" xfId="390" hidden="1"/>
    <cellStyle name="20% - Accent2 7" xfId="942" hidden="1"/>
    <cellStyle name="20% - Accent2 7" xfId="1264" hidden="1"/>
    <cellStyle name="20% - Accent2 7" xfId="6336" hidden="1"/>
    <cellStyle name="20% - Accent2 7" xfId="6832" hidden="1"/>
    <cellStyle name="20% - Accent2 7" xfId="7155" hidden="1"/>
    <cellStyle name="20% - Accent2 7" xfId="5686" hidden="1"/>
    <cellStyle name="20% - Accent2 7" xfId="5606" hidden="1"/>
    <cellStyle name="20% - Accent2 7" xfId="5398" hidden="1"/>
    <cellStyle name="20% - Accent2 7" xfId="12594" hidden="1"/>
    <cellStyle name="20% - Accent2 7" xfId="13271" hidden="1"/>
    <cellStyle name="20% - Accent2 7" xfId="13593" hidden="1"/>
    <cellStyle name="20% - Accent2 7" xfId="172" hidden="1"/>
    <cellStyle name="20% - Accent2 7" xfId="4640" hidden="1"/>
    <cellStyle name="20% - Accent2 7" xfId="6610" hidden="1"/>
    <cellStyle name="20% - Accent2 7" xfId="18690" hidden="1"/>
    <cellStyle name="20% - Accent2 7" xfId="19354" hidden="1"/>
    <cellStyle name="20% - Accent2 7" xfId="19676" hidden="1"/>
    <cellStyle name="20% - Accent2 7" xfId="21952" hidden="1"/>
    <cellStyle name="20% - Accent2 7" xfId="22607" hidden="1"/>
    <cellStyle name="20% - Accent2 7" xfId="22929" hidden="1"/>
    <cellStyle name="20% - Accent2 7" xfId="25128" hidden="1"/>
    <cellStyle name="20% - Accent2 7" xfId="25773" hidden="1"/>
    <cellStyle name="20% - Accent2 7" xfId="28461" hidden="1"/>
    <cellStyle name="20% - Accent2 7" xfId="28455" hidden="1"/>
    <cellStyle name="20% - Accent2 7" xfId="28614" hidden="1"/>
    <cellStyle name="20% - Accent2 7" xfId="28690" hidden="1"/>
    <cellStyle name="20% - Accent2 7" xfId="29269" hidden="1"/>
    <cellStyle name="20% - Accent2 7" xfId="29353" hidden="1"/>
    <cellStyle name="20% - Accent2 7" xfId="29429" hidden="1"/>
    <cellStyle name="20% - Accent2 7" xfId="29184" hidden="1"/>
    <cellStyle name="20% - Accent2 7" xfId="29173" hidden="1"/>
    <cellStyle name="20% - Accent2 7" xfId="29140" hidden="1"/>
    <cellStyle name="20% - Accent2 7" xfId="29884" hidden="1"/>
    <cellStyle name="20% - Accent2 7" xfId="29948" hidden="1"/>
    <cellStyle name="20% - Accent2 7" xfId="30024" hidden="1"/>
    <cellStyle name="20% - Accent2 7" xfId="28454" hidden="1"/>
    <cellStyle name="20% - Accent2 7" xfId="29040" hidden="1"/>
    <cellStyle name="20% - Accent2 7" xfId="29289" hidden="1"/>
    <cellStyle name="20% - Accent2 7" xfId="30420" hidden="1"/>
    <cellStyle name="20% - Accent2 7" xfId="30480" hidden="1"/>
    <cellStyle name="20% - Accent2 7" xfId="30556" hidden="1"/>
    <cellStyle name="20% - Accent2 7" xfId="30758" hidden="1"/>
    <cellStyle name="20% - Accent2 7" xfId="30817" hidden="1"/>
    <cellStyle name="20% - Accent2 7" xfId="30893" hidden="1"/>
    <cellStyle name="20% - Accent2 7" xfId="31095" hidden="1"/>
    <cellStyle name="20% - Accent2 7" xfId="31154" hidden="1"/>
    <cellStyle name="20% - Accent2 7" xfId="31253" hidden="1"/>
    <cellStyle name="20% - Accent2 7" xfId="31247" hidden="1"/>
    <cellStyle name="20% - Accent2 7" xfId="31406" hidden="1"/>
    <cellStyle name="20% - Accent2 7" xfId="31482" hidden="1"/>
    <cellStyle name="20% - Accent2 7" xfId="32061" hidden="1"/>
    <cellStyle name="20% - Accent2 7" xfId="32145" hidden="1"/>
    <cellStyle name="20% - Accent2 7" xfId="32221" hidden="1"/>
    <cellStyle name="20% - Accent2 7" xfId="31976" hidden="1"/>
    <cellStyle name="20% - Accent2 7" xfId="31965" hidden="1"/>
    <cellStyle name="20% - Accent2 7" xfId="31932" hidden="1"/>
    <cellStyle name="20% - Accent2 7" xfId="32676" hidden="1"/>
    <cellStyle name="20% - Accent2 7" xfId="32740" hidden="1"/>
    <cellStyle name="20% - Accent2 7" xfId="32816" hidden="1"/>
    <cellStyle name="20% - Accent2 7" xfId="31246" hidden="1"/>
    <cellStyle name="20% - Accent2 7" xfId="31832" hidden="1"/>
    <cellStyle name="20% - Accent2 7" xfId="32081" hidden="1"/>
    <cellStyle name="20% - Accent2 7" xfId="33212" hidden="1"/>
    <cellStyle name="20% - Accent2 7" xfId="33272" hidden="1"/>
    <cellStyle name="20% - Accent2 7" xfId="33348" hidden="1"/>
    <cellStyle name="20% - Accent2 7" xfId="33550" hidden="1"/>
    <cellStyle name="20% - Accent2 7" xfId="33609" hidden="1"/>
    <cellStyle name="20% - Accent2 7" xfId="33685" hidden="1"/>
    <cellStyle name="20% - Accent2 7" xfId="33887" hidden="1"/>
    <cellStyle name="20% - Accent2 7" xfId="33946" hidden="1"/>
    <cellStyle name="20% - Accent2 8" xfId="458" hidden="1"/>
    <cellStyle name="20% - Accent2 8" xfId="801" hidden="1"/>
    <cellStyle name="20% - Accent2 8" xfId="1126" hidden="1"/>
    <cellStyle name="20% - Accent2 8" xfId="1468" hidden="1"/>
    <cellStyle name="20% - Accent2 8" xfId="6691" hidden="1"/>
    <cellStyle name="20% - Accent2 8" xfId="7017" hidden="1"/>
    <cellStyle name="20% - Accent2 8" xfId="7362" hidden="1"/>
    <cellStyle name="20% - Accent2 8" xfId="5410" hidden="1"/>
    <cellStyle name="20% - Accent2 8" xfId="5808" hidden="1"/>
    <cellStyle name="20% - Accent2 8" xfId="6074" hidden="1"/>
    <cellStyle name="20% - Accent2 8" xfId="13130" hidden="1"/>
    <cellStyle name="20% - Accent2 8" xfId="13455" hidden="1"/>
    <cellStyle name="20% - Accent2 8" xfId="13797" hidden="1"/>
    <cellStyle name="20% - Accent2 8" xfId="4522" hidden="1"/>
    <cellStyle name="20% - Accent2 8" xfId="8280" hidden="1"/>
    <cellStyle name="20% - Accent2 8" xfId="10674" hidden="1"/>
    <cellStyle name="20% - Accent2 8" xfId="19211" hidden="1"/>
    <cellStyle name="20% - Accent2 8" xfId="19538" hidden="1"/>
    <cellStyle name="20% - Accent2 8" xfId="19880" hidden="1"/>
    <cellStyle name="20% - Accent2 8" xfId="22464" hidden="1"/>
    <cellStyle name="20% - Accent2 8" xfId="22791" hidden="1"/>
    <cellStyle name="20% - Accent2 8" xfId="23133" hidden="1"/>
    <cellStyle name="20% - Accent2 8" xfId="25632" hidden="1"/>
    <cellStyle name="20% - Accent2 8" xfId="25957" hidden="1"/>
    <cellStyle name="20% - Accent2 8" xfId="28477" hidden="1"/>
    <cellStyle name="20% - Accent2 8" xfId="28560" hidden="1"/>
    <cellStyle name="20% - Accent2 8" xfId="28636" hidden="1"/>
    <cellStyle name="20% - Accent2 8" xfId="28714" hidden="1"/>
    <cellStyle name="20% - Accent2 8" xfId="29299" hidden="1"/>
    <cellStyle name="20% - Accent2 8" xfId="29375" hidden="1"/>
    <cellStyle name="20% - Accent2 8" xfId="29454" hidden="1"/>
    <cellStyle name="20% - Accent2 8" xfId="29143" hidden="1"/>
    <cellStyle name="20% - Accent2 8" xfId="29198" hidden="1"/>
    <cellStyle name="20% - Accent2 8" xfId="29233" hidden="1"/>
    <cellStyle name="20% - Accent2 8" xfId="29894" hidden="1"/>
    <cellStyle name="20% - Accent2 8" xfId="29970" hidden="1"/>
    <cellStyle name="20% - Accent2 8" xfId="30048" hidden="1"/>
    <cellStyle name="20% - Accent2 8" xfId="29027" hidden="1"/>
    <cellStyle name="20% - Accent2 8" xfId="29570" hidden="1"/>
    <cellStyle name="20% - Accent2 8" xfId="29715" hidden="1"/>
    <cellStyle name="20% - Accent2 8" xfId="30426" hidden="1"/>
    <cellStyle name="20% - Accent2 8" xfId="30502" hidden="1"/>
    <cellStyle name="20% - Accent2 8" xfId="30580" hidden="1"/>
    <cellStyle name="20% - Accent2 8" xfId="30763" hidden="1"/>
    <cellStyle name="20% - Accent2 8" xfId="30839" hidden="1"/>
    <cellStyle name="20% - Accent2 8" xfId="30917" hidden="1"/>
    <cellStyle name="20% - Accent2 8" xfId="31100" hidden="1"/>
    <cellStyle name="20% - Accent2 8" xfId="31176" hidden="1"/>
    <cellStyle name="20% - Accent2 8" xfId="31269" hidden="1"/>
    <cellStyle name="20% - Accent2 8" xfId="31352" hidden="1"/>
    <cellStyle name="20% - Accent2 8" xfId="31428" hidden="1"/>
    <cellStyle name="20% - Accent2 8" xfId="31506" hidden="1"/>
    <cellStyle name="20% - Accent2 8" xfId="32091" hidden="1"/>
    <cellStyle name="20% - Accent2 8" xfId="32167" hidden="1"/>
    <cellStyle name="20% - Accent2 8" xfId="32246" hidden="1"/>
    <cellStyle name="20% - Accent2 8" xfId="31935" hidden="1"/>
    <cellStyle name="20% - Accent2 8" xfId="31990" hidden="1"/>
    <cellStyle name="20% - Accent2 8" xfId="32025" hidden="1"/>
    <cellStyle name="20% - Accent2 8" xfId="32686" hidden="1"/>
    <cellStyle name="20% - Accent2 8" xfId="32762" hidden="1"/>
    <cellStyle name="20% - Accent2 8" xfId="32840" hidden="1"/>
    <cellStyle name="20% - Accent2 8" xfId="31819" hidden="1"/>
    <cellStyle name="20% - Accent2 8" xfId="32362" hidden="1"/>
    <cellStyle name="20% - Accent2 8" xfId="32507" hidden="1"/>
    <cellStyle name="20% - Accent2 8" xfId="33218" hidden="1"/>
    <cellStyle name="20% - Accent2 8" xfId="33294" hidden="1"/>
    <cellStyle name="20% - Accent2 8" xfId="33372" hidden="1"/>
    <cellStyle name="20% - Accent2 8" xfId="33555" hidden="1"/>
    <cellStyle name="20% - Accent2 8" xfId="33631" hidden="1"/>
    <cellStyle name="20% - Accent2 8" xfId="33709" hidden="1"/>
    <cellStyle name="20% - Accent2 8" xfId="33892" hidden="1"/>
    <cellStyle name="20% - Accent2 8" xfId="33968" hidden="1"/>
    <cellStyle name="20% - Accent2 9" xfId="492" hidden="1"/>
    <cellStyle name="20% - Accent2 9" xfId="814" hidden="1"/>
    <cellStyle name="20% - Accent2 9" xfId="1138" hidden="1"/>
    <cellStyle name="20% - Accent2 9" xfId="1480" hidden="1"/>
    <cellStyle name="20% - Accent2 9" xfId="6704" hidden="1"/>
    <cellStyle name="20% - Accent2 9" xfId="7029" hidden="1"/>
    <cellStyle name="20% - Accent2 9" xfId="7374" hidden="1"/>
    <cellStyle name="20% - Accent2 9" xfId="8312" hidden="1"/>
    <cellStyle name="20% - Accent2 9" xfId="4390" hidden="1"/>
    <cellStyle name="20% - Accent2 9" xfId="5559" hidden="1"/>
    <cellStyle name="20% - Accent2 9" xfId="13143" hidden="1"/>
    <cellStyle name="20% - Accent2 9" xfId="13467" hidden="1"/>
    <cellStyle name="20% - Accent2 9" xfId="13809" hidden="1"/>
    <cellStyle name="20% - Accent2 9" xfId="14611" hidden="1"/>
    <cellStyle name="20% - Accent2 9" xfId="5329" hidden="1"/>
    <cellStyle name="20% - Accent2 9" xfId="5468" hidden="1"/>
    <cellStyle name="20% - Accent2 9" xfId="19224" hidden="1"/>
    <cellStyle name="20% - Accent2 9" xfId="19550" hidden="1"/>
    <cellStyle name="20% - Accent2 9" xfId="19892" hidden="1"/>
    <cellStyle name="20% - Accent2 9" xfId="22477" hidden="1"/>
    <cellStyle name="20% - Accent2 9" xfId="22803" hidden="1"/>
    <cellStyle name="20% - Accent2 9" xfId="23145" hidden="1"/>
    <cellStyle name="20% - Accent2 9" xfId="25645" hidden="1"/>
    <cellStyle name="20% - Accent2 9" xfId="25969" hidden="1"/>
    <cellStyle name="20% - Accent2 9" xfId="28490" hidden="1"/>
    <cellStyle name="20% - Accent2 9" xfId="28564" hidden="1"/>
    <cellStyle name="20% - Accent2 9" xfId="28640" hidden="1"/>
    <cellStyle name="20% - Accent2 9" xfId="28718" hidden="1"/>
    <cellStyle name="20% - Accent2 9" xfId="29303" hidden="1"/>
    <cellStyle name="20% - Accent2 9" xfId="29379" hidden="1"/>
    <cellStyle name="20% - Accent2 9" xfId="29458" hidden="1"/>
    <cellStyle name="20% - Accent2 9" xfId="29571" hidden="1"/>
    <cellStyle name="20% - Accent2 9" xfId="29015" hidden="1"/>
    <cellStyle name="20% - Accent2 9" xfId="29167" hidden="1"/>
    <cellStyle name="20% - Accent2 9" xfId="29898" hidden="1"/>
    <cellStyle name="20% - Accent2 9" xfId="29974" hidden="1"/>
    <cellStyle name="20% - Accent2 9" xfId="30052" hidden="1"/>
    <cellStyle name="20% - Accent2 9" xfId="30147" hidden="1"/>
    <cellStyle name="20% - Accent2 9" xfId="29131" hidden="1"/>
    <cellStyle name="20% - Accent2 9" xfId="29150" hidden="1"/>
    <cellStyle name="20% - Accent2 9" xfId="30430" hidden="1"/>
    <cellStyle name="20% - Accent2 9" xfId="30506" hidden="1"/>
    <cellStyle name="20% - Accent2 9" xfId="30584" hidden="1"/>
    <cellStyle name="20% - Accent2 9" xfId="30767" hidden="1"/>
    <cellStyle name="20% - Accent2 9" xfId="30843" hidden="1"/>
    <cellStyle name="20% - Accent2 9" xfId="30921" hidden="1"/>
    <cellStyle name="20% - Accent2 9" xfId="31104" hidden="1"/>
    <cellStyle name="20% - Accent2 9" xfId="31180" hidden="1"/>
    <cellStyle name="20% - Accent2 9" xfId="31282" hidden="1"/>
    <cellStyle name="20% - Accent2 9" xfId="31356" hidden="1"/>
    <cellStyle name="20% - Accent2 9" xfId="31432" hidden="1"/>
    <cellStyle name="20% - Accent2 9" xfId="31510" hidden="1"/>
    <cellStyle name="20% - Accent2 9" xfId="32095" hidden="1"/>
    <cellStyle name="20% - Accent2 9" xfId="32171" hidden="1"/>
    <cellStyle name="20% - Accent2 9" xfId="32250" hidden="1"/>
    <cellStyle name="20% - Accent2 9" xfId="32363" hidden="1"/>
    <cellStyle name="20% - Accent2 9" xfId="31807" hidden="1"/>
    <cellStyle name="20% - Accent2 9" xfId="31959" hidden="1"/>
    <cellStyle name="20% - Accent2 9" xfId="32690" hidden="1"/>
    <cellStyle name="20% - Accent2 9" xfId="32766" hidden="1"/>
    <cellStyle name="20% - Accent2 9" xfId="32844" hidden="1"/>
    <cellStyle name="20% - Accent2 9" xfId="32939" hidden="1"/>
    <cellStyle name="20% - Accent2 9" xfId="31923" hidden="1"/>
    <cellStyle name="20% - Accent2 9" xfId="31942" hidden="1"/>
    <cellStyle name="20% - Accent2 9" xfId="33222" hidden="1"/>
    <cellStyle name="20% - Accent2 9" xfId="33298" hidden="1"/>
    <cellStyle name="20% - Accent2 9" xfId="33376" hidden="1"/>
    <cellStyle name="20% - Accent2 9" xfId="33559" hidden="1"/>
    <cellStyle name="20% - Accent2 9" xfId="33635" hidden="1"/>
    <cellStyle name="20% - Accent2 9" xfId="33713" hidden="1"/>
    <cellStyle name="20% - Accent2 9" xfId="33896" hidden="1"/>
    <cellStyle name="20% - Accent2 9" xfId="33972" hidden="1"/>
    <cellStyle name="20% - Accent3" xfId="29" builtinId="38" hidden="1" customBuiltin="1"/>
    <cellStyle name="20% - Accent3" xfId="77" builtinId="38" hidden="1" customBuiltin="1"/>
    <cellStyle name="20% - Accent3" xfId="112" builtinId="38" hidden="1" customBuiltin="1"/>
    <cellStyle name="20% - Accent3" xfId="155" builtinId="38" hidden="1" customBuiltin="1"/>
    <cellStyle name="20% - Accent3" xfId="197" builtinId="38" hidden="1" customBuiltin="1"/>
    <cellStyle name="20% - Accent3" xfId="231" builtinId="38" hidden="1" customBuiltin="1"/>
    <cellStyle name="20% - Accent3" xfId="268" builtinId="38" hidden="1" customBuiltin="1"/>
    <cellStyle name="20% - Accent3" xfId="305" builtinId="38" hidden="1" customBuiltin="1"/>
    <cellStyle name="20% - Accent3" xfId="339" builtinId="38" hidden="1" customBuiltin="1"/>
    <cellStyle name="20% - Accent3" xfId="374" builtinId="38" hidden="1" customBuiltin="1"/>
    <cellStyle name="20% - Accent3" xfId="3925" builtinId="38" hidden="1" customBuiltin="1"/>
    <cellStyle name="20% - Accent3" xfId="3959" builtinId="38" hidden="1" customBuiltin="1"/>
    <cellStyle name="20% - Accent3" xfId="3996" builtinId="38" hidden="1" customBuiltin="1"/>
    <cellStyle name="20% - Accent3" xfId="4033" builtinId="38" hidden="1" customBuiltin="1"/>
    <cellStyle name="20% - Accent3" xfId="4067" builtinId="38" hidden="1" customBuiltin="1"/>
    <cellStyle name="20% - Accent3" xfId="4265" builtinId="38" hidden="1" customBuiltin="1"/>
    <cellStyle name="20% - Accent3" xfId="10788" builtinId="38" hidden="1" customBuiltin="1"/>
    <cellStyle name="20% - Accent3" xfId="10839" builtinId="38" hidden="1" customBuiltin="1"/>
    <cellStyle name="20% - Accent3" xfId="5316" builtinId="38" hidden="1" customBuiltin="1"/>
    <cellStyle name="20% - Accent3" xfId="5607" builtinId="38" hidden="1" customBuiltin="1"/>
    <cellStyle name="20% - Accent3" xfId="7601" builtinId="38" hidden="1" customBuiltin="1"/>
    <cellStyle name="20% - Accent3" xfId="7573" builtinId="38" hidden="1" customBuiltin="1"/>
    <cellStyle name="20% - Accent3" xfId="7587" builtinId="38" hidden="1" customBuiltin="1"/>
    <cellStyle name="20% - Accent3" xfId="8419" builtinId="38" hidden="1" customBuiltin="1"/>
    <cellStyle name="20% - Accent3" xfId="7701" builtinId="38" hidden="1" customBuiltin="1"/>
    <cellStyle name="20% - Accent3" xfId="5948" builtinId="38" hidden="1" customBuiltin="1"/>
    <cellStyle name="20% - Accent3" xfId="4947" builtinId="38" hidden="1" customBuiltin="1"/>
    <cellStyle name="20% - Accent3" xfId="11008" builtinId="38" hidden="1" customBuiltin="1"/>
    <cellStyle name="20% - Accent3" xfId="16991" builtinId="38" hidden="1" customBuiltin="1"/>
    <cellStyle name="20% - Accent3" xfId="17023" builtinId="38" hidden="1" customBuiltin="1"/>
    <cellStyle name="20% - Accent3" xfId="7948" builtinId="38" hidden="1" customBuiltin="1"/>
    <cellStyle name="20% - Accent3" xfId="4848" builtinId="38" hidden="1" customBuiltin="1"/>
    <cellStyle name="20% - Accent3" xfId="14015" builtinId="38" hidden="1" customBuiltin="1"/>
    <cellStyle name="20% - Accent3" xfId="13993" builtinId="38" hidden="1" customBuiltin="1"/>
    <cellStyle name="20% - Accent3" xfId="14006" builtinId="38" hidden="1" customBuiltin="1"/>
    <cellStyle name="20% - Accent3" xfId="14702" builtinId="38" hidden="1" customBuiltin="1"/>
    <cellStyle name="20% - Accent3" xfId="14089" builtinId="38" hidden="1" customBuiltin="1"/>
    <cellStyle name="20% - Accent3" xfId="11582" builtinId="38" hidden="1" customBuiltin="1"/>
    <cellStyle name="20% - Accent3" xfId="10528" builtinId="38" hidden="1" customBuiltin="1"/>
    <cellStyle name="20% - Accent3" xfId="17165" builtinId="38" hidden="1" customBuiltin="1"/>
    <cellStyle name="20% - Accent3" xfId="12722" builtinId="38" hidden="1" customBuiltin="1"/>
    <cellStyle name="20% - Accent3" xfId="4316" builtinId="38" hidden="1" customBuiltin="1"/>
    <cellStyle name="20% - Accent3" xfId="14229" builtinId="38" hidden="1" customBuiltin="1"/>
    <cellStyle name="20% - Accent3" xfId="16840" builtinId="38" hidden="1" customBuiltin="1"/>
    <cellStyle name="20% - Accent3" xfId="5423" builtinId="38" hidden="1" customBuiltin="1"/>
    <cellStyle name="20% - Accent3" xfId="20449" builtinId="38" hidden="1" customBuiltin="1"/>
    <cellStyle name="20% - Accent3" xfId="14692" builtinId="38" hidden="1" customBuiltin="1"/>
    <cellStyle name="20% - Accent3" xfId="14625" builtinId="38" hidden="1" customBuiltin="1"/>
    <cellStyle name="20% - Accent3" xfId="8196" builtinId="38" hidden="1" customBuiltin="1"/>
    <cellStyle name="20% - Accent3" xfId="5902" builtinId="38" hidden="1" customBuiltin="1"/>
    <cellStyle name="20% - Accent3" xfId="14226" builtinId="38" hidden="1" customBuiltin="1"/>
    <cellStyle name="20% - Accent3" xfId="23651" builtinId="38" hidden="1" customBuiltin="1"/>
    <cellStyle name="20% - Accent3 10" xfId="532" hidden="1"/>
    <cellStyle name="20% - Accent3 10" xfId="856" hidden="1"/>
    <cellStyle name="20% - Accent3 10" xfId="1177" hidden="1"/>
    <cellStyle name="20% - Accent3 10" xfId="1519" hidden="1"/>
    <cellStyle name="20% - Accent3 10" xfId="6746" hidden="1"/>
    <cellStyle name="20% - Accent3 10" xfId="7068" hidden="1"/>
    <cellStyle name="20% - Accent3 10" xfId="7414" hidden="1"/>
    <cellStyle name="20% - Accent3 10" xfId="8273" hidden="1"/>
    <cellStyle name="20% - Accent3 10" xfId="6257" hidden="1"/>
    <cellStyle name="20% - Accent3 10" xfId="5140" hidden="1"/>
    <cellStyle name="20% - Accent3 10" xfId="13185" hidden="1"/>
    <cellStyle name="20% - Accent3 10" xfId="13506" hidden="1"/>
    <cellStyle name="20% - Accent3 10" xfId="13848" hidden="1"/>
    <cellStyle name="20% - Accent3 10" xfId="14579" hidden="1"/>
    <cellStyle name="20% - Accent3 10" xfId="5480" hidden="1"/>
    <cellStyle name="20% - Accent3 10" xfId="5276" hidden="1"/>
    <cellStyle name="20% - Accent3 10" xfId="19267" hidden="1"/>
    <cellStyle name="20% - Accent3 10" xfId="19589" hidden="1"/>
    <cellStyle name="20% - Accent3 10" xfId="19931" hidden="1"/>
    <cellStyle name="20% - Accent3 10" xfId="22520" hidden="1"/>
    <cellStyle name="20% - Accent3 10" xfId="22842" hidden="1"/>
    <cellStyle name="20% - Accent3 10" xfId="23184" hidden="1"/>
    <cellStyle name="20% - Accent3 10" xfId="25687" hidden="1"/>
    <cellStyle name="20% - Accent3 10" xfId="26008" hidden="1"/>
    <cellStyle name="20% - Accent3 10" xfId="28505" hidden="1"/>
    <cellStyle name="20% - Accent3 10" xfId="28579" hidden="1"/>
    <cellStyle name="20% - Accent3 10" xfId="28655" hidden="1"/>
    <cellStyle name="20% - Accent3 10" xfId="28733" hidden="1"/>
    <cellStyle name="20% - Accent3 10" xfId="29318" hidden="1"/>
    <cellStyle name="20% - Accent3 10" xfId="29394" hidden="1"/>
    <cellStyle name="20% - Accent3 10" xfId="29473" hidden="1"/>
    <cellStyle name="20% - Accent3 10" xfId="29568" hidden="1"/>
    <cellStyle name="20% - Accent3 10" xfId="29254" hidden="1"/>
    <cellStyle name="20% - Accent3 10" xfId="29107" hidden="1"/>
    <cellStyle name="20% - Accent3 10" xfId="29913" hidden="1"/>
    <cellStyle name="20% - Accent3 10" xfId="29989" hidden="1"/>
    <cellStyle name="20% - Accent3 10" xfId="30067" hidden="1"/>
    <cellStyle name="20% - Accent3 10" xfId="30146" hidden="1"/>
    <cellStyle name="20% - Accent3 10" xfId="29151" hidden="1"/>
    <cellStyle name="20% - Accent3 10" xfId="29122" hidden="1"/>
    <cellStyle name="20% - Accent3 10" xfId="30445" hidden="1"/>
    <cellStyle name="20% - Accent3 10" xfId="30521" hidden="1"/>
    <cellStyle name="20% - Accent3 10" xfId="30599" hidden="1"/>
    <cellStyle name="20% - Accent3 10" xfId="30782" hidden="1"/>
    <cellStyle name="20% - Accent3 10" xfId="30858" hidden="1"/>
    <cellStyle name="20% - Accent3 10" xfId="30936" hidden="1"/>
    <cellStyle name="20% - Accent3 10" xfId="31119" hidden="1"/>
    <cellStyle name="20% - Accent3 10" xfId="31195" hidden="1"/>
    <cellStyle name="20% - Accent3 10" xfId="31297" hidden="1"/>
    <cellStyle name="20% - Accent3 10" xfId="31371" hidden="1"/>
    <cellStyle name="20% - Accent3 10" xfId="31447" hidden="1"/>
    <cellStyle name="20% - Accent3 10" xfId="31525" hidden="1"/>
    <cellStyle name="20% - Accent3 10" xfId="32110" hidden="1"/>
    <cellStyle name="20% - Accent3 10" xfId="32186" hidden="1"/>
    <cellStyle name="20% - Accent3 10" xfId="32265" hidden="1"/>
    <cellStyle name="20% - Accent3 10" xfId="32360" hidden="1"/>
    <cellStyle name="20% - Accent3 10" xfId="32046" hidden="1"/>
    <cellStyle name="20% - Accent3 10" xfId="31899" hidden="1"/>
    <cellStyle name="20% - Accent3 10" xfId="32705" hidden="1"/>
    <cellStyle name="20% - Accent3 10" xfId="32781" hidden="1"/>
    <cellStyle name="20% - Accent3 10" xfId="32859" hidden="1"/>
    <cellStyle name="20% - Accent3 10" xfId="32938" hidden="1"/>
    <cellStyle name="20% - Accent3 10" xfId="31943" hidden="1"/>
    <cellStyle name="20% - Accent3 10" xfId="31914" hidden="1"/>
    <cellStyle name="20% - Accent3 10" xfId="33237" hidden="1"/>
    <cellStyle name="20% - Accent3 10" xfId="33313" hidden="1"/>
    <cellStyle name="20% - Accent3 10" xfId="33391" hidden="1"/>
    <cellStyle name="20% - Accent3 10" xfId="33574" hidden="1"/>
    <cellStyle name="20% - Accent3 10" xfId="33650" hidden="1"/>
    <cellStyle name="20% - Accent3 10" xfId="33728" hidden="1"/>
    <cellStyle name="20% - Accent3 10" xfId="33911" hidden="1"/>
    <cellStyle name="20% - Accent3 10" xfId="33987" hidden="1"/>
    <cellStyle name="20% - Accent3 11" xfId="568" hidden="1"/>
    <cellStyle name="20% - Accent3 11" xfId="892" hidden="1"/>
    <cellStyle name="20% - Accent3 11" xfId="1213" hidden="1"/>
    <cellStyle name="20% - Accent3 11" xfId="1555" hidden="1"/>
    <cellStyle name="20% - Accent3 11" xfId="6782" hidden="1"/>
    <cellStyle name="20% - Accent3 11" xfId="7104" hidden="1"/>
    <cellStyle name="20% - Accent3 11" xfId="7450" hidden="1"/>
    <cellStyle name="20% - Accent3 11" xfId="7760" hidden="1"/>
    <cellStyle name="20% - Accent3 11" xfId="6048" hidden="1"/>
    <cellStyle name="20% - Accent3 11" xfId="5239" hidden="1"/>
    <cellStyle name="20% - Accent3 11" xfId="13221" hidden="1"/>
    <cellStyle name="20% - Accent3 11" xfId="13542" hidden="1"/>
    <cellStyle name="20% - Accent3 11" xfId="13884" hidden="1"/>
    <cellStyle name="20% - Accent3 11" xfId="14139" hidden="1"/>
    <cellStyle name="20% - Accent3 11" xfId="13045" hidden="1"/>
    <cellStyle name="20% - Accent3 11" xfId="6318" hidden="1"/>
    <cellStyle name="20% - Accent3 11" xfId="19304" hidden="1"/>
    <cellStyle name="20% - Accent3 11" xfId="19625" hidden="1"/>
    <cellStyle name="20% - Accent3 11" xfId="19967" hidden="1"/>
    <cellStyle name="20% - Accent3 11" xfId="22557" hidden="1"/>
    <cellStyle name="20% - Accent3 11" xfId="22878" hidden="1"/>
    <cellStyle name="20% - Accent3 11" xfId="23220" hidden="1"/>
    <cellStyle name="20% - Accent3 11" xfId="25723" hidden="1"/>
    <cellStyle name="20% - Accent3 11" xfId="26044" hidden="1"/>
    <cellStyle name="20% - Accent3 11" xfId="28518" hidden="1"/>
    <cellStyle name="20% - Accent3 11" xfId="28592" hidden="1"/>
    <cellStyle name="20% - Accent3 11" xfId="28668" hidden="1"/>
    <cellStyle name="20% - Accent3 11" xfId="28746" hidden="1"/>
    <cellStyle name="20% - Accent3 11" xfId="29331" hidden="1"/>
    <cellStyle name="20% - Accent3 11" xfId="29407" hidden="1"/>
    <cellStyle name="20% - Accent3 11" xfId="29486" hidden="1"/>
    <cellStyle name="20% - Accent3 11" xfId="29530" hidden="1"/>
    <cellStyle name="20% - Accent3 11" xfId="29228" hidden="1"/>
    <cellStyle name="20% - Accent3 11" xfId="29117" hidden="1"/>
    <cellStyle name="20% - Accent3 11" xfId="29926" hidden="1"/>
    <cellStyle name="20% - Accent3 11" xfId="30002" hidden="1"/>
    <cellStyle name="20% - Accent3 11" xfId="30080" hidden="1"/>
    <cellStyle name="20% - Accent3 11" xfId="30118" hidden="1"/>
    <cellStyle name="20% - Accent3 11" xfId="29892" hidden="1"/>
    <cellStyle name="20% - Accent3 11" xfId="29264" hidden="1"/>
    <cellStyle name="20% - Accent3 11" xfId="30458" hidden="1"/>
    <cellStyle name="20% - Accent3 11" xfId="30534" hidden="1"/>
    <cellStyle name="20% - Accent3 11" xfId="30612" hidden="1"/>
    <cellStyle name="20% - Accent3 11" xfId="30795" hidden="1"/>
    <cellStyle name="20% - Accent3 11" xfId="30871" hidden="1"/>
    <cellStyle name="20% - Accent3 11" xfId="30949" hidden="1"/>
    <cellStyle name="20% - Accent3 11" xfId="31132" hidden="1"/>
    <cellStyle name="20% - Accent3 11" xfId="31208" hidden="1"/>
    <cellStyle name="20% - Accent3 11" xfId="31310" hidden="1"/>
    <cellStyle name="20% - Accent3 11" xfId="31384" hidden="1"/>
    <cellStyle name="20% - Accent3 11" xfId="31460" hidden="1"/>
    <cellStyle name="20% - Accent3 11" xfId="31538" hidden="1"/>
    <cellStyle name="20% - Accent3 11" xfId="32123" hidden="1"/>
    <cellStyle name="20% - Accent3 11" xfId="32199" hidden="1"/>
    <cellStyle name="20% - Accent3 11" xfId="32278" hidden="1"/>
    <cellStyle name="20% - Accent3 11" xfId="32322" hidden="1"/>
    <cellStyle name="20% - Accent3 11" xfId="32020" hidden="1"/>
    <cellStyle name="20% - Accent3 11" xfId="31909" hidden="1"/>
    <cellStyle name="20% - Accent3 11" xfId="32718" hidden="1"/>
    <cellStyle name="20% - Accent3 11" xfId="32794" hidden="1"/>
    <cellStyle name="20% - Accent3 11" xfId="32872" hidden="1"/>
    <cellStyle name="20% - Accent3 11" xfId="32910" hidden="1"/>
    <cellStyle name="20% - Accent3 11" xfId="32684" hidden="1"/>
    <cellStyle name="20% - Accent3 11" xfId="32056" hidden="1"/>
    <cellStyle name="20% - Accent3 11" xfId="33250" hidden="1"/>
    <cellStyle name="20% - Accent3 11" xfId="33326" hidden="1"/>
    <cellStyle name="20% - Accent3 11" xfId="33404" hidden="1"/>
    <cellStyle name="20% - Accent3 11" xfId="33587" hidden="1"/>
    <cellStyle name="20% - Accent3 11" xfId="33663" hidden="1"/>
    <cellStyle name="20% - Accent3 11" xfId="33741" hidden="1"/>
    <cellStyle name="20% - Accent3 11" xfId="33924" hidden="1"/>
    <cellStyle name="20% - Accent3 11" xfId="34000" hidden="1"/>
    <cellStyle name="20% - Accent3 12" xfId="602" hidden="1"/>
    <cellStyle name="20% - Accent3 12" xfId="927" hidden="1"/>
    <cellStyle name="20% - Accent3 12" xfId="1247" hidden="1"/>
    <cellStyle name="20% - Accent3 12" xfId="1589" hidden="1"/>
    <cellStyle name="20% - Accent3 12" xfId="6817" hidden="1"/>
    <cellStyle name="20% - Accent3 12" xfId="7138" hidden="1"/>
    <cellStyle name="20% - Accent3 12" xfId="7484" hidden="1"/>
    <cellStyle name="20% - Accent3 12" xfId="8203" hidden="1"/>
    <cellStyle name="20% - Accent3 12" xfId="6210" hidden="1"/>
    <cellStyle name="20% - Accent3 12" xfId="6071" hidden="1"/>
    <cellStyle name="20% - Accent3 12" xfId="13256" hidden="1"/>
    <cellStyle name="20% - Accent3 12" xfId="13576" hidden="1"/>
    <cellStyle name="20% - Accent3 12" xfId="13918" hidden="1"/>
    <cellStyle name="20% - Accent3 12" xfId="14516" hidden="1"/>
    <cellStyle name="20% - Accent3 12" xfId="5335" hidden="1"/>
    <cellStyle name="20% - Accent3 12" xfId="4181" hidden="1"/>
    <cellStyle name="20% - Accent3 12" xfId="19339" hidden="1"/>
    <cellStyle name="20% - Accent3 12" xfId="19659" hidden="1"/>
    <cellStyle name="20% - Accent3 12" xfId="20001" hidden="1"/>
    <cellStyle name="20% - Accent3 12" xfId="22592" hidden="1"/>
    <cellStyle name="20% - Accent3 12" xfId="22912" hidden="1"/>
    <cellStyle name="20% - Accent3 12" xfId="23254" hidden="1"/>
    <cellStyle name="20% - Accent3 12" xfId="25758" hidden="1"/>
    <cellStyle name="20% - Accent3 12" xfId="26078" hidden="1"/>
    <cellStyle name="20% - Accent3 12" xfId="28531" hidden="1"/>
    <cellStyle name="20% - Accent3 12" xfId="28606" hidden="1"/>
    <cellStyle name="20% - Accent3 12" xfId="28681" hidden="1"/>
    <cellStyle name="20% - Accent3 12" xfId="28759" hidden="1"/>
    <cellStyle name="20% - Accent3 12" xfId="29345" hidden="1"/>
    <cellStyle name="20% - Accent3 12" xfId="29420" hidden="1"/>
    <cellStyle name="20% - Accent3 12" xfId="29499" hidden="1"/>
    <cellStyle name="20% - Accent3 12" xfId="29559" hidden="1"/>
    <cellStyle name="20% - Accent3 12" xfId="29247" hidden="1"/>
    <cellStyle name="20% - Accent3 12" xfId="29230" hidden="1"/>
    <cellStyle name="20% - Accent3 12" xfId="29940" hidden="1"/>
    <cellStyle name="20% - Accent3 12" xfId="30015" hidden="1"/>
    <cellStyle name="20% - Accent3 12" xfId="30093" hidden="1"/>
    <cellStyle name="20% - Accent3 12" xfId="30140" hidden="1"/>
    <cellStyle name="20% - Accent3 12" xfId="29132" hidden="1"/>
    <cellStyle name="20% - Accent3 12" xfId="29000" hidden="1"/>
    <cellStyle name="20% - Accent3 12" xfId="30472" hidden="1"/>
    <cellStyle name="20% - Accent3 12" xfId="30547" hidden="1"/>
    <cellStyle name="20% - Accent3 12" xfId="30625" hidden="1"/>
    <cellStyle name="20% - Accent3 12" xfId="30809" hidden="1"/>
    <cellStyle name="20% - Accent3 12" xfId="30884" hidden="1"/>
    <cellStyle name="20% - Accent3 12" xfId="30962" hidden="1"/>
    <cellStyle name="20% - Accent3 12" xfId="31146" hidden="1"/>
    <cellStyle name="20% - Accent3 12" xfId="31221" hidden="1"/>
    <cellStyle name="20% - Accent3 12" xfId="31323" hidden="1"/>
    <cellStyle name="20% - Accent3 12" xfId="31398" hidden="1"/>
    <cellStyle name="20% - Accent3 12" xfId="31473" hidden="1"/>
    <cellStyle name="20% - Accent3 12" xfId="31551" hidden="1"/>
    <cellStyle name="20% - Accent3 12" xfId="32137" hidden="1"/>
    <cellStyle name="20% - Accent3 12" xfId="32212" hidden="1"/>
    <cellStyle name="20% - Accent3 12" xfId="32291" hidden="1"/>
    <cellStyle name="20% - Accent3 12" xfId="32351" hidden="1"/>
    <cellStyle name="20% - Accent3 12" xfId="32039" hidden="1"/>
    <cellStyle name="20% - Accent3 12" xfId="32022" hidden="1"/>
    <cellStyle name="20% - Accent3 12" xfId="32732" hidden="1"/>
    <cellStyle name="20% - Accent3 12" xfId="32807" hidden="1"/>
    <cellStyle name="20% - Accent3 12" xfId="32885" hidden="1"/>
    <cellStyle name="20% - Accent3 12" xfId="32932" hidden="1"/>
    <cellStyle name="20% - Accent3 12" xfId="31924" hidden="1"/>
    <cellStyle name="20% - Accent3 12" xfId="31792" hidden="1"/>
    <cellStyle name="20% - Accent3 12" xfId="33264" hidden="1"/>
    <cellStyle name="20% - Accent3 12" xfId="33339" hidden="1"/>
    <cellStyle name="20% - Accent3 12" xfId="33417" hidden="1"/>
    <cellStyle name="20% - Accent3 12" xfId="33601" hidden="1"/>
    <cellStyle name="20% - Accent3 12" xfId="33676" hidden="1"/>
    <cellStyle name="20% - Accent3 12" xfId="33754" hidden="1"/>
    <cellStyle name="20% - Accent3 12" xfId="33938" hidden="1"/>
    <cellStyle name="20% - Accent3 12" xfId="34013" hidden="1"/>
    <cellStyle name="20% - Accent3 13" xfId="1624" hidden="1"/>
    <cellStyle name="20% - Accent3 13" xfId="2890" hidden="1"/>
    <cellStyle name="20% - Accent3 13" xfId="9516" hidden="1"/>
    <cellStyle name="20% - Accent3 13" xfId="12029" hidden="1"/>
    <cellStyle name="20% - Accent3 13" xfId="15767" hidden="1"/>
    <cellStyle name="20% - Accent3 13" xfId="18135" hidden="1"/>
    <cellStyle name="20% - Accent3 13" xfId="21404" hidden="1"/>
    <cellStyle name="20% - Accent3 13" xfId="24588" hidden="1"/>
    <cellStyle name="20% - Accent3 13" xfId="28772" hidden="1"/>
    <cellStyle name="20% - Accent3 13" xfId="28887" hidden="1"/>
    <cellStyle name="20% - Accent3 13" xfId="29610" hidden="1"/>
    <cellStyle name="20% - Accent3 13" xfId="29783" hidden="1"/>
    <cellStyle name="20% - Accent3 13" xfId="30176" hidden="1"/>
    <cellStyle name="20% - Accent3 13" xfId="30324" hidden="1"/>
    <cellStyle name="20% - Accent3 13" xfId="30662" hidden="1"/>
    <cellStyle name="20% - Accent3 13" xfId="30999" hidden="1"/>
    <cellStyle name="20% - Accent3 13" xfId="31564" hidden="1"/>
    <cellStyle name="20% - Accent3 13" xfId="31679" hidden="1"/>
    <cellStyle name="20% - Accent3 13" xfId="32402" hidden="1"/>
    <cellStyle name="20% - Accent3 13" xfId="32575" hidden="1"/>
    <cellStyle name="20% - Accent3 13" xfId="32968" hidden="1"/>
    <cellStyle name="20% - Accent3 13" xfId="33116" hidden="1"/>
    <cellStyle name="20% - Accent3 13" xfId="33454" hidden="1"/>
    <cellStyle name="20% - Accent3 13" xfId="33791" hidden="1"/>
    <cellStyle name="20% - Accent3 3 2 3 2" xfId="1707" hidden="1"/>
    <cellStyle name="20% - Accent3 3 2 3 2" xfId="2973" hidden="1"/>
    <cellStyle name="20% - Accent3 3 2 3 2" xfId="9599" hidden="1"/>
    <cellStyle name="20% - Accent3 3 2 3 2" xfId="12112" hidden="1"/>
    <cellStyle name="20% - Accent3 3 2 3 2" xfId="15850" hidden="1"/>
    <cellStyle name="20% - Accent3 3 2 3 2" xfId="18218" hidden="1"/>
    <cellStyle name="20% - Accent3 3 2 3 2" xfId="21487" hidden="1"/>
    <cellStyle name="20% - Accent3 3 2 3 2" xfId="24671" hidden="1"/>
    <cellStyle name="20% - Accent3 3 2 3 2" xfId="28848" hidden="1"/>
    <cellStyle name="20% - Accent3 3 2 3 2" xfId="28963" hidden="1"/>
    <cellStyle name="20% - Accent3 3 2 3 2" xfId="29686" hidden="1"/>
    <cellStyle name="20% - Accent3 3 2 3 2" xfId="29859" hidden="1"/>
    <cellStyle name="20% - Accent3 3 2 3 2" xfId="30252" hidden="1"/>
    <cellStyle name="20% - Accent3 3 2 3 2" xfId="30400" hidden="1"/>
    <cellStyle name="20% - Accent3 3 2 3 2" xfId="30738" hidden="1"/>
    <cellStyle name="20% - Accent3 3 2 3 2" xfId="31075" hidden="1"/>
    <cellStyle name="20% - Accent3 3 2 3 2" xfId="31640" hidden="1"/>
    <cellStyle name="20% - Accent3 3 2 3 2" xfId="31755" hidden="1"/>
    <cellStyle name="20% - Accent3 3 2 3 2" xfId="32478" hidden="1"/>
    <cellStyle name="20% - Accent3 3 2 3 2" xfId="32651" hidden="1"/>
    <cellStyle name="20% - Accent3 3 2 3 2" xfId="33044" hidden="1"/>
    <cellStyle name="20% - Accent3 3 2 3 2" xfId="33192" hidden="1"/>
    <cellStyle name="20% - Accent3 3 2 3 2" xfId="33530" hidden="1"/>
    <cellStyle name="20% - Accent3 3 2 3 2" xfId="33867" hidden="1"/>
    <cellStyle name="20% - Accent3 3 2 4 2" xfId="1662" hidden="1"/>
    <cellStyle name="20% - Accent3 3 2 4 2" xfId="2928" hidden="1"/>
    <cellStyle name="20% - Accent3 3 2 4 2" xfId="9554" hidden="1"/>
    <cellStyle name="20% - Accent3 3 2 4 2" xfId="12067" hidden="1"/>
    <cellStyle name="20% - Accent3 3 2 4 2" xfId="15805" hidden="1"/>
    <cellStyle name="20% - Accent3 3 2 4 2" xfId="18173" hidden="1"/>
    <cellStyle name="20% - Accent3 3 2 4 2" xfId="21442" hidden="1"/>
    <cellStyle name="20% - Accent3 3 2 4 2" xfId="24626" hidden="1"/>
    <cellStyle name="20% - Accent3 3 2 4 2" xfId="28803" hidden="1"/>
    <cellStyle name="20% - Accent3 3 2 4 2" xfId="28918" hidden="1"/>
    <cellStyle name="20% - Accent3 3 2 4 2" xfId="29641" hidden="1"/>
    <cellStyle name="20% - Accent3 3 2 4 2" xfId="29814" hidden="1"/>
    <cellStyle name="20% - Accent3 3 2 4 2" xfId="30207" hidden="1"/>
    <cellStyle name="20% - Accent3 3 2 4 2" xfId="30355" hidden="1"/>
    <cellStyle name="20% - Accent3 3 2 4 2" xfId="30693" hidden="1"/>
    <cellStyle name="20% - Accent3 3 2 4 2" xfId="31030" hidden="1"/>
    <cellStyle name="20% - Accent3 3 2 4 2" xfId="31595" hidden="1"/>
    <cellStyle name="20% - Accent3 3 2 4 2" xfId="31710" hidden="1"/>
    <cellStyle name="20% - Accent3 3 2 4 2" xfId="32433" hidden="1"/>
    <cellStyle name="20% - Accent3 3 2 4 2" xfId="32606" hidden="1"/>
    <cellStyle name="20% - Accent3 3 2 4 2" xfId="32999" hidden="1"/>
    <cellStyle name="20% - Accent3 3 2 4 2" xfId="33147" hidden="1"/>
    <cellStyle name="20% - Accent3 3 2 4 2" xfId="33485" hidden="1"/>
    <cellStyle name="20% - Accent3 3 2 4 2" xfId="33822" hidden="1"/>
    <cellStyle name="20% - Accent3 3 3 3 2" xfId="1661" hidden="1"/>
    <cellStyle name="20% - Accent3 3 3 3 2" xfId="2927" hidden="1"/>
    <cellStyle name="20% - Accent3 3 3 3 2" xfId="9553" hidden="1"/>
    <cellStyle name="20% - Accent3 3 3 3 2" xfId="12066" hidden="1"/>
    <cellStyle name="20% - Accent3 3 3 3 2" xfId="15804" hidden="1"/>
    <cellStyle name="20% - Accent3 3 3 3 2" xfId="18172" hidden="1"/>
    <cellStyle name="20% - Accent3 3 3 3 2" xfId="21441" hidden="1"/>
    <cellStyle name="20% - Accent3 3 3 3 2" xfId="24625" hidden="1"/>
    <cellStyle name="20% - Accent3 3 3 3 2" xfId="28802" hidden="1"/>
    <cellStyle name="20% - Accent3 3 3 3 2" xfId="28917" hidden="1"/>
    <cellStyle name="20% - Accent3 3 3 3 2" xfId="29640" hidden="1"/>
    <cellStyle name="20% - Accent3 3 3 3 2" xfId="29813" hidden="1"/>
    <cellStyle name="20% - Accent3 3 3 3 2" xfId="30206" hidden="1"/>
    <cellStyle name="20% - Accent3 3 3 3 2" xfId="30354" hidden="1"/>
    <cellStyle name="20% - Accent3 3 3 3 2" xfId="30692" hidden="1"/>
    <cellStyle name="20% - Accent3 3 3 3 2" xfId="31029" hidden="1"/>
    <cellStyle name="20% - Accent3 3 3 3 2" xfId="31594" hidden="1"/>
    <cellStyle name="20% - Accent3 3 3 3 2" xfId="31709" hidden="1"/>
    <cellStyle name="20% - Accent3 3 3 3 2" xfId="32432" hidden="1"/>
    <cellStyle name="20% - Accent3 3 3 3 2" xfId="32605" hidden="1"/>
    <cellStyle name="20% - Accent3 3 3 3 2" xfId="32998" hidden="1"/>
    <cellStyle name="20% - Accent3 3 3 3 2" xfId="33146" hidden="1"/>
    <cellStyle name="20% - Accent3 3 3 3 2" xfId="33484" hidden="1"/>
    <cellStyle name="20% - Accent3 3 3 3 2" xfId="33821" hidden="1"/>
    <cellStyle name="20% - Accent3 4 2 3 2" xfId="1708" hidden="1"/>
    <cellStyle name="20% - Accent3 4 2 3 2" xfId="2974" hidden="1"/>
    <cellStyle name="20% - Accent3 4 2 3 2" xfId="9600" hidden="1"/>
    <cellStyle name="20% - Accent3 4 2 3 2" xfId="12113" hidden="1"/>
    <cellStyle name="20% - Accent3 4 2 3 2" xfId="15851" hidden="1"/>
    <cellStyle name="20% - Accent3 4 2 3 2" xfId="18219" hidden="1"/>
    <cellStyle name="20% - Accent3 4 2 3 2" xfId="21488" hidden="1"/>
    <cellStyle name="20% - Accent3 4 2 3 2" xfId="24672" hidden="1"/>
    <cellStyle name="20% - Accent3 4 2 3 2" xfId="28849" hidden="1"/>
    <cellStyle name="20% - Accent3 4 2 3 2" xfId="28964" hidden="1"/>
    <cellStyle name="20% - Accent3 4 2 3 2" xfId="29687" hidden="1"/>
    <cellStyle name="20% - Accent3 4 2 3 2" xfId="29860" hidden="1"/>
    <cellStyle name="20% - Accent3 4 2 3 2" xfId="30253" hidden="1"/>
    <cellStyle name="20% - Accent3 4 2 3 2" xfId="30401" hidden="1"/>
    <cellStyle name="20% - Accent3 4 2 3 2" xfId="30739" hidden="1"/>
    <cellStyle name="20% - Accent3 4 2 3 2" xfId="31076" hidden="1"/>
    <cellStyle name="20% - Accent3 4 2 3 2" xfId="31641" hidden="1"/>
    <cellStyle name="20% - Accent3 4 2 3 2" xfId="31756" hidden="1"/>
    <cellStyle name="20% - Accent3 4 2 3 2" xfId="32479" hidden="1"/>
    <cellStyle name="20% - Accent3 4 2 3 2" xfId="32652" hidden="1"/>
    <cellStyle name="20% - Accent3 4 2 3 2" xfId="33045" hidden="1"/>
    <cellStyle name="20% - Accent3 4 2 3 2" xfId="33193" hidden="1"/>
    <cellStyle name="20% - Accent3 4 2 3 2" xfId="33531" hidden="1"/>
    <cellStyle name="20% - Accent3 4 2 3 2" xfId="33868" hidden="1"/>
    <cellStyle name="20% - Accent3 4 2 4 2" xfId="1664" hidden="1"/>
    <cellStyle name="20% - Accent3 4 2 4 2" xfId="2930" hidden="1"/>
    <cellStyle name="20% - Accent3 4 2 4 2" xfId="9556" hidden="1"/>
    <cellStyle name="20% - Accent3 4 2 4 2" xfId="12069" hidden="1"/>
    <cellStyle name="20% - Accent3 4 2 4 2" xfId="15807" hidden="1"/>
    <cellStyle name="20% - Accent3 4 2 4 2" xfId="18175" hidden="1"/>
    <cellStyle name="20% - Accent3 4 2 4 2" xfId="21444" hidden="1"/>
    <cellStyle name="20% - Accent3 4 2 4 2" xfId="24628" hidden="1"/>
    <cellStyle name="20% - Accent3 4 2 4 2" xfId="28805" hidden="1"/>
    <cellStyle name="20% - Accent3 4 2 4 2" xfId="28920" hidden="1"/>
    <cellStyle name="20% - Accent3 4 2 4 2" xfId="29643" hidden="1"/>
    <cellStyle name="20% - Accent3 4 2 4 2" xfId="29816" hidden="1"/>
    <cellStyle name="20% - Accent3 4 2 4 2" xfId="30209" hidden="1"/>
    <cellStyle name="20% - Accent3 4 2 4 2" xfId="30357" hidden="1"/>
    <cellStyle name="20% - Accent3 4 2 4 2" xfId="30695" hidden="1"/>
    <cellStyle name="20% - Accent3 4 2 4 2" xfId="31032" hidden="1"/>
    <cellStyle name="20% - Accent3 4 2 4 2" xfId="31597" hidden="1"/>
    <cellStyle name="20% - Accent3 4 2 4 2" xfId="31712" hidden="1"/>
    <cellStyle name="20% - Accent3 4 2 4 2" xfId="32435" hidden="1"/>
    <cellStyle name="20% - Accent3 4 2 4 2" xfId="32608" hidden="1"/>
    <cellStyle name="20% - Accent3 4 2 4 2" xfId="33001" hidden="1"/>
    <cellStyle name="20% - Accent3 4 2 4 2" xfId="33149" hidden="1"/>
    <cellStyle name="20% - Accent3 4 2 4 2" xfId="33487" hidden="1"/>
    <cellStyle name="20% - Accent3 4 2 4 2" xfId="33824" hidden="1"/>
    <cellStyle name="20% - Accent3 4 3 3 2" xfId="1663" hidden="1"/>
    <cellStyle name="20% - Accent3 4 3 3 2" xfId="2929" hidden="1"/>
    <cellStyle name="20% - Accent3 4 3 3 2" xfId="9555" hidden="1"/>
    <cellStyle name="20% - Accent3 4 3 3 2" xfId="12068" hidden="1"/>
    <cellStyle name="20% - Accent3 4 3 3 2" xfId="15806" hidden="1"/>
    <cellStyle name="20% - Accent3 4 3 3 2" xfId="18174" hidden="1"/>
    <cellStyle name="20% - Accent3 4 3 3 2" xfId="21443" hidden="1"/>
    <cellStyle name="20% - Accent3 4 3 3 2" xfId="24627" hidden="1"/>
    <cellStyle name="20% - Accent3 4 3 3 2" xfId="28804" hidden="1"/>
    <cellStyle name="20% - Accent3 4 3 3 2" xfId="28919" hidden="1"/>
    <cellStyle name="20% - Accent3 4 3 3 2" xfId="29642" hidden="1"/>
    <cellStyle name="20% - Accent3 4 3 3 2" xfId="29815" hidden="1"/>
    <cellStyle name="20% - Accent3 4 3 3 2" xfId="30208" hidden="1"/>
    <cellStyle name="20% - Accent3 4 3 3 2" xfId="30356" hidden="1"/>
    <cellStyle name="20% - Accent3 4 3 3 2" xfId="30694" hidden="1"/>
    <cellStyle name="20% - Accent3 4 3 3 2" xfId="31031" hidden="1"/>
    <cellStyle name="20% - Accent3 4 3 3 2" xfId="31596" hidden="1"/>
    <cellStyle name="20% - Accent3 4 3 3 2" xfId="31711" hidden="1"/>
    <cellStyle name="20% - Accent3 4 3 3 2" xfId="32434" hidden="1"/>
    <cellStyle name="20% - Accent3 4 3 3 2" xfId="32607" hidden="1"/>
    <cellStyle name="20% - Accent3 4 3 3 2" xfId="33000" hidden="1"/>
    <cellStyle name="20% - Accent3 4 3 3 2" xfId="33148" hidden="1"/>
    <cellStyle name="20% - Accent3 4 3 3 2" xfId="33486" hidden="1"/>
    <cellStyle name="20% - Accent3 4 3 3 2" xfId="33823" hidden="1"/>
    <cellStyle name="20% - Accent3 5 2" xfId="1645" hidden="1"/>
    <cellStyle name="20% - Accent3 5 2" xfId="2911" hidden="1"/>
    <cellStyle name="20% - Accent3 5 2" xfId="9537" hidden="1"/>
    <cellStyle name="20% - Accent3 5 2" xfId="12050" hidden="1"/>
    <cellStyle name="20% - Accent3 5 2" xfId="15788" hidden="1"/>
    <cellStyle name="20% - Accent3 5 2" xfId="18156" hidden="1"/>
    <cellStyle name="20% - Accent3 5 2" xfId="21425" hidden="1"/>
    <cellStyle name="20% - Accent3 5 2" xfId="24609" hidden="1"/>
    <cellStyle name="20% - Accent3 5 2" xfId="28786" hidden="1"/>
    <cellStyle name="20% - Accent3 5 2" xfId="28901" hidden="1"/>
    <cellStyle name="20% - Accent3 5 2" xfId="29624" hidden="1"/>
    <cellStyle name="20% - Accent3 5 2" xfId="29797" hidden="1"/>
    <cellStyle name="20% - Accent3 5 2" xfId="30190" hidden="1"/>
    <cellStyle name="20% - Accent3 5 2" xfId="30338" hidden="1"/>
    <cellStyle name="20% - Accent3 5 2" xfId="30676" hidden="1"/>
    <cellStyle name="20% - Accent3 5 2" xfId="31013" hidden="1"/>
    <cellStyle name="20% - Accent3 5 2" xfId="31578" hidden="1"/>
    <cellStyle name="20% - Accent3 5 2" xfId="31693" hidden="1"/>
    <cellStyle name="20% - Accent3 5 2" xfId="32416" hidden="1"/>
    <cellStyle name="20% - Accent3 5 2" xfId="32589" hidden="1"/>
    <cellStyle name="20% - Accent3 5 2" xfId="32982" hidden="1"/>
    <cellStyle name="20% - Accent3 5 2" xfId="33130" hidden="1"/>
    <cellStyle name="20% - Accent3 5 2" xfId="33468" hidden="1"/>
    <cellStyle name="20% - Accent3 5 2" xfId="33805" hidden="1"/>
    <cellStyle name="20% - Accent3 7" xfId="415" hidden="1"/>
    <cellStyle name="20% - Accent3 7" xfId="622" hidden="1"/>
    <cellStyle name="20% - Accent3 7" xfId="960" hidden="1"/>
    <cellStyle name="20% - Accent3 7" xfId="1302" hidden="1"/>
    <cellStyle name="20% - Accent3 7" xfId="6510" hidden="1"/>
    <cellStyle name="20% - Accent3 7" xfId="6850" hidden="1"/>
    <cellStyle name="20% - Accent3 7" xfId="7193" hidden="1"/>
    <cellStyle name="20% - Accent3 7" xfId="6333" hidden="1"/>
    <cellStyle name="20% - Accent3 7" xfId="7705" hidden="1"/>
    <cellStyle name="20% - Accent3 7" xfId="5302" hidden="1"/>
    <cellStyle name="20% - Accent3 7" xfId="7741" hidden="1"/>
    <cellStyle name="20% - Accent3 7" xfId="13289" hidden="1"/>
    <cellStyle name="20% - Accent3 7" xfId="13631" hidden="1"/>
    <cellStyle name="20% - Accent3 7" xfId="11051" hidden="1"/>
    <cellStyle name="20% - Accent3 7" xfId="14092" hidden="1"/>
    <cellStyle name="20% - Accent3 7" xfId="4832" hidden="1"/>
    <cellStyle name="20% - Accent3 7" xfId="14123" hidden="1"/>
    <cellStyle name="20% - Accent3 7" xfId="19372" hidden="1"/>
    <cellStyle name="20% - Accent3 7" xfId="19714" hidden="1"/>
    <cellStyle name="20% - Accent3 7" xfId="5292" hidden="1"/>
    <cellStyle name="20% - Accent3 7" xfId="22625" hidden="1"/>
    <cellStyle name="20% - Accent3 7" xfId="22967" hidden="1"/>
    <cellStyle name="20% - Accent3 7" xfId="17809" hidden="1"/>
    <cellStyle name="20% - Accent3 7" xfId="25791" hidden="1"/>
    <cellStyle name="20% - Accent3 7" xfId="28463" hidden="1"/>
    <cellStyle name="20% - Accent3 7" xfId="28540" hidden="1"/>
    <cellStyle name="20% - Accent3 7" xfId="28618" hidden="1"/>
    <cellStyle name="20% - Accent3 7" xfId="28696" hidden="1"/>
    <cellStyle name="20% - Accent3 7" xfId="29278" hidden="1"/>
    <cellStyle name="20% - Accent3 7" xfId="29357" hidden="1"/>
    <cellStyle name="20% - Accent3 7" xfId="29435" hidden="1"/>
    <cellStyle name="20% - Accent3 7" xfId="29268" hidden="1"/>
    <cellStyle name="20% - Accent3 7" xfId="29522" hidden="1"/>
    <cellStyle name="20% - Accent3 7" xfId="29130" hidden="1"/>
    <cellStyle name="20% - Accent3 7" xfId="29528" hidden="1"/>
    <cellStyle name="20% - Accent3 7" xfId="29952" hidden="1"/>
    <cellStyle name="20% - Accent3 7" xfId="30030" hidden="1"/>
    <cellStyle name="20% - Accent3 7" xfId="29752" hidden="1"/>
    <cellStyle name="20% - Accent3 7" xfId="30111" hidden="1"/>
    <cellStyle name="20% - Accent3 7" xfId="29066" hidden="1"/>
    <cellStyle name="20% - Accent3 7" xfId="30116" hidden="1"/>
    <cellStyle name="20% - Accent3 7" xfId="30484" hidden="1"/>
    <cellStyle name="20% - Accent3 7" xfId="30562" hidden="1"/>
    <cellStyle name="20% - Accent3 7" xfId="29127" hidden="1"/>
    <cellStyle name="20% - Accent3 7" xfId="30821" hidden="1"/>
    <cellStyle name="20% - Accent3 7" xfId="30899" hidden="1"/>
    <cellStyle name="20% - Accent3 7" xfId="30313" hidden="1"/>
    <cellStyle name="20% - Accent3 7" xfId="31158" hidden="1"/>
    <cellStyle name="20% - Accent3 7" xfId="31255" hidden="1"/>
    <cellStyle name="20% - Accent3 7" xfId="31332" hidden="1"/>
    <cellStyle name="20% - Accent3 7" xfId="31410" hidden="1"/>
    <cellStyle name="20% - Accent3 7" xfId="31488" hidden="1"/>
    <cellStyle name="20% - Accent3 7" xfId="32070" hidden="1"/>
    <cellStyle name="20% - Accent3 7" xfId="32149" hidden="1"/>
    <cellStyle name="20% - Accent3 7" xfId="32227" hidden="1"/>
    <cellStyle name="20% - Accent3 7" xfId="32060" hidden="1"/>
    <cellStyle name="20% - Accent3 7" xfId="32314" hidden="1"/>
    <cellStyle name="20% - Accent3 7" xfId="31922" hidden="1"/>
    <cellStyle name="20% - Accent3 7" xfId="32320" hidden="1"/>
    <cellStyle name="20% - Accent3 7" xfId="32744" hidden="1"/>
    <cellStyle name="20% - Accent3 7" xfId="32822" hidden="1"/>
    <cellStyle name="20% - Accent3 7" xfId="32544" hidden="1"/>
    <cellStyle name="20% - Accent3 7" xfId="32903" hidden="1"/>
    <cellStyle name="20% - Accent3 7" xfId="31858" hidden="1"/>
    <cellStyle name="20% - Accent3 7" xfId="32908" hidden="1"/>
    <cellStyle name="20% - Accent3 7" xfId="33276" hidden="1"/>
    <cellStyle name="20% - Accent3 7" xfId="33354" hidden="1"/>
    <cellStyle name="20% - Accent3 7" xfId="31919" hidden="1"/>
    <cellStyle name="20% - Accent3 7" xfId="33613" hidden="1"/>
    <cellStyle name="20% - Accent3 7" xfId="33691" hidden="1"/>
    <cellStyle name="20% - Accent3 7" xfId="33105" hidden="1"/>
    <cellStyle name="20% - Accent3 7" xfId="33950" hidden="1"/>
    <cellStyle name="20% - Accent3 8" xfId="462" hidden="1"/>
    <cellStyle name="20% - Accent3 8" xfId="661" hidden="1"/>
    <cellStyle name="20% - Accent3 8" xfId="997" hidden="1"/>
    <cellStyle name="20% - Accent3 8" xfId="1339" hidden="1"/>
    <cellStyle name="20% - Accent3 8" xfId="6549" hidden="1"/>
    <cellStyle name="20% - Accent3 8" xfId="6887" hidden="1"/>
    <cellStyle name="20% - Accent3 8" xfId="7231" hidden="1"/>
    <cellStyle name="20% - Accent3 8" xfId="6221" hidden="1"/>
    <cellStyle name="20% - Accent3 8" xfId="7941" hidden="1"/>
    <cellStyle name="20% - Accent3 8" xfId="4117" hidden="1"/>
    <cellStyle name="20% - Accent3 8" xfId="12951" hidden="1"/>
    <cellStyle name="20% - Accent3 8" xfId="13326" hidden="1"/>
    <cellStyle name="20% - Accent3 8" xfId="13668" hidden="1"/>
    <cellStyle name="20% - Accent3 8" xfId="7683" hidden="1"/>
    <cellStyle name="20% - Accent3 8" xfId="14287" hidden="1"/>
    <cellStyle name="20% - Accent3 8" xfId="6328" hidden="1"/>
    <cellStyle name="20% - Accent3 8" xfId="19038" hidden="1"/>
    <cellStyle name="20% - Accent3 8" xfId="19409" hidden="1"/>
    <cellStyle name="20% - Accent3 8" xfId="19751" hidden="1"/>
    <cellStyle name="20% - Accent3 8" xfId="22293" hidden="1"/>
    <cellStyle name="20% - Accent3 8" xfId="22662" hidden="1"/>
    <cellStyle name="20% - Accent3 8" xfId="23004" hidden="1"/>
    <cellStyle name="20% - Accent3 8" xfId="25463" hidden="1"/>
    <cellStyle name="20% - Accent3 8" xfId="25828" hidden="1"/>
    <cellStyle name="20% - Accent3 8" xfId="28479" hidden="1"/>
    <cellStyle name="20% - Accent3 8" xfId="28546" hidden="1"/>
    <cellStyle name="20% - Accent3 8" xfId="28624" hidden="1"/>
    <cellStyle name="20% - Accent3 8" xfId="28702" hidden="1"/>
    <cellStyle name="20% - Accent3 8" xfId="29284" hidden="1"/>
    <cellStyle name="20% - Accent3 8" xfId="29363" hidden="1"/>
    <cellStyle name="20% - Accent3 8" xfId="29442" hidden="1"/>
    <cellStyle name="20% - Accent3 8" xfId="29249" hidden="1"/>
    <cellStyle name="20% - Accent3 8" xfId="29546" hidden="1"/>
    <cellStyle name="20% - Accent3 8" xfId="28987" hidden="1"/>
    <cellStyle name="20% - Accent3 8" xfId="29890" hidden="1"/>
    <cellStyle name="20% - Accent3 8" xfId="29958" hidden="1"/>
    <cellStyle name="20% - Accent3 8" xfId="30036" hidden="1"/>
    <cellStyle name="20% - Accent3 8" xfId="29519" hidden="1"/>
    <cellStyle name="20% - Accent3 8" xfId="30130" hidden="1"/>
    <cellStyle name="20% - Accent3 8" xfId="29266" hidden="1"/>
    <cellStyle name="20% - Accent3 8" xfId="30423" hidden="1"/>
    <cellStyle name="20% - Accent3 8" xfId="30490" hidden="1"/>
    <cellStyle name="20% - Accent3 8" xfId="30568" hidden="1"/>
    <cellStyle name="20% - Accent3 8" xfId="30760" hidden="1"/>
    <cellStyle name="20% - Accent3 8" xfId="30827" hidden="1"/>
    <cellStyle name="20% - Accent3 8" xfId="30905" hidden="1"/>
    <cellStyle name="20% - Accent3 8" xfId="31097" hidden="1"/>
    <cellStyle name="20% - Accent3 8" xfId="31164" hidden="1"/>
    <cellStyle name="20% - Accent3 8" xfId="31271" hidden="1"/>
    <cellStyle name="20% - Accent3 8" xfId="31338" hidden="1"/>
    <cellStyle name="20% - Accent3 8" xfId="31416" hidden="1"/>
    <cellStyle name="20% - Accent3 8" xfId="31494" hidden="1"/>
    <cellStyle name="20% - Accent3 8" xfId="32076" hidden="1"/>
    <cellStyle name="20% - Accent3 8" xfId="32155" hidden="1"/>
    <cellStyle name="20% - Accent3 8" xfId="32234" hidden="1"/>
    <cellStyle name="20% - Accent3 8" xfId="32041" hidden="1"/>
    <cellStyle name="20% - Accent3 8" xfId="32338" hidden="1"/>
    <cellStyle name="20% - Accent3 8" xfId="31779" hidden="1"/>
    <cellStyle name="20% - Accent3 8" xfId="32682" hidden="1"/>
    <cellStyle name="20% - Accent3 8" xfId="32750" hidden="1"/>
    <cellStyle name="20% - Accent3 8" xfId="32828" hidden="1"/>
    <cellStyle name="20% - Accent3 8" xfId="32311" hidden="1"/>
    <cellStyle name="20% - Accent3 8" xfId="32922" hidden="1"/>
    <cellStyle name="20% - Accent3 8" xfId="32058" hidden="1"/>
    <cellStyle name="20% - Accent3 8" xfId="33215" hidden="1"/>
    <cellStyle name="20% - Accent3 8" xfId="33282" hidden="1"/>
    <cellStyle name="20% - Accent3 8" xfId="33360" hidden="1"/>
    <cellStyle name="20% - Accent3 8" xfId="33552" hidden="1"/>
    <cellStyle name="20% - Accent3 8" xfId="33619" hidden="1"/>
    <cellStyle name="20% - Accent3 8" xfId="33697" hidden="1"/>
    <cellStyle name="20% - Accent3 8" xfId="33889" hidden="1"/>
    <cellStyle name="20% - Accent3 8" xfId="33956" hidden="1"/>
    <cellStyle name="20% - Accent3 9" xfId="496" hidden="1"/>
    <cellStyle name="20% - Accent3 9" xfId="818" hidden="1"/>
    <cellStyle name="20% - Accent3 9" xfId="1142" hidden="1"/>
    <cellStyle name="20% - Accent3 9" xfId="1484" hidden="1"/>
    <cellStyle name="20% - Accent3 9" xfId="6708" hidden="1"/>
    <cellStyle name="20% - Accent3 9" xfId="7033" hidden="1"/>
    <cellStyle name="20% - Accent3 9" xfId="7378" hidden="1"/>
    <cellStyle name="20% - Accent3 9" xfId="10695" hidden="1"/>
    <cellStyle name="20% - Accent3 9" xfId="5106" hidden="1"/>
    <cellStyle name="20% - Accent3 9" xfId="4154" hidden="1"/>
    <cellStyle name="20% - Accent3 9" xfId="13147" hidden="1"/>
    <cellStyle name="20% - Accent3 9" xfId="13471" hidden="1"/>
    <cellStyle name="20% - Accent3 9" xfId="13813" hidden="1"/>
    <cellStyle name="20% - Accent3 9" xfId="16905" hidden="1"/>
    <cellStyle name="20% - Accent3 9" xfId="5354" hidden="1"/>
    <cellStyle name="20% - Accent3 9" xfId="6184" hidden="1"/>
    <cellStyle name="20% - Accent3 9" xfId="19228" hidden="1"/>
    <cellStyle name="20% - Accent3 9" xfId="19554" hidden="1"/>
    <cellStyle name="20% - Accent3 9" xfId="19896" hidden="1"/>
    <cellStyle name="20% - Accent3 9" xfId="22481" hidden="1"/>
    <cellStyle name="20% - Accent3 9" xfId="22807" hidden="1"/>
    <cellStyle name="20% - Accent3 9" xfId="23149" hidden="1"/>
    <cellStyle name="20% - Accent3 9" xfId="25649" hidden="1"/>
    <cellStyle name="20% - Accent3 9" xfId="25973" hidden="1"/>
    <cellStyle name="20% - Accent3 9" xfId="28492" hidden="1"/>
    <cellStyle name="20% - Accent3 9" xfId="28566" hidden="1"/>
    <cellStyle name="20% - Accent3 9" xfId="28642" hidden="1"/>
    <cellStyle name="20% - Accent3 9" xfId="28720" hidden="1"/>
    <cellStyle name="20% - Accent3 9" xfId="29305" hidden="1"/>
    <cellStyle name="20% - Accent3 9" xfId="29381" hidden="1"/>
    <cellStyle name="20% - Accent3 9" xfId="29460" hidden="1"/>
    <cellStyle name="20% - Accent3 9" xfId="29718" hidden="1"/>
    <cellStyle name="20% - Accent3 9" xfId="29102" hidden="1"/>
    <cellStyle name="20% - Accent3 9" xfId="28994" hidden="1"/>
    <cellStyle name="20% - Accent3 9" xfId="29900" hidden="1"/>
    <cellStyle name="20% - Accent3 9" xfId="29976" hidden="1"/>
    <cellStyle name="20% - Accent3 9" xfId="30054" hidden="1"/>
    <cellStyle name="20% - Accent3 9" xfId="30278" hidden="1"/>
    <cellStyle name="20% - Accent3 9" xfId="29133" hidden="1"/>
    <cellStyle name="20% - Accent3 9" xfId="29240" hidden="1"/>
    <cellStyle name="20% - Accent3 9" xfId="30432" hidden="1"/>
    <cellStyle name="20% - Accent3 9" xfId="30508" hidden="1"/>
    <cellStyle name="20% - Accent3 9" xfId="30586" hidden="1"/>
    <cellStyle name="20% - Accent3 9" xfId="30769" hidden="1"/>
    <cellStyle name="20% - Accent3 9" xfId="30845" hidden="1"/>
    <cellStyle name="20% - Accent3 9" xfId="30923" hidden="1"/>
    <cellStyle name="20% - Accent3 9" xfId="31106" hidden="1"/>
    <cellStyle name="20% - Accent3 9" xfId="31182" hidden="1"/>
    <cellStyle name="20% - Accent3 9" xfId="31284" hidden="1"/>
    <cellStyle name="20% - Accent3 9" xfId="31358" hidden="1"/>
    <cellStyle name="20% - Accent3 9" xfId="31434" hidden="1"/>
    <cellStyle name="20% - Accent3 9" xfId="31512" hidden="1"/>
    <cellStyle name="20% - Accent3 9" xfId="32097" hidden="1"/>
    <cellStyle name="20% - Accent3 9" xfId="32173" hidden="1"/>
    <cellStyle name="20% - Accent3 9" xfId="32252" hidden="1"/>
    <cellStyle name="20% - Accent3 9" xfId="32510" hidden="1"/>
    <cellStyle name="20% - Accent3 9" xfId="31894" hidden="1"/>
    <cellStyle name="20% - Accent3 9" xfId="31786" hidden="1"/>
    <cellStyle name="20% - Accent3 9" xfId="32692" hidden="1"/>
    <cellStyle name="20% - Accent3 9" xfId="32768" hidden="1"/>
    <cellStyle name="20% - Accent3 9" xfId="32846" hidden="1"/>
    <cellStyle name="20% - Accent3 9" xfId="33070" hidden="1"/>
    <cellStyle name="20% - Accent3 9" xfId="31925" hidden="1"/>
    <cellStyle name="20% - Accent3 9" xfId="32032" hidden="1"/>
    <cellStyle name="20% - Accent3 9" xfId="33224" hidden="1"/>
    <cellStyle name="20% - Accent3 9" xfId="33300" hidden="1"/>
    <cellStyle name="20% - Accent3 9" xfId="33378" hidden="1"/>
    <cellStyle name="20% - Accent3 9" xfId="33561" hidden="1"/>
    <cellStyle name="20% - Accent3 9" xfId="33637" hidden="1"/>
    <cellStyle name="20% - Accent3 9" xfId="33715" hidden="1"/>
    <cellStyle name="20% - Accent3 9" xfId="33898" hidden="1"/>
    <cellStyle name="20% - Accent3 9" xfId="33974" hidden="1"/>
    <cellStyle name="20% - Accent4" xfId="33" builtinId="42" hidden="1" customBuiltin="1"/>
    <cellStyle name="20% - Accent4" xfId="81" builtinId="42" hidden="1" customBuiltin="1"/>
    <cellStyle name="20% - Accent4" xfId="116" builtinId="42" hidden="1" customBuiltin="1"/>
    <cellStyle name="20% - Accent4" xfId="159" builtinId="42" hidden="1" customBuiltin="1"/>
    <cellStyle name="20% - Accent4" xfId="201" builtinId="42" hidden="1" customBuiltin="1"/>
    <cellStyle name="20% - Accent4" xfId="235" builtinId="42" hidden="1" customBuiltin="1"/>
    <cellStyle name="20% - Accent4" xfId="272" builtinId="42" hidden="1" customBuiltin="1"/>
    <cellStyle name="20% - Accent4" xfId="309" builtinId="42" hidden="1" customBuiltin="1"/>
    <cellStyle name="20% - Accent4" xfId="343" builtinId="42" hidden="1" customBuiltin="1"/>
    <cellStyle name="20% - Accent4" xfId="378" builtinId="42" hidden="1" customBuiltin="1"/>
    <cellStyle name="20% - Accent4" xfId="3929" builtinId="42" hidden="1" customBuiltin="1"/>
    <cellStyle name="20% - Accent4" xfId="3963" builtinId="42" hidden="1" customBuiltin="1"/>
    <cellStyle name="20% - Accent4" xfId="4000" builtinId="42" hidden="1" customBuiltin="1"/>
    <cellStyle name="20% - Accent4" xfId="4037" builtinId="42" hidden="1" customBuiltin="1"/>
    <cellStyle name="20% - Accent4" xfId="4071" builtinId="42" hidden="1" customBuiltin="1"/>
    <cellStyle name="20% - Accent4" xfId="4269" builtinId="42" hidden="1" customBuiltin="1"/>
    <cellStyle name="20% - Accent4" xfId="7917" builtinId="42" hidden="1" customBuiltin="1"/>
    <cellStyle name="20% - Accent4" xfId="8098" builtinId="42" hidden="1" customBuiltin="1"/>
    <cellStyle name="20% - Accent4" xfId="5431" builtinId="42" hidden="1" customBuiltin="1"/>
    <cellStyle name="20% - Accent4" xfId="7598" builtinId="42" hidden="1" customBuiltin="1"/>
    <cellStyle name="20% - Accent4" xfId="5190" builtinId="42" hidden="1" customBuiltin="1"/>
    <cellStyle name="20% - Accent4" xfId="5162" builtinId="42" hidden="1" customBuiltin="1"/>
    <cellStyle name="20% - Accent4" xfId="4786" builtinId="42" hidden="1" customBuiltin="1"/>
    <cellStyle name="20% - Accent4" xfId="5553" builtinId="42" hidden="1" customBuiltin="1"/>
    <cellStyle name="20% - Accent4" xfId="5548" builtinId="42" hidden="1" customBuiltin="1"/>
    <cellStyle name="20% - Accent4" xfId="5977" builtinId="42" hidden="1" customBuiltin="1"/>
    <cellStyle name="20% - Accent4" xfId="5873" builtinId="42" hidden="1" customBuiltin="1"/>
    <cellStyle name="20% - Accent4" xfId="5221" builtinId="42" hidden="1" customBuiltin="1"/>
    <cellStyle name="20% - Accent4" xfId="14265" builtinId="42" hidden="1" customBuiltin="1"/>
    <cellStyle name="20% - Accent4" xfId="14433" builtinId="42" hidden="1" customBuiltin="1"/>
    <cellStyle name="20% - Accent4" xfId="10640" builtinId="42" hidden="1" customBuiltin="1"/>
    <cellStyle name="20% - Accent4" xfId="14012" builtinId="42" hidden="1" customBuiltin="1"/>
    <cellStyle name="20% - Accent4" xfId="4457" builtinId="42" hidden="1" customBuiltin="1"/>
    <cellStyle name="20% - Accent4" xfId="6249" builtinId="42" hidden="1" customBuiltin="1"/>
    <cellStyle name="20% - Accent4" xfId="7648" builtinId="42" hidden="1" customBuiltin="1"/>
    <cellStyle name="20% - Accent4" xfId="10251" builtinId="42" hidden="1" customBuiltin="1"/>
    <cellStyle name="20% - Accent4" xfId="5771" builtinId="42" hidden="1" customBuiltin="1"/>
    <cellStyle name="20% - Accent4" xfId="5091" builtinId="42" hidden="1" customBuiltin="1"/>
    <cellStyle name="20% - Accent4" xfId="6027" builtinId="42" hidden="1" customBuiltin="1"/>
    <cellStyle name="20% - Accent4" xfId="8009" builtinId="42" hidden="1" customBuiltin="1"/>
    <cellStyle name="20% - Accent4" xfId="5035" builtinId="42" hidden="1" customBuiltin="1"/>
    <cellStyle name="20% - Accent4" xfId="20127" builtinId="42" hidden="1" customBuiltin="1"/>
    <cellStyle name="20% - Accent4" xfId="10732" builtinId="42" hidden="1" customBuiltin="1"/>
    <cellStyle name="20% - Accent4" xfId="14173" builtinId="42" hidden="1" customBuiltin="1"/>
    <cellStyle name="20% - Accent4" xfId="14416" builtinId="42" hidden="1" customBuiltin="1"/>
    <cellStyle name="20% - Accent4" xfId="4343" builtinId="42" hidden="1" customBuiltin="1"/>
    <cellStyle name="20% - Accent4" xfId="4097" builtinId="42" hidden="1" customBuiltin="1"/>
    <cellStyle name="20% - Accent4" xfId="23337" builtinId="42" hidden="1" customBuiltin="1"/>
    <cellStyle name="20% - Accent4" xfId="5750" builtinId="42" hidden="1" customBuiltin="1"/>
    <cellStyle name="20% - Accent4" xfId="6018" builtinId="42" hidden="1" customBuiltin="1"/>
    <cellStyle name="20% - Accent4" xfId="7537" builtinId="42" hidden="1" customBuiltin="1"/>
    <cellStyle name="20% - Accent4" xfId="5610" builtinId="42" hidden="1" customBuiltin="1"/>
    <cellStyle name="20% - Accent4 10" xfId="536" hidden="1"/>
    <cellStyle name="20% - Accent4 10" xfId="860" hidden="1"/>
    <cellStyle name="20% - Accent4 10" xfId="1181" hidden="1"/>
    <cellStyle name="20% - Accent4 10" xfId="1523" hidden="1"/>
    <cellStyle name="20% - Accent4 10" xfId="6750" hidden="1"/>
    <cellStyle name="20% - Accent4 10" xfId="7072" hidden="1"/>
    <cellStyle name="20% - Accent4 10" xfId="7418" hidden="1"/>
    <cellStyle name="20% - Accent4 10" xfId="4801" hidden="1"/>
    <cellStyle name="20% - Accent4 10" xfId="4813" hidden="1"/>
    <cellStyle name="20% - Accent4 10" xfId="5485" hidden="1"/>
    <cellStyle name="20% - Accent4 10" xfId="13189" hidden="1"/>
    <cellStyle name="20% - Accent4 10" xfId="13510" hidden="1"/>
    <cellStyle name="20% - Accent4 10" xfId="13852" hidden="1"/>
    <cellStyle name="20% - Accent4 10" xfId="10814" hidden="1"/>
    <cellStyle name="20% - Accent4 10" xfId="6017" hidden="1"/>
    <cellStyle name="20% - Accent4 10" xfId="7640" hidden="1"/>
    <cellStyle name="20% - Accent4 10" xfId="19271" hidden="1"/>
    <cellStyle name="20% - Accent4 10" xfId="19593" hidden="1"/>
    <cellStyle name="20% - Accent4 10" xfId="19935" hidden="1"/>
    <cellStyle name="20% - Accent4 10" xfId="22524" hidden="1"/>
    <cellStyle name="20% - Accent4 10" xfId="22846" hidden="1"/>
    <cellStyle name="20% - Accent4 10" xfId="23188" hidden="1"/>
    <cellStyle name="20% - Accent4 10" xfId="25691" hidden="1"/>
    <cellStyle name="20% - Accent4 10" xfId="26012" hidden="1"/>
    <cellStyle name="20% - Accent4 10" xfId="28507" hidden="1"/>
    <cellStyle name="20% - Accent4 10" xfId="28581" hidden="1"/>
    <cellStyle name="20% - Accent4 10" xfId="28657" hidden="1"/>
    <cellStyle name="20% - Accent4 10" xfId="28735" hidden="1"/>
    <cellStyle name="20% - Accent4 10" xfId="29320" hidden="1"/>
    <cellStyle name="20% - Accent4 10" xfId="29396" hidden="1"/>
    <cellStyle name="20% - Accent4 10" xfId="29475" hidden="1"/>
    <cellStyle name="20% - Accent4 10" xfId="29061" hidden="1"/>
    <cellStyle name="20% - Accent4 10" xfId="29062" hidden="1"/>
    <cellStyle name="20% - Accent4 10" xfId="29153" hidden="1"/>
    <cellStyle name="20% - Accent4 10" xfId="29915" hidden="1"/>
    <cellStyle name="20% - Accent4 10" xfId="29991" hidden="1"/>
    <cellStyle name="20% - Accent4 10" xfId="30069" hidden="1"/>
    <cellStyle name="20% - Accent4 10" xfId="29743" hidden="1"/>
    <cellStyle name="20% - Accent4 10" xfId="29222" hidden="1"/>
    <cellStyle name="20% - Accent4 10" xfId="29516" hidden="1"/>
    <cellStyle name="20% - Accent4 10" xfId="30447" hidden="1"/>
    <cellStyle name="20% - Accent4 10" xfId="30523" hidden="1"/>
    <cellStyle name="20% - Accent4 10" xfId="30601" hidden="1"/>
    <cellStyle name="20% - Accent4 10" xfId="30784" hidden="1"/>
    <cellStyle name="20% - Accent4 10" xfId="30860" hidden="1"/>
    <cellStyle name="20% - Accent4 10" xfId="30938" hidden="1"/>
    <cellStyle name="20% - Accent4 10" xfId="31121" hidden="1"/>
    <cellStyle name="20% - Accent4 10" xfId="31197" hidden="1"/>
    <cellStyle name="20% - Accent4 10" xfId="31299" hidden="1"/>
    <cellStyle name="20% - Accent4 10" xfId="31373" hidden="1"/>
    <cellStyle name="20% - Accent4 10" xfId="31449" hidden="1"/>
    <cellStyle name="20% - Accent4 10" xfId="31527" hidden="1"/>
    <cellStyle name="20% - Accent4 10" xfId="32112" hidden="1"/>
    <cellStyle name="20% - Accent4 10" xfId="32188" hidden="1"/>
    <cellStyle name="20% - Accent4 10" xfId="32267" hidden="1"/>
    <cellStyle name="20% - Accent4 10" xfId="31853" hidden="1"/>
    <cellStyle name="20% - Accent4 10" xfId="31854" hidden="1"/>
    <cellStyle name="20% - Accent4 10" xfId="31945" hidden="1"/>
    <cellStyle name="20% - Accent4 10" xfId="32707" hidden="1"/>
    <cellStyle name="20% - Accent4 10" xfId="32783" hidden="1"/>
    <cellStyle name="20% - Accent4 10" xfId="32861" hidden="1"/>
    <cellStyle name="20% - Accent4 10" xfId="32535" hidden="1"/>
    <cellStyle name="20% - Accent4 10" xfId="32014" hidden="1"/>
    <cellStyle name="20% - Accent4 10" xfId="32308" hidden="1"/>
    <cellStyle name="20% - Accent4 10" xfId="33239" hidden="1"/>
    <cellStyle name="20% - Accent4 10" xfId="33315" hidden="1"/>
    <cellStyle name="20% - Accent4 10" xfId="33393" hidden="1"/>
    <cellStyle name="20% - Accent4 10" xfId="33576" hidden="1"/>
    <cellStyle name="20% - Accent4 10" xfId="33652" hidden="1"/>
    <cellStyle name="20% - Accent4 10" xfId="33730" hidden="1"/>
    <cellStyle name="20% - Accent4 10" xfId="33913" hidden="1"/>
    <cellStyle name="20% - Accent4 10" xfId="33989" hidden="1"/>
    <cellStyle name="20% - Accent4 11" xfId="572" hidden="1"/>
    <cellStyle name="20% - Accent4 11" xfId="896" hidden="1"/>
    <cellStyle name="20% - Accent4 11" xfId="1217" hidden="1"/>
    <cellStyle name="20% - Accent4 11" xfId="1559" hidden="1"/>
    <cellStyle name="20% - Accent4 11" xfId="6786" hidden="1"/>
    <cellStyle name="20% - Accent4 11" xfId="7108" hidden="1"/>
    <cellStyle name="20% - Accent4 11" xfId="7454" hidden="1"/>
    <cellStyle name="20% - Accent4 11" xfId="10664" hidden="1"/>
    <cellStyle name="20% - Accent4 11" xfId="5997" hidden="1"/>
    <cellStyle name="20% - Accent4 11" xfId="5139" hidden="1"/>
    <cellStyle name="20% - Accent4 11" xfId="13225" hidden="1"/>
    <cellStyle name="20% - Accent4 11" xfId="13546" hidden="1"/>
    <cellStyle name="20% - Accent4 11" xfId="13888" hidden="1"/>
    <cellStyle name="20% - Accent4 11" xfId="16880" hidden="1"/>
    <cellStyle name="20% - Accent4 11" xfId="11749" hidden="1"/>
    <cellStyle name="20% - Accent4 11" xfId="5659" hidden="1"/>
    <cellStyle name="20% - Accent4 11" xfId="19308" hidden="1"/>
    <cellStyle name="20% - Accent4 11" xfId="19629" hidden="1"/>
    <cellStyle name="20% - Accent4 11" xfId="19971" hidden="1"/>
    <cellStyle name="20% - Accent4 11" xfId="22561" hidden="1"/>
    <cellStyle name="20% - Accent4 11" xfId="22882" hidden="1"/>
    <cellStyle name="20% - Accent4 11" xfId="23224" hidden="1"/>
    <cellStyle name="20% - Accent4 11" xfId="25727" hidden="1"/>
    <cellStyle name="20% - Accent4 11" xfId="26048" hidden="1"/>
    <cellStyle name="20% - Accent4 11" xfId="28520" hidden="1"/>
    <cellStyle name="20% - Accent4 11" xfId="28594" hidden="1"/>
    <cellStyle name="20% - Accent4 11" xfId="28670" hidden="1"/>
    <cellStyle name="20% - Accent4 11" xfId="28748" hidden="1"/>
    <cellStyle name="20% - Accent4 11" xfId="29333" hidden="1"/>
    <cellStyle name="20% - Accent4 11" xfId="29409" hidden="1"/>
    <cellStyle name="20% - Accent4 11" xfId="29488" hidden="1"/>
    <cellStyle name="20% - Accent4 11" xfId="29714" hidden="1"/>
    <cellStyle name="20% - Accent4 11" xfId="29218" hidden="1"/>
    <cellStyle name="20% - Accent4 11" xfId="29106" hidden="1"/>
    <cellStyle name="20% - Accent4 11" xfId="29928" hidden="1"/>
    <cellStyle name="20% - Accent4 11" xfId="30004" hidden="1"/>
    <cellStyle name="20% - Accent4 11" xfId="30082" hidden="1"/>
    <cellStyle name="20% - Accent4 11" xfId="30277" hidden="1"/>
    <cellStyle name="20% - Accent4 11" xfId="29773" hidden="1"/>
    <cellStyle name="20% - Accent4 11" xfId="29179" hidden="1"/>
    <cellStyle name="20% - Accent4 11" xfId="30460" hidden="1"/>
    <cellStyle name="20% - Accent4 11" xfId="30536" hidden="1"/>
    <cellStyle name="20% - Accent4 11" xfId="30614" hidden="1"/>
    <cellStyle name="20% - Accent4 11" xfId="30797" hidden="1"/>
    <cellStyle name="20% - Accent4 11" xfId="30873" hidden="1"/>
    <cellStyle name="20% - Accent4 11" xfId="30951" hidden="1"/>
    <cellStyle name="20% - Accent4 11" xfId="31134" hidden="1"/>
    <cellStyle name="20% - Accent4 11" xfId="31210" hidden="1"/>
    <cellStyle name="20% - Accent4 11" xfId="31312" hidden="1"/>
    <cellStyle name="20% - Accent4 11" xfId="31386" hidden="1"/>
    <cellStyle name="20% - Accent4 11" xfId="31462" hidden="1"/>
    <cellStyle name="20% - Accent4 11" xfId="31540" hidden="1"/>
    <cellStyle name="20% - Accent4 11" xfId="32125" hidden="1"/>
    <cellStyle name="20% - Accent4 11" xfId="32201" hidden="1"/>
    <cellStyle name="20% - Accent4 11" xfId="32280" hidden="1"/>
    <cellStyle name="20% - Accent4 11" xfId="32506" hidden="1"/>
    <cellStyle name="20% - Accent4 11" xfId="32010" hidden="1"/>
    <cellStyle name="20% - Accent4 11" xfId="31898" hidden="1"/>
    <cellStyle name="20% - Accent4 11" xfId="32720" hidden="1"/>
    <cellStyle name="20% - Accent4 11" xfId="32796" hidden="1"/>
    <cellStyle name="20% - Accent4 11" xfId="32874" hidden="1"/>
    <cellStyle name="20% - Accent4 11" xfId="33069" hidden="1"/>
    <cellStyle name="20% - Accent4 11" xfId="32565" hidden="1"/>
    <cellStyle name="20% - Accent4 11" xfId="31971" hidden="1"/>
    <cellStyle name="20% - Accent4 11" xfId="33252" hidden="1"/>
    <cellStyle name="20% - Accent4 11" xfId="33328" hidden="1"/>
    <cellStyle name="20% - Accent4 11" xfId="33406" hidden="1"/>
    <cellStyle name="20% - Accent4 11" xfId="33589" hidden="1"/>
    <cellStyle name="20% - Accent4 11" xfId="33665" hidden="1"/>
    <cellStyle name="20% - Accent4 11" xfId="33743" hidden="1"/>
    <cellStyle name="20% - Accent4 11" xfId="33926" hidden="1"/>
    <cellStyle name="20% - Accent4 11" xfId="34002" hidden="1"/>
    <cellStyle name="20% - Accent4 12" xfId="606" hidden="1"/>
    <cellStyle name="20% - Accent4 12" xfId="931" hidden="1"/>
    <cellStyle name="20% - Accent4 12" xfId="1251" hidden="1"/>
    <cellStyle name="20% - Accent4 12" xfId="1593" hidden="1"/>
    <cellStyle name="20% - Accent4 12" xfId="6821" hidden="1"/>
    <cellStyle name="20% - Accent4 12" xfId="7142" hidden="1"/>
    <cellStyle name="20% - Accent4 12" xfId="7488" hidden="1"/>
    <cellStyle name="20% - Accent4 12" xfId="4822" hidden="1"/>
    <cellStyle name="20% - Accent4 12" xfId="6149" hidden="1"/>
    <cellStyle name="20% - Accent4 12" xfId="5775" hidden="1"/>
    <cellStyle name="20% - Accent4 12" xfId="13260" hidden="1"/>
    <cellStyle name="20% - Accent4 12" xfId="13580" hidden="1"/>
    <cellStyle name="20% - Accent4 12" xfId="13922" hidden="1"/>
    <cellStyle name="20% - Accent4 12" xfId="8393" hidden="1"/>
    <cellStyle name="20% - Accent4 12" xfId="4851" hidden="1"/>
    <cellStyle name="20% - Accent4 12" xfId="8217" hidden="1"/>
    <cellStyle name="20% - Accent4 12" xfId="19343" hidden="1"/>
    <cellStyle name="20% - Accent4 12" xfId="19663" hidden="1"/>
    <cellStyle name="20% - Accent4 12" xfId="20005" hidden="1"/>
    <cellStyle name="20% - Accent4 12" xfId="22596" hidden="1"/>
    <cellStyle name="20% - Accent4 12" xfId="22916" hidden="1"/>
    <cellStyle name="20% - Accent4 12" xfId="23258" hidden="1"/>
    <cellStyle name="20% - Accent4 12" xfId="25762" hidden="1"/>
    <cellStyle name="20% - Accent4 12" xfId="26082" hidden="1"/>
    <cellStyle name="20% - Accent4 12" xfId="28533" hidden="1"/>
    <cellStyle name="20% - Accent4 12" xfId="28608" hidden="1"/>
    <cellStyle name="20% - Accent4 12" xfId="28683" hidden="1"/>
    <cellStyle name="20% - Accent4 12" xfId="28761" hidden="1"/>
    <cellStyle name="20% - Accent4 12" xfId="29347" hidden="1"/>
    <cellStyle name="20% - Accent4 12" xfId="29422" hidden="1"/>
    <cellStyle name="20% - Accent4 12" xfId="29501" hidden="1"/>
    <cellStyle name="20% - Accent4 12" xfId="29063" hidden="1"/>
    <cellStyle name="20% - Accent4 12" xfId="29237" hidden="1"/>
    <cellStyle name="20% - Accent4 12" xfId="29193" hidden="1"/>
    <cellStyle name="20% - Accent4 12" xfId="29942" hidden="1"/>
    <cellStyle name="20% - Accent4 12" xfId="30017" hidden="1"/>
    <cellStyle name="20% - Accent4 12" xfId="30095" hidden="1"/>
    <cellStyle name="20% - Accent4 12" xfId="29578" hidden="1"/>
    <cellStyle name="20% - Accent4 12" xfId="29068" hidden="1"/>
    <cellStyle name="20% - Accent4 12" xfId="29563" hidden="1"/>
    <cellStyle name="20% - Accent4 12" xfId="30474" hidden="1"/>
    <cellStyle name="20% - Accent4 12" xfId="30549" hidden="1"/>
    <cellStyle name="20% - Accent4 12" xfId="30627" hidden="1"/>
    <cellStyle name="20% - Accent4 12" xfId="30811" hidden="1"/>
    <cellStyle name="20% - Accent4 12" xfId="30886" hidden="1"/>
    <cellStyle name="20% - Accent4 12" xfId="30964" hidden="1"/>
    <cellStyle name="20% - Accent4 12" xfId="31148" hidden="1"/>
    <cellStyle name="20% - Accent4 12" xfId="31223" hidden="1"/>
    <cellStyle name="20% - Accent4 12" xfId="31325" hidden="1"/>
    <cellStyle name="20% - Accent4 12" xfId="31400" hidden="1"/>
    <cellStyle name="20% - Accent4 12" xfId="31475" hidden="1"/>
    <cellStyle name="20% - Accent4 12" xfId="31553" hidden="1"/>
    <cellStyle name="20% - Accent4 12" xfId="32139" hidden="1"/>
    <cellStyle name="20% - Accent4 12" xfId="32214" hidden="1"/>
    <cellStyle name="20% - Accent4 12" xfId="32293" hidden="1"/>
    <cellStyle name="20% - Accent4 12" xfId="31855" hidden="1"/>
    <cellStyle name="20% - Accent4 12" xfId="32029" hidden="1"/>
    <cellStyle name="20% - Accent4 12" xfId="31985" hidden="1"/>
    <cellStyle name="20% - Accent4 12" xfId="32734" hidden="1"/>
    <cellStyle name="20% - Accent4 12" xfId="32809" hidden="1"/>
    <cellStyle name="20% - Accent4 12" xfId="32887" hidden="1"/>
    <cellStyle name="20% - Accent4 12" xfId="32370" hidden="1"/>
    <cellStyle name="20% - Accent4 12" xfId="31860" hidden="1"/>
    <cellStyle name="20% - Accent4 12" xfId="32355" hidden="1"/>
    <cellStyle name="20% - Accent4 12" xfId="33266" hidden="1"/>
    <cellStyle name="20% - Accent4 12" xfId="33341" hidden="1"/>
    <cellStyle name="20% - Accent4 12" xfId="33419" hidden="1"/>
    <cellStyle name="20% - Accent4 12" xfId="33603" hidden="1"/>
    <cellStyle name="20% - Accent4 12" xfId="33678" hidden="1"/>
    <cellStyle name="20% - Accent4 12" xfId="33756" hidden="1"/>
    <cellStyle name="20% - Accent4 12" xfId="33940" hidden="1"/>
    <cellStyle name="20% - Accent4 12" xfId="34015" hidden="1"/>
    <cellStyle name="20% - Accent4 13" xfId="1628" hidden="1"/>
    <cellStyle name="20% - Accent4 13" xfId="2894" hidden="1"/>
    <cellStyle name="20% - Accent4 13" xfId="9520" hidden="1"/>
    <cellStyle name="20% - Accent4 13" xfId="12033" hidden="1"/>
    <cellStyle name="20% - Accent4 13" xfId="15771" hidden="1"/>
    <cellStyle name="20% - Accent4 13" xfId="18139" hidden="1"/>
    <cellStyle name="20% - Accent4 13" xfId="21408" hidden="1"/>
    <cellStyle name="20% - Accent4 13" xfId="24592" hidden="1"/>
    <cellStyle name="20% - Accent4 13" xfId="28774" hidden="1"/>
    <cellStyle name="20% - Accent4 13" xfId="28889" hidden="1"/>
    <cellStyle name="20% - Accent4 13" xfId="29612" hidden="1"/>
    <cellStyle name="20% - Accent4 13" xfId="29785" hidden="1"/>
    <cellStyle name="20% - Accent4 13" xfId="30178" hidden="1"/>
    <cellStyle name="20% - Accent4 13" xfId="30326" hidden="1"/>
    <cellStyle name="20% - Accent4 13" xfId="30664" hidden="1"/>
    <cellStyle name="20% - Accent4 13" xfId="31001" hidden="1"/>
    <cellStyle name="20% - Accent4 13" xfId="31566" hidden="1"/>
    <cellStyle name="20% - Accent4 13" xfId="31681" hidden="1"/>
    <cellStyle name="20% - Accent4 13" xfId="32404" hidden="1"/>
    <cellStyle name="20% - Accent4 13" xfId="32577" hidden="1"/>
    <cellStyle name="20% - Accent4 13" xfId="32970" hidden="1"/>
    <cellStyle name="20% - Accent4 13" xfId="33118" hidden="1"/>
    <cellStyle name="20% - Accent4 13" xfId="33456" hidden="1"/>
    <cellStyle name="20% - Accent4 13" xfId="33793" hidden="1"/>
    <cellStyle name="20% - Accent4 3 2 3 2" xfId="1709" hidden="1"/>
    <cellStyle name="20% - Accent4 3 2 3 2" xfId="2975" hidden="1"/>
    <cellStyle name="20% - Accent4 3 2 3 2" xfId="9601" hidden="1"/>
    <cellStyle name="20% - Accent4 3 2 3 2" xfId="12114" hidden="1"/>
    <cellStyle name="20% - Accent4 3 2 3 2" xfId="15852" hidden="1"/>
    <cellStyle name="20% - Accent4 3 2 3 2" xfId="18220" hidden="1"/>
    <cellStyle name="20% - Accent4 3 2 3 2" xfId="21489" hidden="1"/>
    <cellStyle name="20% - Accent4 3 2 3 2" xfId="24673" hidden="1"/>
    <cellStyle name="20% - Accent4 3 2 3 2" xfId="28850" hidden="1"/>
    <cellStyle name="20% - Accent4 3 2 3 2" xfId="28965" hidden="1"/>
    <cellStyle name="20% - Accent4 3 2 3 2" xfId="29688" hidden="1"/>
    <cellStyle name="20% - Accent4 3 2 3 2" xfId="29861" hidden="1"/>
    <cellStyle name="20% - Accent4 3 2 3 2" xfId="30254" hidden="1"/>
    <cellStyle name="20% - Accent4 3 2 3 2" xfId="30402" hidden="1"/>
    <cellStyle name="20% - Accent4 3 2 3 2" xfId="30740" hidden="1"/>
    <cellStyle name="20% - Accent4 3 2 3 2" xfId="31077" hidden="1"/>
    <cellStyle name="20% - Accent4 3 2 3 2" xfId="31642" hidden="1"/>
    <cellStyle name="20% - Accent4 3 2 3 2" xfId="31757" hidden="1"/>
    <cellStyle name="20% - Accent4 3 2 3 2" xfId="32480" hidden="1"/>
    <cellStyle name="20% - Accent4 3 2 3 2" xfId="32653" hidden="1"/>
    <cellStyle name="20% - Accent4 3 2 3 2" xfId="33046" hidden="1"/>
    <cellStyle name="20% - Accent4 3 2 3 2" xfId="33194" hidden="1"/>
    <cellStyle name="20% - Accent4 3 2 3 2" xfId="33532" hidden="1"/>
    <cellStyle name="20% - Accent4 3 2 3 2" xfId="33869" hidden="1"/>
    <cellStyle name="20% - Accent4 3 2 4 2" xfId="1666" hidden="1"/>
    <cellStyle name="20% - Accent4 3 2 4 2" xfId="2932" hidden="1"/>
    <cellStyle name="20% - Accent4 3 2 4 2" xfId="9558" hidden="1"/>
    <cellStyle name="20% - Accent4 3 2 4 2" xfId="12071" hidden="1"/>
    <cellStyle name="20% - Accent4 3 2 4 2" xfId="15809" hidden="1"/>
    <cellStyle name="20% - Accent4 3 2 4 2" xfId="18177" hidden="1"/>
    <cellStyle name="20% - Accent4 3 2 4 2" xfId="21446" hidden="1"/>
    <cellStyle name="20% - Accent4 3 2 4 2" xfId="24630" hidden="1"/>
    <cellStyle name="20% - Accent4 3 2 4 2" xfId="28807" hidden="1"/>
    <cellStyle name="20% - Accent4 3 2 4 2" xfId="28922" hidden="1"/>
    <cellStyle name="20% - Accent4 3 2 4 2" xfId="29645" hidden="1"/>
    <cellStyle name="20% - Accent4 3 2 4 2" xfId="29818" hidden="1"/>
    <cellStyle name="20% - Accent4 3 2 4 2" xfId="30211" hidden="1"/>
    <cellStyle name="20% - Accent4 3 2 4 2" xfId="30359" hidden="1"/>
    <cellStyle name="20% - Accent4 3 2 4 2" xfId="30697" hidden="1"/>
    <cellStyle name="20% - Accent4 3 2 4 2" xfId="31034" hidden="1"/>
    <cellStyle name="20% - Accent4 3 2 4 2" xfId="31599" hidden="1"/>
    <cellStyle name="20% - Accent4 3 2 4 2" xfId="31714" hidden="1"/>
    <cellStyle name="20% - Accent4 3 2 4 2" xfId="32437" hidden="1"/>
    <cellStyle name="20% - Accent4 3 2 4 2" xfId="32610" hidden="1"/>
    <cellStyle name="20% - Accent4 3 2 4 2" xfId="33003" hidden="1"/>
    <cellStyle name="20% - Accent4 3 2 4 2" xfId="33151" hidden="1"/>
    <cellStyle name="20% - Accent4 3 2 4 2" xfId="33489" hidden="1"/>
    <cellStyle name="20% - Accent4 3 2 4 2" xfId="33826" hidden="1"/>
    <cellStyle name="20% - Accent4 3 3 3 2" xfId="1665" hidden="1"/>
    <cellStyle name="20% - Accent4 3 3 3 2" xfId="2931" hidden="1"/>
    <cellStyle name="20% - Accent4 3 3 3 2" xfId="9557" hidden="1"/>
    <cellStyle name="20% - Accent4 3 3 3 2" xfId="12070" hidden="1"/>
    <cellStyle name="20% - Accent4 3 3 3 2" xfId="15808" hidden="1"/>
    <cellStyle name="20% - Accent4 3 3 3 2" xfId="18176" hidden="1"/>
    <cellStyle name="20% - Accent4 3 3 3 2" xfId="21445" hidden="1"/>
    <cellStyle name="20% - Accent4 3 3 3 2" xfId="24629" hidden="1"/>
    <cellStyle name="20% - Accent4 3 3 3 2" xfId="28806" hidden="1"/>
    <cellStyle name="20% - Accent4 3 3 3 2" xfId="28921" hidden="1"/>
    <cellStyle name="20% - Accent4 3 3 3 2" xfId="29644" hidden="1"/>
    <cellStyle name="20% - Accent4 3 3 3 2" xfId="29817" hidden="1"/>
    <cellStyle name="20% - Accent4 3 3 3 2" xfId="30210" hidden="1"/>
    <cellStyle name="20% - Accent4 3 3 3 2" xfId="30358" hidden="1"/>
    <cellStyle name="20% - Accent4 3 3 3 2" xfId="30696" hidden="1"/>
    <cellStyle name="20% - Accent4 3 3 3 2" xfId="31033" hidden="1"/>
    <cellStyle name="20% - Accent4 3 3 3 2" xfId="31598" hidden="1"/>
    <cellStyle name="20% - Accent4 3 3 3 2" xfId="31713" hidden="1"/>
    <cellStyle name="20% - Accent4 3 3 3 2" xfId="32436" hidden="1"/>
    <cellStyle name="20% - Accent4 3 3 3 2" xfId="32609" hidden="1"/>
    <cellStyle name="20% - Accent4 3 3 3 2" xfId="33002" hidden="1"/>
    <cellStyle name="20% - Accent4 3 3 3 2" xfId="33150" hidden="1"/>
    <cellStyle name="20% - Accent4 3 3 3 2" xfId="33488" hidden="1"/>
    <cellStyle name="20% - Accent4 3 3 3 2" xfId="33825" hidden="1"/>
    <cellStyle name="20% - Accent4 4 2 3 2" xfId="1710" hidden="1"/>
    <cellStyle name="20% - Accent4 4 2 3 2" xfId="2976" hidden="1"/>
    <cellStyle name="20% - Accent4 4 2 3 2" xfId="9602" hidden="1"/>
    <cellStyle name="20% - Accent4 4 2 3 2" xfId="12115" hidden="1"/>
    <cellStyle name="20% - Accent4 4 2 3 2" xfId="15853" hidden="1"/>
    <cellStyle name="20% - Accent4 4 2 3 2" xfId="18221" hidden="1"/>
    <cellStyle name="20% - Accent4 4 2 3 2" xfId="21490" hidden="1"/>
    <cellStyle name="20% - Accent4 4 2 3 2" xfId="24674" hidden="1"/>
    <cellStyle name="20% - Accent4 4 2 3 2" xfId="28851" hidden="1"/>
    <cellStyle name="20% - Accent4 4 2 3 2" xfId="28966" hidden="1"/>
    <cellStyle name="20% - Accent4 4 2 3 2" xfId="29689" hidden="1"/>
    <cellStyle name="20% - Accent4 4 2 3 2" xfId="29862" hidden="1"/>
    <cellStyle name="20% - Accent4 4 2 3 2" xfId="30255" hidden="1"/>
    <cellStyle name="20% - Accent4 4 2 3 2" xfId="30403" hidden="1"/>
    <cellStyle name="20% - Accent4 4 2 3 2" xfId="30741" hidden="1"/>
    <cellStyle name="20% - Accent4 4 2 3 2" xfId="31078" hidden="1"/>
    <cellStyle name="20% - Accent4 4 2 3 2" xfId="31643" hidden="1"/>
    <cellStyle name="20% - Accent4 4 2 3 2" xfId="31758" hidden="1"/>
    <cellStyle name="20% - Accent4 4 2 3 2" xfId="32481" hidden="1"/>
    <cellStyle name="20% - Accent4 4 2 3 2" xfId="32654" hidden="1"/>
    <cellStyle name="20% - Accent4 4 2 3 2" xfId="33047" hidden="1"/>
    <cellStyle name="20% - Accent4 4 2 3 2" xfId="33195" hidden="1"/>
    <cellStyle name="20% - Accent4 4 2 3 2" xfId="33533" hidden="1"/>
    <cellStyle name="20% - Accent4 4 2 3 2" xfId="33870" hidden="1"/>
    <cellStyle name="20% - Accent4 4 2 4 2" xfId="1668" hidden="1"/>
    <cellStyle name="20% - Accent4 4 2 4 2" xfId="2934" hidden="1"/>
    <cellStyle name="20% - Accent4 4 2 4 2" xfId="9560" hidden="1"/>
    <cellStyle name="20% - Accent4 4 2 4 2" xfId="12073" hidden="1"/>
    <cellStyle name="20% - Accent4 4 2 4 2" xfId="15811" hidden="1"/>
    <cellStyle name="20% - Accent4 4 2 4 2" xfId="18179" hidden="1"/>
    <cellStyle name="20% - Accent4 4 2 4 2" xfId="21448" hidden="1"/>
    <cellStyle name="20% - Accent4 4 2 4 2" xfId="24632" hidden="1"/>
    <cellStyle name="20% - Accent4 4 2 4 2" xfId="28809" hidden="1"/>
    <cellStyle name="20% - Accent4 4 2 4 2" xfId="28924" hidden="1"/>
    <cellStyle name="20% - Accent4 4 2 4 2" xfId="29647" hidden="1"/>
    <cellStyle name="20% - Accent4 4 2 4 2" xfId="29820" hidden="1"/>
    <cellStyle name="20% - Accent4 4 2 4 2" xfId="30213" hidden="1"/>
    <cellStyle name="20% - Accent4 4 2 4 2" xfId="30361" hidden="1"/>
    <cellStyle name="20% - Accent4 4 2 4 2" xfId="30699" hidden="1"/>
    <cellStyle name="20% - Accent4 4 2 4 2" xfId="31036" hidden="1"/>
    <cellStyle name="20% - Accent4 4 2 4 2" xfId="31601" hidden="1"/>
    <cellStyle name="20% - Accent4 4 2 4 2" xfId="31716" hidden="1"/>
    <cellStyle name="20% - Accent4 4 2 4 2" xfId="32439" hidden="1"/>
    <cellStyle name="20% - Accent4 4 2 4 2" xfId="32612" hidden="1"/>
    <cellStyle name="20% - Accent4 4 2 4 2" xfId="33005" hidden="1"/>
    <cellStyle name="20% - Accent4 4 2 4 2" xfId="33153" hidden="1"/>
    <cellStyle name="20% - Accent4 4 2 4 2" xfId="33491" hidden="1"/>
    <cellStyle name="20% - Accent4 4 2 4 2" xfId="33828" hidden="1"/>
    <cellStyle name="20% - Accent4 4 3 3 2" xfId="1667" hidden="1"/>
    <cellStyle name="20% - Accent4 4 3 3 2" xfId="2933" hidden="1"/>
    <cellStyle name="20% - Accent4 4 3 3 2" xfId="9559" hidden="1"/>
    <cellStyle name="20% - Accent4 4 3 3 2" xfId="12072" hidden="1"/>
    <cellStyle name="20% - Accent4 4 3 3 2" xfId="15810" hidden="1"/>
    <cellStyle name="20% - Accent4 4 3 3 2" xfId="18178" hidden="1"/>
    <cellStyle name="20% - Accent4 4 3 3 2" xfId="21447" hidden="1"/>
    <cellStyle name="20% - Accent4 4 3 3 2" xfId="24631" hidden="1"/>
    <cellStyle name="20% - Accent4 4 3 3 2" xfId="28808" hidden="1"/>
    <cellStyle name="20% - Accent4 4 3 3 2" xfId="28923" hidden="1"/>
    <cellStyle name="20% - Accent4 4 3 3 2" xfId="29646" hidden="1"/>
    <cellStyle name="20% - Accent4 4 3 3 2" xfId="29819" hidden="1"/>
    <cellStyle name="20% - Accent4 4 3 3 2" xfId="30212" hidden="1"/>
    <cellStyle name="20% - Accent4 4 3 3 2" xfId="30360" hidden="1"/>
    <cellStyle name="20% - Accent4 4 3 3 2" xfId="30698" hidden="1"/>
    <cellStyle name="20% - Accent4 4 3 3 2" xfId="31035" hidden="1"/>
    <cellStyle name="20% - Accent4 4 3 3 2" xfId="31600" hidden="1"/>
    <cellStyle name="20% - Accent4 4 3 3 2" xfId="31715" hidden="1"/>
    <cellStyle name="20% - Accent4 4 3 3 2" xfId="32438" hidden="1"/>
    <cellStyle name="20% - Accent4 4 3 3 2" xfId="32611" hidden="1"/>
    <cellStyle name="20% - Accent4 4 3 3 2" xfId="33004" hidden="1"/>
    <cellStyle name="20% - Accent4 4 3 3 2" xfId="33152" hidden="1"/>
    <cellStyle name="20% - Accent4 4 3 3 2" xfId="33490" hidden="1"/>
    <cellStyle name="20% - Accent4 4 3 3 2" xfId="33827" hidden="1"/>
    <cellStyle name="20% - Accent4 5 2" xfId="1647" hidden="1"/>
    <cellStyle name="20% - Accent4 5 2" xfId="2913" hidden="1"/>
    <cellStyle name="20% - Accent4 5 2" xfId="9539" hidden="1"/>
    <cellStyle name="20% - Accent4 5 2" xfId="12052" hidden="1"/>
    <cellStyle name="20% - Accent4 5 2" xfId="15790" hidden="1"/>
    <cellStyle name="20% - Accent4 5 2" xfId="18158" hidden="1"/>
    <cellStyle name="20% - Accent4 5 2" xfId="21427" hidden="1"/>
    <cellStyle name="20% - Accent4 5 2" xfId="24611" hidden="1"/>
    <cellStyle name="20% - Accent4 5 2" xfId="28788" hidden="1"/>
    <cellStyle name="20% - Accent4 5 2" xfId="28903" hidden="1"/>
    <cellStyle name="20% - Accent4 5 2" xfId="29626" hidden="1"/>
    <cellStyle name="20% - Accent4 5 2" xfId="29799" hidden="1"/>
    <cellStyle name="20% - Accent4 5 2" xfId="30192" hidden="1"/>
    <cellStyle name="20% - Accent4 5 2" xfId="30340" hidden="1"/>
    <cellStyle name="20% - Accent4 5 2" xfId="30678" hidden="1"/>
    <cellStyle name="20% - Accent4 5 2" xfId="31015" hidden="1"/>
    <cellStyle name="20% - Accent4 5 2" xfId="31580" hidden="1"/>
    <cellStyle name="20% - Accent4 5 2" xfId="31695" hidden="1"/>
    <cellStyle name="20% - Accent4 5 2" xfId="32418" hidden="1"/>
    <cellStyle name="20% - Accent4 5 2" xfId="32591" hidden="1"/>
    <cellStyle name="20% - Accent4 5 2" xfId="32984" hidden="1"/>
    <cellStyle name="20% - Accent4 5 2" xfId="33132" hidden="1"/>
    <cellStyle name="20% - Accent4 5 2" xfId="33470" hidden="1"/>
    <cellStyle name="20% - Accent4 5 2" xfId="33807" hidden="1"/>
    <cellStyle name="20% - Accent4 7" xfId="419" hidden="1"/>
    <cellStyle name="20% - Accent4 7" xfId="806" hidden="1"/>
    <cellStyle name="20% - Accent4 7" xfId="1131" hidden="1"/>
    <cellStyle name="20% - Accent4 7" xfId="1473" hidden="1"/>
    <cellStyle name="20% - Accent4 7" xfId="6696" hidden="1"/>
    <cellStyle name="20% - Accent4 7" xfId="7022" hidden="1"/>
    <cellStyle name="20% - Accent4 7" xfId="7367" hidden="1"/>
    <cellStyle name="20% - Accent4 7" xfId="8142" hidden="1"/>
    <cellStyle name="20% - Accent4 7" xfId="4894" hidden="1"/>
    <cellStyle name="20% - Accent4 7" xfId="6192" hidden="1"/>
    <cellStyle name="20% - Accent4 7" xfId="13135" hidden="1"/>
    <cellStyle name="20% - Accent4 7" xfId="13460" hidden="1"/>
    <cellStyle name="20% - Accent4 7" xfId="13802" hidden="1"/>
    <cellStyle name="20% - Accent4 7" xfId="14470" hidden="1"/>
    <cellStyle name="20% - Accent4 7" xfId="4612" hidden="1"/>
    <cellStyle name="20% - Accent4 7" xfId="5290" hidden="1"/>
    <cellStyle name="20% - Accent4 7" xfId="19216" hidden="1"/>
    <cellStyle name="20% - Accent4 7" xfId="19543" hidden="1"/>
    <cellStyle name="20% - Accent4 7" xfId="19885" hidden="1"/>
    <cellStyle name="20% - Accent4 7" xfId="22469" hidden="1"/>
    <cellStyle name="20% - Accent4 7" xfId="22796" hidden="1"/>
    <cellStyle name="20% - Accent4 7" xfId="23138" hidden="1"/>
    <cellStyle name="20% - Accent4 7" xfId="25637" hidden="1"/>
    <cellStyle name="20% - Accent4 7" xfId="25962" hidden="1"/>
    <cellStyle name="20% - Accent4 7" xfId="28465" hidden="1"/>
    <cellStyle name="20% - Accent4 7" xfId="28561" hidden="1"/>
    <cellStyle name="20% - Accent4 7" xfId="28637" hidden="1"/>
    <cellStyle name="20% - Accent4 7" xfId="28715" hidden="1"/>
    <cellStyle name="20% - Accent4 7" xfId="29300" hidden="1"/>
    <cellStyle name="20% - Accent4 7" xfId="29376" hidden="1"/>
    <cellStyle name="20% - Accent4 7" xfId="29455" hidden="1"/>
    <cellStyle name="20% - Accent4 7" xfId="29554" hidden="1"/>
    <cellStyle name="20% - Accent4 7" xfId="29073" hidden="1"/>
    <cellStyle name="20% - Accent4 7" xfId="29244" hidden="1"/>
    <cellStyle name="20% - Accent4 7" xfId="29895" hidden="1"/>
    <cellStyle name="20% - Accent4 7" xfId="29971" hidden="1"/>
    <cellStyle name="20% - Accent4 7" xfId="30049" hidden="1"/>
    <cellStyle name="20% - Accent4 7" xfId="30136" hidden="1"/>
    <cellStyle name="20% - Accent4 7" xfId="29037" hidden="1"/>
    <cellStyle name="20% - Accent4 7" xfId="29126" hidden="1"/>
    <cellStyle name="20% - Accent4 7" xfId="30427" hidden="1"/>
    <cellStyle name="20% - Accent4 7" xfId="30503" hidden="1"/>
    <cellStyle name="20% - Accent4 7" xfId="30581" hidden="1"/>
    <cellStyle name="20% - Accent4 7" xfId="30764" hidden="1"/>
    <cellStyle name="20% - Accent4 7" xfId="30840" hidden="1"/>
    <cellStyle name="20% - Accent4 7" xfId="30918" hidden="1"/>
    <cellStyle name="20% - Accent4 7" xfId="31101" hidden="1"/>
    <cellStyle name="20% - Accent4 7" xfId="31177" hidden="1"/>
    <cellStyle name="20% - Accent4 7" xfId="31257" hidden="1"/>
    <cellStyle name="20% - Accent4 7" xfId="31353" hidden="1"/>
    <cellStyle name="20% - Accent4 7" xfId="31429" hidden="1"/>
    <cellStyle name="20% - Accent4 7" xfId="31507" hidden="1"/>
    <cellStyle name="20% - Accent4 7" xfId="32092" hidden="1"/>
    <cellStyle name="20% - Accent4 7" xfId="32168" hidden="1"/>
    <cellStyle name="20% - Accent4 7" xfId="32247" hidden="1"/>
    <cellStyle name="20% - Accent4 7" xfId="32346" hidden="1"/>
    <cellStyle name="20% - Accent4 7" xfId="31865" hidden="1"/>
    <cellStyle name="20% - Accent4 7" xfId="32036" hidden="1"/>
    <cellStyle name="20% - Accent4 7" xfId="32687" hidden="1"/>
    <cellStyle name="20% - Accent4 7" xfId="32763" hidden="1"/>
    <cellStyle name="20% - Accent4 7" xfId="32841" hidden="1"/>
    <cellStyle name="20% - Accent4 7" xfId="32928" hidden="1"/>
    <cellStyle name="20% - Accent4 7" xfId="31829" hidden="1"/>
    <cellStyle name="20% - Accent4 7" xfId="31918" hidden="1"/>
    <cellStyle name="20% - Accent4 7" xfId="33219" hidden="1"/>
    <cellStyle name="20% - Accent4 7" xfId="33295" hidden="1"/>
    <cellStyle name="20% - Accent4 7" xfId="33373" hidden="1"/>
    <cellStyle name="20% - Accent4 7" xfId="33556" hidden="1"/>
    <cellStyle name="20% - Accent4 7" xfId="33632" hidden="1"/>
    <cellStyle name="20% - Accent4 7" xfId="33710" hidden="1"/>
    <cellStyle name="20% - Accent4 7" xfId="33893" hidden="1"/>
    <cellStyle name="20% - Accent4 7" xfId="33969" hidden="1"/>
    <cellStyle name="20% - Accent4 8" xfId="466" hidden="1"/>
    <cellStyle name="20% - Accent4 8" xfId="728" hidden="1"/>
    <cellStyle name="20% - Accent4 8" xfId="1060" hidden="1"/>
    <cellStyle name="20% - Accent4 8" xfId="1402" hidden="1"/>
    <cellStyle name="20% - Accent4 8" xfId="6617" hidden="1"/>
    <cellStyle name="20% - Accent4 8" xfId="6951" hidden="1"/>
    <cellStyle name="20% - Accent4 8" xfId="7296" hidden="1"/>
    <cellStyle name="20% - Accent4 8" xfId="8197" hidden="1"/>
    <cellStyle name="20% - Accent4 8" xfId="6304" hidden="1"/>
    <cellStyle name="20% - Accent4 8" xfId="5488" hidden="1"/>
    <cellStyle name="20% - Accent4 8" xfId="5280" hidden="1"/>
    <cellStyle name="20% - Accent4 8" xfId="13389" hidden="1"/>
    <cellStyle name="20% - Accent4 8" xfId="13731" hidden="1"/>
    <cellStyle name="20% - Accent4 8" xfId="14512" hidden="1"/>
    <cellStyle name="20% - Accent4 8" xfId="5117" hidden="1"/>
    <cellStyle name="20% - Accent4 8" xfId="5703" hidden="1"/>
    <cellStyle name="20% - Accent4 8" xfId="5573" hidden="1"/>
    <cellStyle name="20% - Accent4 8" xfId="19472" hidden="1"/>
    <cellStyle name="20% - Accent4 8" xfId="19814" hidden="1"/>
    <cellStyle name="20% - Accent4 8" xfId="4245" hidden="1"/>
    <cellStyle name="20% - Accent4 8" xfId="22725" hidden="1"/>
    <cellStyle name="20% - Accent4 8" xfId="23067" hidden="1"/>
    <cellStyle name="20% - Accent4 8" xfId="14458" hidden="1"/>
    <cellStyle name="20% - Accent4 8" xfId="25891" hidden="1"/>
    <cellStyle name="20% - Accent4 8" xfId="28481" hidden="1"/>
    <cellStyle name="20% - Accent4 8" xfId="28552" hidden="1"/>
    <cellStyle name="20% - Accent4 8" xfId="28629" hidden="1"/>
    <cellStyle name="20% - Accent4 8" xfId="28707" hidden="1"/>
    <cellStyle name="20% - Accent4 8" xfId="29291" hidden="1"/>
    <cellStyle name="20% - Accent4 8" xfId="29368" hidden="1"/>
    <cellStyle name="20% - Accent4 8" xfId="29447" hidden="1"/>
    <cellStyle name="20% - Accent4 8" xfId="29558" hidden="1"/>
    <cellStyle name="20% - Accent4 8" xfId="29262" hidden="1"/>
    <cellStyle name="20% - Accent4 8" xfId="29155" hidden="1"/>
    <cellStyle name="20% - Accent4 8" xfId="29123" hidden="1"/>
    <cellStyle name="20% - Accent4 8" xfId="29963" hidden="1"/>
    <cellStyle name="20% - Accent4 8" xfId="30041" hidden="1"/>
    <cellStyle name="20% - Accent4 8" xfId="30139" hidden="1"/>
    <cellStyle name="20% - Accent4 8" xfId="29104" hidden="1"/>
    <cellStyle name="20% - Accent4 8" xfId="29187" hidden="1"/>
    <cellStyle name="20% - Accent4 8" xfId="29171" hidden="1"/>
    <cellStyle name="20% - Accent4 8" xfId="30495" hidden="1"/>
    <cellStyle name="20% - Accent4 8" xfId="30573" hidden="1"/>
    <cellStyle name="20% - Accent4 8" xfId="29005" hidden="1"/>
    <cellStyle name="20% - Accent4 8" xfId="30832" hidden="1"/>
    <cellStyle name="20% - Accent4 8" xfId="30910" hidden="1"/>
    <cellStyle name="20% - Accent4 8" xfId="30134" hidden="1"/>
    <cellStyle name="20% - Accent4 8" xfId="31169" hidden="1"/>
    <cellStyle name="20% - Accent4 8" xfId="31273" hidden="1"/>
    <cellStyle name="20% - Accent4 8" xfId="31344" hidden="1"/>
    <cellStyle name="20% - Accent4 8" xfId="31421" hidden="1"/>
    <cellStyle name="20% - Accent4 8" xfId="31499" hidden="1"/>
    <cellStyle name="20% - Accent4 8" xfId="32083" hidden="1"/>
    <cellStyle name="20% - Accent4 8" xfId="32160" hidden="1"/>
    <cellStyle name="20% - Accent4 8" xfId="32239" hidden="1"/>
    <cellStyle name="20% - Accent4 8" xfId="32350" hidden="1"/>
    <cellStyle name="20% - Accent4 8" xfId="32054" hidden="1"/>
    <cellStyle name="20% - Accent4 8" xfId="31947" hidden="1"/>
    <cellStyle name="20% - Accent4 8" xfId="31915" hidden="1"/>
    <cellStyle name="20% - Accent4 8" xfId="32755" hidden="1"/>
    <cellStyle name="20% - Accent4 8" xfId="32833" hidden="1"/>
    <cellStyle name="20% - Accent4 8" xfId="32931" hidden="1"/>
    <cellStyle name="20% - Accent4 8" xfId="31896" hidden="1"/>
    <cellStyle name="20% - Accent4 8" xfId="31979" hidden="1"/>
    <cellStyle name="20% - Accent4 8" xfId="31963" hidden="1"/>
    <cellStyle name="20% - Accent4 8" xfId="33287" hidden="1"/>
    <cellStyle name="20% - Accent4 8" xfId="33365" hidden="1"/>
    <cellStyle name="20% - Accent4 8" xfId="31797" hidden="1"/>
    <cellStyle name="20% - Accent4 8" xfId="33624" hidden="1"/>
    <cellStyle name="20% - Accent4 8" xfId="33702" hidden="1"/>
    <cellStyle name="20% - Accent4 8" xfId="32926" hidden="1"/>
    <cellStyle name="20% - Accent4 8" xfId="33961" hidden="1"/>
    <cellStyle name="20% - Accent4 9" xfId="500" hidden="1"/>
    <cellStyle name="20% - Accent4 9" xfId="822" hidden="1"/>
    <cellStyle name="20% - Accent4 9" xfId="1146" hidden="1"/>
    <cellStyle name="20% - Accent4 9" xfId="1488" hidden="1"/>
    <cellStyle name="20% - Accent4 9" xfId="6712" hidden="1"/>
    <cellStyle name="20% - Accent4 9" xfId="7037" hidden="1"/>
    <cellStyle name="20% - Accent4 9" xfId="7382" hidden="1"/>
    <cellStyle name="20% - Accent4 9" xfId="10758" hidden="1"/>
    <cellStyle name="20% - Accent4 9" xfId="5807" hidden="1"/>
    <cellStyle name="20% - Accent4 9" xfId="6035" hidden="1"/>
    <cellStyle name="20% - Accent4 9" xfId="13151" hidden="1"/>
    <cellStyle name="20% - Accent4 9" xfId="13475" hidden="1"/>
    <cellStyle name="20% - Accent4 9" xfId="13817" hidden="1"/>
    <cellStyle name="20% - Accent4 9" xfId="16963" hidden="1"/>
    <cellStyle name="20% - Accent4 9" xfId="10833" hidden="1"/>
    <cellStyle name="20% - Accent4 9" xfId="12002" hidden="1"/>
    <cellStyle name="20% - Accent4 9" xfId="19232" hidden="1"/>
    <cellStyle name="20% - Accent4 9" xfId="19558" hidden="1"/>
    <cellStyle name="20% - Accent4 9" xfId="19900" hidden="1"/>
    <cellStyle name="20% - Accent4 9" xfId="22485" hidden="1"/>
    <cellStyle name="20% - Accent4 9" xfId="22811" hidden="1"/>
    <cellStyle name="20% - Accent4 9" xfId="23153" hidden="1"/>
    <cellStyle name="20% - Accent4 9" xfId="25653" hidden="1"/>
    <cellStyle name="20% - Accent4 9" xfId="25977" hidden="1"/>
    <cellStyle name="20% - Accent4 9" xfId="28494" hidden="1"/>
    <cellStyle name="20% - Accent4 9" xfId="28568" hidden="1"/>
    <cellStyle name="20% - Accent4 9" xfId="28644" hidden="1"/>
    <cellStyle name="20% - Accent4 9" xfId="28722" hidden="1"/>
    <cellStyle name="20% - Accent4 9" xfId="29307" hidden="1"/>
    <cellStyle name="20% - Accent4 9" xfId="29383" hidden="1"/>
    <cellStyle name="20% - Accent4 9" xfId="29462" hidden="1"/>
    <cellStyle name="20% - Accent4 9" xfId="29731" hidden="1"/>
    <cellStyle name="20% - Accent4 9" xfId="29197" hidden="1"/>
    <cellStyle name="20% - Accent4 9" xfId="29225" hidden="1"/>
    <cellStyle name="20% - Accent4 9" xfId="29902" hidden="1"/>
    <cellStyle name="20% - Accent4 9" xfId="29978" hidden="1"/>
    <cellStyle name="20% - Accent4 9" xfId="30056" hidden="1"/>
    <cellStyle name="20% - Accent4 9" xfId="30289" hidden="1"/>
    <cellStyle name="20% - Accent4 9" xfId="29746" hidden="1"/>
    <cellStyle name="20% - Accent4 9" xfId="29777" hidden="1"/>
    <cellStyle name="20% - Accent4 9" xfId="30434" hidden="1"/>
    <cellStyle name="20% - Accent4 9" xfId="30510" hidden="1"/>
    <cellStyle name="20% - Accent4 9" xfId="30588" hidden="1"/>
    <cellStyle name="20% - Accent4 9" xfId="30771" hidden="1"/>
    <cellStyle name="20% - Accent4 9" xfId="30847" hidden="1"/>
    <cellStyle name="20% - Accent4 9" xfId="30925" hidden="1"/>
    <cellStyle name="20% - Accent4 9" xfId="31108" hidden="1"/>
    <cellStyle name="20% - Accent4 9" xfId="31184" hidden="1"/>
    <cellStyle name="20% - Accent4 9" xfId="31286" hidden="1"/>
    <cellStyle name="20% - Accent4 9" xfId="31360" hidden="1"/>
    <cellStyle name="20% - Accent4 9" xfId="31436" hidden="1"/>
    <cellStyle name="20% - Accent4 9" xfId="31514" hidden="1"/>
    <cellStyle name="20% - Accent4 9" xfId="32099" hidden="1"/>
    <cellStyle name="20% - Accent4 9" xfId="32175" hidden="1"/>
    <cellStyle name="20% - Accent4 9" xfId="32254" hidden="1"/>
    <cellStyle name="20% - Accent4 9" xfId="32523" hidden="1"/>
    <cellStyle name="20% - Accent4 9" xfId="31989" hidden="1"/>
    <cellStyle name="20% - Accent4 9" xfId="32017" hidden="1"/>
    <cellStyle name="20% - Accent4 9" xfId="32694" hidden="1"/>
    <cellStyle name="20% - Accent4 9" xfId="32770" hidden="1"/>
    <cellStyle name="20% - Accent4 9" xfId="32848" hidden="1"/>
    <cellStyle name="20% - Accent4 9" xfId="33081" hidden="1"/>
    <cellStyle name="20% - Accent4 9" xfId="32538" hidden="1"/>
    <cellStyle name="20% - Accent4 9" xfId="32569" hidden="1"/>
    <cellStyle name="20% - Accent4 9" xfId="33226" hidden="1"/>
    <cellStyle name="20% - Accent4 9" xfId="33302" hidden="1"/>
    <cellStyle name="20% - Accent4 9" xfId="33380" hidden="1"/>
    <cellStyle name="20% - Accent4 9" xfId="33563" hidden="1"/>
    <cellStyle name="20% - Accent4 9" xfId="33639" hidden="1"/>
    <cellStyle name="20% - Accent4 9" xfId="33717" hidden="1"/>
    <cellStyle name="20% - Accent4 9" xfId="33900" hidden="1"/>
    <cellStyle name="20% - Accent4 9" xfId="33976" hidden="1"/>
    <cellStyle name="20% - Accent5" xfId="37" builtinId="46" hidden="1" customBuiltin="1"/>
    <cellStyle name="20% - Accent5" xfId="85" builtinId="46" hidden="1" customBuiltin="1"/>
    <cellStyle name="20% - Accent5" xfId="120" builtinId="46" hidden="1" customBuiltin="1"/>
    <cellStyle name="20% - Accent5" xfId="163" builtinId="46" hidden="1" customBuiltin="1"/>
    <cellStyle name="20% - Accent5" xfId="205" builtinId="46" hidden="1" customBuiltin="1"/>
    <cellStyle name="20% - Accent5" xfId="239" builtinId="46" hidden="1" customBuiltin="1"/>
    <cellStyle name="20% - Accent5" xfId="276" builtinId="46" hidden="1" customBuiltin="1"/>
    <cellStyle name="20% - Accent5" xfId="313" builtinId="46" hidden="1" customBuiltin="1"/>
    <cellStyle name="20% - Accent5" xfId="347" builtinId="46" hidden="1" customBuiltin="1"/>
    <cellStyle name="20% - Accent5" xfId="382" builtinId="46" hidden="1" customBuiltin="1"/>
    <cellStyle name="20% - Accent5" xfId="3933" builtinId="46" hidden="1" customBuiltin="1"/>
    <cellStyle name="20% - Accent5" xfId="3967" builtinId="46" hidden="1" customBuiltin="1"/>
    <cellStyle name="20% - Accent5" xfId="4004" builtinId="46" hidden="1" customBuiltin="1"/>
    <cellStyle name="20% - Accent5" xfId="4041" builtinId="46" hidden="1" customBuiltin="1"/>
    <cellStyle name="20% - Accent5" xfId="4075" builtinId="46" hidden="1" customBuiltin="1"/>
    <cellStyle name="20% - Accent5" xfId="4273" builtinId="46" hidden="1" customBuiltin="1"/>
    <cellStyle name="20% - Accent5" xfId="8343" builtinId="46" hidden="1" customBuiltin="1"/>
    <cellStyle name="20% - Accent5" xfId="10718" builtinId="46" hidden="1" customBuiltin="1"/>
    <cellStyle name="20% - Accent5" xfId="10597" builtinId="46" hidden="1" customBuiltin="1"/>
    <cellStyle name="20% - Accent5" xfId="5187" builtinId="46" hidden="1" customBuiltin="1"/>
    <cellStyle name="20% - Accent5" xfId="8084" builtinId="46" hidden="1" customBuiltin="1"/>
    <cellStyle name="20% - Accent5" xfId="8218" builtinId="46" hidden="1" customBuiltin="1"/>
    <cellStyle name="20% - Accent5" xfId="5854" builtinId="46" hidden="1" customBuiltin="1"/>
    <cellStyle name="20% - Accent5" xfId="7883" builtinId="46" hidden="1" customBuiltin="1"/>
    <cellStyle name="20% - Accent5" xfId="10874" builtinId="46" hidden="1" customBuiltin="1"/>
    <cellStyle name="20% - Accent5" xfId="5863" builtinId="46" hidden="1" customBuiltin="1"/>
    <cellStyle name="20% - Accent5" xfId="4435" builtinId="46" hidden="1" customBuiltin="1"/>
    <cellStyle name="20% - Accent5" xfId="7738" builtinId="46" hidden="1" customBuiltin="1"/>
    <cellStyle name="20% - Accent5" xfId="14636" builtinId="46" hidden="1" customBuiltin="1"/>
    <cellStyle name="20% - Accent5" xfId="16927" builtinId="46" hidden="1" customBuiltin="1"/>
    <cellStyle name="20% - Accent5" xfId="16829" builtinId="46" hidden="1" customBuiltin="1"/>
    <cellStyle name="20% - Accent5" xfId="4146" builtinId="46" hidden="1" customBuiltin="1"/>
    <cellStyle name="20% - Accent5" xfId="14418" builtinId="46" hidden="1" customBuiltin="1"/>
    <cellStyle name="20% - Accent5" xfId="14531" builtinId="46" hidden="1" customBuiltin="1"/>
    <cellStyle name="20% - Accent5" xfId="8542" builtinId="46" hidden="1" customBuiltin="1"/>
    <cellStyle name="20% - Accent5" xfId="14239" builtinId="46" hidden="1" customBuiltin="1"/>
    <cellStyle name="20% - Accent5" xfId="17043" builtinId="46" hidden="1" customBuiltin="1"/>
    <cellStyle name="20% - Accent5" xfId="4703" builtinId="46" hidden="1" customBuiltin="1"/>
    <cellStyle name="20% - Accent5" xfId="5875" builtinId="46" hidden="1" customBuiltin="1"/>
    <cellStyle name="20% - Accent5" xfId="14117" builtinId="46" hidden="1" customBuiltin="1"/>
    <cellStyle name="20% - Accent5" xfId="17126" builtinId="46" hidden="1" customBuiltin="1"/>
    <cellStyle name="20% - Accent5" xfId="13987" builtinId="46" hidden="1" customBuiltin="1"/>
    <cellStyle name="20% - Accent5" xfId="4323" builtinId="46" hidden="1" customBuiltin="1"/>
    <cellStyle name="20% - Accent5" xfId="5481" builtinId="46" hidden="1" customBuiltin="1"/>
    <cellStyle name="20% - Accent5" xfId="16939" builtinId="46" hidden="1" customBuiltin="1"/>
    <cellStyle name="20% - Accent5" xfId="11983" builtinId="46" hidden="1" customBuiltin="1"/>
    <cellStyle name="20% - Accent5" xfId="20410" builtinId="46" hidden="1" customBuiltin="1"/>
    <cellStyle name="20% - Accent5" xfId="14696" builtinId="46" hidden="1" customBuiltin="1"/>
    <cellStyle name="20% - Accent5" xfId="12408" builtinId="46" hidden="1" customBuiltin="1"/>
    <cellStyle name="20% - Accent5" xfId="11446" builtinId="46" hidden="1" customBuiltin="1"/>
    <cellStyle name="20% - Accent5" xfId="4292" builtinId="46" hidden="1" customBuiltin="1"/>
    <cellStyle name="20% - Accent5" xfId="10663" builtinId="46" hidden="1" customBuiltin="1"/>
    <cellStyle name="20% - Accent5 10" xfId="576" hidden="1"/>
    <cellStyle name="20% - Accent5 10" xfId="900" hidden="1"/>
    <cellStyle name="20% - Accent5 10" xfId="1221" hidden="1"/>
    <cellStyle name="20% - Accent5 10" xfId="1563" hidden="1"/>
    <cellStyle name="20% - Accent5 10" xfId="6790" hidden="1"/>
    <cellStyle name="20% - Accent5 10" xfId="7112" hidden="1"/>
    <cellStyle name="20% - Accent5 10" xfId="7458" hidden="1"/>
    <cellStyle name="20% - Accent5 10" xfId="7713" hidden="1"/>
    <cellStyle name="20% - Accent5 10" xfId="5447" hidden="1"/>
    <cellStyle name="20% - Accent5 10" xfId="5484" hidden="1"/>
    <cellStyle name="20% - Accent5 10" xfId="13229" hidden="1"/>
    <cellStyle name="20% - Accent5 10" xfId="13550" hidden="1"/>
    <cellStyle name="20% - Accent5 10" xfId="13892" hidden="1"/>
    <cellStyle name="20% - Accent5 10" xfId="14097" hidden="1"/>
    <cellStyle name="20% - Accent5 10" xfId="4794" hidden="1"/>
    <cellStyle name="20% - Accent5 10" xfId="4625" hidden="1"/>
    <cellStyle name="20% - Accent5 10" xfId="19312" hidden="1"/>
    <cellStyle name="20% - Accent5 10" xfId="19633" hidden="1"/>
    <cellStyle name="20% - Accent5 10" xfId="19975" hidden="1"/>
    <cellStyle name="20% - Accent5 10" xfId="22565" hidden="1"/>
    <cellStyle name="20% - Accent5 10" xfId="22886" hidden="1"/>
    <cellStyle name="20% - Accent5 10" xfId="23228" hidden="1"/>
    <cellStyle name="20% - Accent5 10" xfId="25731" hidden="1"/>
    <cellStyle name="20% - Accent5 10" xfId="26052" hidden="1"/>
    <cellStyle name="20% - Accent5 10" xfId="28522" hidden="1"/>
    <cellStyle name="20% - Accent5 10" xfId="28596" hidden="1"/>
    <cellStyle name="20% - Accent5 10" xfId="28672" hidden="1"/>
    <cellStyle name="20% - Accent5 10" xfId="28750" hidden="1"/>
    <cellStyle name="20% - Accent5 10" xfId="29335" hidden="1"/>
    <cellStyle name="20% - Accent5 10" xfId="29411" hidden="1"/>
    <cellStyle name="20% - Accent5 10" xfId="29490" hidden="1"/>
    <cellStyle name="20% - Accent5 10" xfId="29525" hidden="1"/>
    <cellStyle name="20% - Accent5 10" xfId="29148" hidden="1"/>
    <cellStyle name="20% - Accent5 10" xfId="29152" hidden="1"/>
    <cellStyle name="20% - Accent5 10" xfId="29930" hidden="1"/>
    <cellStyle name="20% - Accent5 10" xfId="30006" hidden="1"/>
    <cellStyle name="20% - Accent5 10" xfId="30084" hidden="1"/>
    <cellStyle name="20% - Accent5 10" xfId="30113" hidden="1"/>
    <cellStyle name="20% - Accent5 10" xfId="29059" hidden="1"/>
    <cellStyle name="20% - Accent5 10" xfId="29038" hidden="1"/>
    <cellStyle name="20% - Accent5 10" xfId="30462" hidden="1"/>
    <cellStyle name="20% - Accent5 10" xfId="30538" hidden="1"/>
    <cellStyle name="20% - Accent5 10" xfId="30616" hidden="1"/>
    <cellStyle name="20% - Accent5 10" xfId="30799" hidden="1"/>
    <cellStyle name="20% - Accent5 10" xfId="30875" hidden="1"/>
    <cellStyle name="20% - Accent5 10" xfId="30953" hidden="1"/>
    <cellStyle name="20% - Accent5 10" xfId="31136" hidden="1"/>
    <cellStyle name="20% - Accent5 10" xfId="31212" hidden="1"/>
    <cellStyle name="20% - Accent5 10" xfId="31314" hidden="1"/>
    <cellStyle name="20% - Accent5 10" xfId="31388" hidden="1"/>
    <cellStyle name="20% - Accent5 10" xfId="31464" hidden="1"/>
    <cellStyle name="20% - Accent5 10" xfId="31542" hidden="1"/>
    <cellStyle name="20% - Accent5 10" xfId="32127" hidden="1"/>
    <cellStyle name="20% - Accent5 10" xfId="32203" hidden="1"/>
    <cellStyle name="20% - Accent5 10" xfId="32282" hidden="1"/>
    <cellStyle name="20% - Accent5 10" xfId="32317" hidden="1"/>
    <cellStyle name="20% - Accent5 10" xfId="31940" hidden="1"/>
    <cellStyle name="20% - Accent5 10" xfId="31944" hidden="1"/>
    <cellStyle name="20% - Accent5 10" xfId="32722" hidden="1"/>
    <cellStyle name="20% - Accent5 10" xfId="32798" hidden="1"/>
    <cellStyle name="20% - Accent5 10" xfId="32876" hidden="1"/>
    <cellStyle name="20% - Accent5 10" xfId="32905" hidden="1"/>
    <cellStyle name="20% - Accent5 10" xfId="31851" hidden="1"/>
    <cellStyle name="20% - Accent5 10" xfId="31830" hidden="1"/>
    <cellStyle name="20% - Accent5 10" xfId="33254" hidden="1"/>
    <cellStyle name="20% - Accent5 10" xfId="33330" hidden="1"/>
    <cellStyle name="20% - Accent5 10" xfId="33408" hidden="1"/>
    <cellStyle name="20% - Accent5 10" xfId="33591" hidden="1"/>
    <cellStyle name="20% - Accent5 10" xfId="33667" hidden="1"/>
    <cellStyle name="20% - Accent5 10" xfId="33745" hidden="1"/>
    <cellStyle name="20% - Accent5 10" xfId="33928" hidden="1"/>
    <cellStyle name="20% - Accent5 10" xfId="34004" hidden="1"/>
    <cellStyle name="20% - Accent5 11" xfId="610" hidden="1"/>
    <cellStyle name="20% - Accent5 11" xfId="935" hidden="1"/>
    <cellStyle name="20% - Accent5 11" xfId="1255" hidden="1"/>
    <cellStyle name="20% - Accent5 11" xfId="1597" hidden="1"/>
    <cellStyle name="20% - Accent5 11" xfId="6825" hidden="1"/>
    <cellStyle name="20% - Accent5 11" xfId="7146" hidden="1"/>
    <cellStyle name="20% - Accent5 11" xfId="7492" hidden="1"/>
    <cellStyle name="20% - Accent5 11" xfId="8507" hidden="1"/>
    <cellStyle name="20% - Accent5 11" xfId="5070" hidden="1"/>
    <cellStyle name="20% - Accent5 11" xfId="4983" hidden="1"/>
    <cellStyle name="20% - Accent5 11" xfId="13264" hidden="1"/>
    <cellStyle name="20% - Accent5 11" xfId="13584" hidden="1"/>
    <cellStyle name="20% - Accent5 11" xfId="13926" hidden="1"/>
    <cellStyle name="20% - Accent5 11" xfId="14781" hidden="1"/>
    <cellStyle name="20% - Accent5 11" xfId="9627" hidden="1"/>
    <cellStyle name="20% - Accent5 11" xfId="5500" hidden="1"/>
    <cellStyle name="20% - Accent5 11" xfId="19347" hidden="1"/>
    <cellStyle name="20% - Accent5 11" xfId="19667" hidden="1"/>
    <cellStyle name="20% - Accent5 11" xfId="20009" hidden="1"/>
    <cellStyle name="20% - Accent5 11" xfId="22600" hidden="1"/>
    <cellStyle name="20% - Accent5 11" xfId="22920" hidden="1"/>
    <cellStyle name="20% - Accent5 11" xfId="23262" hidden="1"/>
    <cellStyle name="20% - Accent5 11" xfId="25766" hidden="1"/>
    <cellStyle name="20% - Accent5 11" xfId="26086" hidden="1"/>
    <cellStyle name="20% - Accent5 11" xfId="28535" hidden="1"/>
    <cellStyle name="20% - Accent5 11" xfId="28610" hidden="1"/>
    <cellStyle name="20% - Accent5 11" xfId="28685" hidden="1"/>
    <cellStyle name="20% - Accent5 11" xfId="28763" hidden="1"/>
    <cellStyle name="20% - Accent5 11" xfId="29349" hidden="1"/>
    <cellStyle name="20% - Accent5 11" xfId="29424" hidden="1"/>
    <cellStyle name="20% - Accent5 11" xfId="29503" hidden="1"/>
    <cellStyle name="20% - Accent5 11" xfId="29584" hidden="1"/>
    <cellStyle name="20% - Accent5 11" xfId="29098" hidden="1"/>
    <cellStyle name="20% - Accent5 11" xfId="29082" hidden="1"/>
    <cellStyle name="20% - Accent5 11" xfId="29944" hidden="1"/>
    <cellStyle name="20% - Accent5 11" xfId="30019" hidden="1"/>
    <cellStyle name="20% - Accent5 11" xfId="30097" hidden="1"/>
    <cellStyle name="20% - Accent5 11" xfId="30155" hidden="1"/>
    <cellStyle name="20% - Accent5 11" xfId="29704" hidden="1"/>
    <cellStyle name="20% - Accent5 11" xfId="29160" hidden="1"/>
    <cellStyle name="20% - Accent5 11" xfId="30476" hidden="1"/>
    <cellStyle name="20% - Accent5 11" xfId="30551" hidden="1"/>
    <cellStyle name="20% - Accent5 11" xfId="30629" hidden="1"/>
    <cellStyle name="20% - Accent5 11" xfId="30813" hidden="1"/>
    <cellStyle name="20% - Accent5 11" xfId="30888" hidden="1"/>
    <cellStyle name="20% - Accent5 11" xfId="30966" hidden="1"/>
    <cellStyle name="20% - Accent5 11" xfId="31150" hidden="1"/>
    <cellStyle name="20% - Accent5 11" xfId="31225" hidden="1"/>
    <cellStyle name="20% - Accent5 11" xfId="31327" hidden="1"/>
    <cellStyle name="20% - Accent5 11" xfId="31402" hidden="1"/>
    <cellStyle name="20% - Accent5 11" xfId="31477" hidden="1"/>
    <cellStyle name="20% - Accent5 11" xfId="31555" hidden="1"/>
    <cellStyle name="20% - Accent5 11" xfId="32141" hidden="1"/>
    <cellStyle name="20% - Accent5 11" xfId="32216" hidden="1"/>
    <cellStyle name="20% - Accent5 11" xfId="32295" hidden="1"/>
    <cellStyle name="20% - Accent5 11" xfId="32376" hidden="1"/>
    <cellStyle name="20% - Accent5 11" xfId="31890" hidden="1"/>
    <cellStyle name="20% - Accent5 11" xfId="31874" hidden="1"/>
    <cellStyle name="20% - Accent5 11" xfId="32736" hidden="1"/>
    <cellStyle name="20% - Accent5 11" xfId="32811" hidden="1"/>
    <cellStyle name="20% - Accent5 11" xfId="32889" hidden="1"/>
    <cellStyle name="20% - Accent5 11" xfId="32947" hidden="1"/>
    <cellStyle name="20% - Accent5 11" xfId="32496" hidden="1"/>
    <cellStyle name="20% - Accent5 11" xfId="31952" hidden="1"/>
    <cellStyle name="20% - Accent5 11" xfId="33268" hidden="1"/>
    <cellStyle name="20% - Accent5 11" xfId="33343" hidden="1"/>
    <cellStyle name="20% - Accent5 11" xfId="33421" hidden="1"/>
    <cellStyle name="20% - Accent5 11" xfId="33605" hidden="1"/>
    <cellStyle name="20% - Accent5 11" xfId="33680" hidden="1"/>
    <cellStyle name="20% - Accent5 11" xfId="33758" hidden="1"/>
    <cellStyle name="20% - Accent5 11" xfId="33942" hidden="1"/>
    <cellStyle name="20% - Accent5 11" xfId="34017" hidden="1"/>
    <cellStyle name="20% - Accent5 12" xfId="1632" hidden="1"/>
    <cellStyle name="20% - Accent5 12" xfId="2898" hidden="1"/>
    <cellStyle name="20% - Accent5 12" xfId="9524" hidden="1"/>
    <cellStyle name="20% - Accent5 12" xfId="12037" hidden="1"/>
    <cellStyle name="20% - Accent5 12" xfId="15775" hidden="1"/>
    <cellStyle name="20% - Accent5 12" xfId="18143" hidden="1"/>
    <cellStyle name="20% - Accent5 12" xfId="21412" hidden="1"/>
    <cellStyle name="20% - Accent5 12" xfId="24596" hidden="1"/>
    <cellStyle name="20% - Accent5 12" xfId="28776" hidden="1"/>
    <cellStyle name="20% - Accent5 12" xfId="28891" hidden="1"/>
    <cellStyle name="20% - Accent5 12" xfId="29614" hidden="1"/>
    <cellStyle name="20% - Accent5 12" xfId="29787" hidden="1"/>
    <cellStyle name="20% - Accent5 12" xfId="30180" hidden="1"/>
    <cellStyle name="20% - Accent5 12" xfId="30328" hidden="1"/>
    <cellStyle name="20% - Accent5 12" xfId="30666" hidden="1"/>
    <cellStyle name="20% - Accent5 12" xfId="31003" hidden="1"/>
    <cellStyle name="20% - Accent5 12" xfId="31568" hidden="1"/>
    <cellStyle name="20% - Accent5 12" xfId="31683" hidden="1"/>
    <cellStyle name="20% - Accent5 12" xfId="32406" hidden="1"/>
    <cellStyle name="20% - Accent5 12" xfId="32579" hidden="1"/>
    <cellStyle name="20% - Accent5 12" xfId="32972" hidden="1"/>
    <cellStyle name="20% - Accent5 12" xfId="33120" hidden="1"/>
    <cellStyle name="20% - Accent5 12" xfId="33458" hidden="1"/>
    <cellStyle name="20% - Accent5 12" xfId="33795" hidden="1"/>
    <cellStyle name="20% - Accent5 3 2 3 2" xfId="1711" hidden="1"/>
    <cellStyle name="20% - Accent5 3 2 3 2" xfId="2977" hidden="1"/>
    <cellStyle name="20% - Accent5 3 2 3 2" xfId="9603" hidden="1"/>
    <cellStyle name="20% - Accent5 3 2 3 2" xfId="12116" hidden="1"/>
    <cellStyle name="20% - Accent5 3 2 3 2" xfId="15854" hidden="1"/>
    <cellStyle name="20% - Accent5 3 2 3 2" xfId="18222" hidden="1"/>
    <cellStyle name="20% - Accent5 3 2 3 2" xfId="21491" hidden="1"/>
    <cellStyle name="20% - Accent5 3 2 3 2" xfId="24675" hidden="1"/>
    <cellStyle name="20% - Accent5 3 2 3 2" xfId="28852" hidden="1"/>
    <cellStyle name="20% - Accent5 3 2 3 2" xfId="28967" hidden="1"/>
    <cellStyle name="20% - Accent5 3 2 3 2" xfId="29690" hidden="1"/>
    <cellStyle name="20% - Accent5 3 2 3 2" xfId="29863" hidden="1"/>
    <cellStyle name="20% - Accent5 3 2 3 2" xfId="30256" hidden="1"/>
    <cellStyle name="20% - Accent5 3 2 3 2" xfId="30404" hidden="1"/>
    <cellStyle name="20% - Accent5 3 2 3 2" xfId="30742" hidden="1"/>
    <cellStyle name="20% - Accent5 3 2 3 2" xfId="31079" hidden="1"/>
    <cellStyle name="20% - Accent5 3 2 3 2" xfId="31644" hidden="1"/>
    <cellStyle name="20% - Accent5 3 2 3 2" xfId="31759" hidden="1"/>
    <cellStyle name="20% - Accent5 3 2 3 2" xfId="32482" hidden="1"/>
    <cellStyle name="20% - Accent5 3 2 3 2" xfId="32655" hidden="1"/>
    <cellStyle name="20% - Accent5 3 2 3 2" xfId="33048" hidden="1"/>
    <cellStyle name="20% - Accent5 3 2 3 2" xfId="33196" hidden="1"/>
    <cellStyle name="20% - Accent5 3 2 3 2" xfId="33534" hidden="1"/>
    <cellStyle name="20% - Accent5 3 2 3 2" xfId="33871" hidden="1"/>
    <cellStyle name="20% - Accent5 3 2 4 2" xfId="1670" hidden="1"/>
    <cellStyle name="20% - Accent5 3 2 4 2" xfId="2936" hidden="1"/>
    <cellStyle name="20% - Accent5 3 2 4 2" xfId="9562" hidden="1"/>
    <cellStyle name="20% - Accent5 3 2 4 2" xfId="12075" hidden="1"/>
    <cellStyle name="20% - Accent5 3 2 4 2" xfId="15813" hidden="1"/>
    <cellStyle name="20% - Accent5 3 2 4 2" xfId="18181" hidden="1"/>
    <cellStyle name="20% - Accent5 3 2 4 2" xfId="21450" hidden="1"/>
    <cellStyle name="20% - Accent5 3 2 4 2" xfId="24634" hidden="1"/>
    <cellStyle name="20% - Accent5 3 2 4 2" xfId="28811" hidden="1"/>
    <cellStyle name="20% - Accent5 3 2 4 2" xfId="28926" hidden="1"/>
    <cellStyle name="20% - Accent5 3 2 4 2" xfId="29649" hidden="1"/>
    <cellStyle name="20% - Accent5 3 2 4 2" xfId="29822" hidden="1"/>
    <cellStyle name="20% - Accent5 3 2 4 2" xfId="30215" hidden="1"/>
    <cellStyle name="20% - Accent5 3 2 4 2" xfId="30363" hidden="1"/>
    <cellStyle name="20% - Accent5 3 2 4 2" xfId="30701" hidden="1"/>
    <cellStyle name="20% - Accent5 3 2 4 2" xfId="31038" hidden="1"/>
    <cellStyle name="20% - Accent5 3 2 4 2" xfId="31603" hidden="1"/>
    <cellStyle name="20% - Accent5 3 2 4 2" xfId="31718" hidden="1"/>
    <cellStyle name="20% - Accent5 3 2 4 2" xfId="32441" hidden="1"/>
    <cellStyle name="20% - Accent5 3 2 4 2" xfId="32614" hidden="1"/>
    <cellStyle name="20% - Accent5 3 2 4 2" xfId="33007" hidden="1"/>
    <cellStyle name="20% - Accent5 3 2 4 2" xfId="33155" hidden="1"/>
    <cellStyle name="20% - Accent5 3 2 4 2" xfId="33493" hidden="1"/>
    <cellStyle name="20% - Accent5 3 2 4 2" xfId="33830" hidden="1"/>
    <cellStyle name="20% - Accent5 3 3 3 2" xfId="1669" hidden="1"/>
    <cellStyle name="20% - Accent5 3 3 3 2" xfId="2935" hidden="1"/>
    <cellStyle name="20% - Accent5 3 3 3 2" xfId="9561" hidden="1"/>
    <cellStyle name="20% - Accent5 3 3 3 2" xfId="12074" hidden="1"/>
    <cellStyle name="20% - Accent5 3 3 3 2" xfId="15812" hidden="1"/>
    <cellStyle name="20% - Accent5 3 3 3 2" xfId="18180" hidden="1"/>
    <cellStyle name="20% - Accent5 3 3 3 2" xfId="21449" hidden="1"/>
    <cellStyle name="20% - Accent5 3 3 3 2" xfId="24633" hidden="1"/>
    <cellStyle name="20% - Accent5 3 3 3 2" xfId="28810" hidden="1"/>
    <cellStyle name="20% - Accent5 3 3 3 2" xfId="28925" hidden="1"/>
    <cellStyle name="20% - Accent5 3 3 3 2" xfId="29648" hidden="1"/>
    <cellStyle name="20% - Accent5 3 3 3 2" xfId="29821" hidden="1"/>
    <cellStyle name="20% - Accent5 3 3 3 2" xfId="30214" hidden="1"/>
    <cellStyle name="20% - Accent5 3 3 3 2" xfId="30362" hidden="1"/>
    <cellStyle name="20% - Accent5 3 3 3 2" xfId="30700" hidden="1"/>
    <cellStyle name="20% - Accent5 3 3 3 2" xfId="31037" hidden="1"/>
    <cellStyle name="20% - Accent5 3 3 3 2" xfId="31602" hidden="1"/>
    <cellStyle name="20% - Accent5 3 3 3 2" xfId="31717" hidden="1"/>
    <cellStyle name="20% - Accent5 3 3 3 2" xfId="32440" hidden="1"/>
    <cellStyle name="20% - Accent5 3 3 3 2" xfId="32613" hidden="1"/>
    <cellStyle name="20% - Accent5 3 3 3 2" xfId="33006" hidden="1"/>
    <cellStyle name="20% - Accent5 3 3 3 2" xfId="33154" hidden="1"/>
    <cellStyle name="20% - Accent5 3 3 3 2" xfId="33492" hidden="1"/>
    <cellStyle name="20% - Accent5 3 3 3 2" xfId="33829" hidden="1"/>
    <cellStyle name="20% - Accent5 4 2 2" xfId="1671" hidden="1"/>
    <cellStyle name="20% - Accent5 4 2 2" xfId="2937" hidden="1"/>
    <cellStyle name="20% - Accent5 4 2 2" xfId="9563" hidden="1"/>
    <cellStyle name="20% - Accent5 4 2 2" xfId="12076" hidden="1"/>
    <cellStyle name="20% - Accent5 4 2 2" xfId="15814" hidden="1"/>
    <cellStyle name="20% - Accent5 4 2 2" xfId="18182" hidden="1"/>
    <cellStyle name="20% - Accent5 4 2 2" xfId="21451" hidden="1"/>
    <cellStyle name="20% - Accent5 4 2 2" xfId="24635" hidden="1"/>
    <cellStyle name="20% - Accent5 4 2 2" xfId="28812" hidden="1"/>
    <cellStyle name="20% - Accent5 4 2 2" xfId="28927" hidden="1"/>
    <cellStyle name="20% - Accent5 4 2 2" xfId="29650" hidden="1"/>
    <cellStyle name="20% - Accent5 4 2 2" xfId="29823" hidden="1"/>
    <cellStyle name="20% - Accent5 4 2 2" xfId="30216" hidden="1"/>
    <cellStyle name="20% - Accent5 4 2 2" xfId="30364" hidden="1"/>
    <cellStyle name="20% - Accent5 4 2 2" xfId="30702" hidden="1"/>
    <cellStyle name="20% - Accent5 4 2 2" xfId="31039" hidden="1"/>
    <cellStyle name="20% - Accent5 4 2 2" xfId="31604" hidden="1"/>
    <cellStyle name="20% - Accent5 4 2 2" xfId="31719" hidden="1"/>
    <cellStyle name="20% - Accent5 4 2 2" xfId="32442" hidden="1"/>
    <cellStyle name="20% - Accent5 4 2 2" xfId="32615" hidden="1"/>
    <cellStyle name="20% - Accent5 4 2 2" xfId="33008" hidden="1"/>
    <cellStyle name="20% - Accent5 4 2 2" xfId="33156" hidden="1"/>
    <cellStyle name="20% - Accent5 4 2 2" xfId="33494" hidden="1"/>
    <cellStyle name="20% - Accent5 4 2 2" xfId="33831" hidden="1"/>
    <cellStyle name="20% - Accent5 4 3" xfId="1649" hidden="1"/>
    <cellStyle name="20% - Accent5 4 3" xfId="2915" hidden="1"/>
    <cellStyle name="20% - Accent5 4 3" xfId="9541" hidden="1"/>
    <cellStyle name="20% - Accent5 4 3" xfId="12054" hidden="1"/>
    <cellStyle name="20% - Accent5 4 3" xfId="15792" hidden="1"/>
    <cellStyle name="20% - Accent5 4 3" xfId="18160" hidden="1"/>
    <cellStyle name="20% - Accent5 4 3" xfId="21429" hidden="1"/>
    <cellStyle name="20% - Accent5 4 3" xfId="24613" hidden="1"/>
    <cellStyle name="20% - Accent5 4 3" xfId="28790" hidden="1"/>
    <cellStyle name="20% - Accent5 4 3" xfId="28905" hidden="1"/>
    <cellStyle name="20% - Accent5 4 3" xfId="29628" hidden="1"/>
    <cellStyle name="20% - Accent5 4 3" xfId="29801" hidden="1"/>
    <cellStyle name="20% - Accent5 4 3" xfId="30194" hidden="1"/>
    <cellStyle name="20% - Accent5 4 3" xfId="30342" hidden="1"/>
    <cellStyle name="20% - Accent5 4 3" xfId="30680" hidden="1"/>
    <cellStyle name="20% - Accent5 4 3" xfId="31017" hidden="1"/>
    <cellStyle name="20% - Accent5 4 3" xfId="31582" hidden="1"/>
    <cellStyle name="20% - Accent5 4 3" xfId="31697" hidden="1"/>
    <cellStyle name="20% - Accent5 4 3" xfId="32420" hidden="1"/>
    <cellStyle name="20% - Accent5 4 3" xfId="32593" hidden="1"/>
    <cellStyle name="20% - Accent5 4 3" xfId="32986" hidden="1"/>
    <cellStyle name="20% - Accent5 4 3" xfId="33134" hidden="1"/>
    <cellStyle name="20% - Accent5 4 3" xfId="33472" hidden="1"/>
    <cellStyle name="20% - Accent5 4 3" xfId="33809" hidden="1"/>
    <cellStyle name="20% - Accent5 6" xfId="423" hidden="1"/>
    <cellStyle name="20% - Accent5 6" xfId="666" hidden="1"/>
    <cellStyle name="20% - Accent5 6" xfId="1002" hidden="1"/>
    <cellStyle name="20% - Accent5 6" xfId="1344" hidden="1"/>
    <cellStyle name="20% - Accent5 6" xfId="6554" hidden="1"/>
    <cellStyle name="20% - Accent5 6" xfId="6892" hidden="1"/>
    <cellStyle name="20% - Accent5 6" xfId="7236" hidden="1"/>
    <cellStyle name="20% - Accent5 6" xfId="5999" hidden="1"/>
    <cellStyle name="20% - Accent5 6" xfId="7717" hidden="1"/>
    <cellStyle name="20% - Accent5 6" xfId="5392" hidden="1"/>
    <cellStyle name="20% - Accent5 6" xfId="11260" hidden="1"/>
    <cellStyle name="20% - Accent5 6" xfId="13331" hidden="1"/>
    <cellStyle name="20% - Accent5 6" xfId="13673" hidden="1"/>
    <cellStyle name="20% - Accent5 6" xfId="11153" hidden="1"/>
    <cellStyle name="20% - Accent5 6" xfId="14101" hidden="1"/>
    <cellStyle name="20% - Accent5 6" xfId="4949" hidden="1"/>
    <cellStyle name="20% - Accent5 6" xfId="17405" hidden="1"/>
    <cellStyle name="20% - Accent5 6" xfId="19414" hidden="1"/>
    <cellStyle name="20% - Accent5 6" xfId="19756" hidden="1"/>
    <cellStyle name="20% - Accent5 6" xfId="20686" hidden="1"/>
    <cellStyle name="20% - Accent5 6" xfId="22667" hidden="1"/>
    <cellStyle name="20% - Accent5 6" xfId="23009" hidden="1"/>
    <cellStyle name="20% - Accent5 6" xfId="23882" hidden="1"/>
    <cellStyle name="20% - Accent5 6" xfId="25833" hidden="1"/>
    <cellStyle name="20% - Accent5 6" xfId="28467" hidden="1"/>
    <cellStyle name="20% - Accent5 6" xfId="28547" hidden="1"/>
    <cellStyle name="20% - Accent5 6" xfId="28625" hidden="1"/>
    <cellStyle name="20% - Accent5 6" xfId="28703" hidden="1"/>
    <cellStyle name="20% - Accent5 6" xfId="29285" hidden="1"/>
    <cellStyle name="20% - Accent5 6" xfId="29364" hidden="1"/>
    <cellStyle name="20% - Accent5 6" xfId="29443" hidden="1"/>
    <cellStyle name="20% - Accent5 6" xfId="29219" hidden="1"/>
    <cellStyle name="20% - Accent5 6" xfId="29526" hidden="1"/>
    <cellStyle name="20% - Accent5 6" xfId="29139" hidden="1"/>
    <cellStyle name="20% - Accent5 6" xfId="29759" hidden="1"/>
    <cellStyle name="20% - Accent5 6" xfId="29959" hidden="1"/>
    <cellStyle name="20% - Accent5 6" xfId="30037" hidden="1"/>
    <cellStyle name="20% - Accent5 6" xfId="29756" hidden="1"/>
    <cellStyle name="20% - Accent5 6" xfId="30114" hidden="1"/>
    <cellStyle name="20% - Accent5 6" xfId="29080" hidden="1"/>
    <cellStyle name="20% - Accent5 6" xfId="30305" hidden="1"/>
    <cellStyle name="20% - Accent5 6" xfId="30491" hidden="1"/>
    <cellStyle name="20% - Accent5 6" xfId="30569" hidden="1"/>
    <cellStyle name="20% - Accent5 6" xfId="30646" hidden="1"/>
    <cellStyle name="20% - Accent5 6" xfId="30828" hidden="1"/>
    <cellStyle name="20% - Accent5 6" xfId="30906" hidden="1"/>
    <cellStyle name="20% - Accent5 6" xfId="30983" hidden="1"/>
    <cellStyle name="20% - Accent5 6" xfId="31165" hidden="1"/>
    <cellStyle name="20% - Accent5 6" xfId="31259" hidden="1"/>
    <cellStyle name="20% - Accent5 6" xfId="31339" hidden="1"/>
    <cellStyle name="20% - Accent5 6" xfId="31417" hidden="1"/>
    <cellStyle name="20% - Accent5 6" xfId="31495" hidden="1"/>
    <cellStyle name="20% - Accent5 6" xfId="32077" hidden="1"/>
    <cellStyle name="20% - Accent5 6" xfId="32156" hidden="1"/>
    <cellStyle name="20% - Accent5 6" xfId="32235" hidden="1"/>
    <cellStyle name="20% - Accent5 6" xfId="32011" hidden="1"/>
    <cellStyle name="20% - Accent5 6" xfId="32318" hidden="1"/>
    <cellStyle name="20% - Accent5 6" xfId="31931" hidden="1"/>
    <cellStyle name="20% - Accent5 6" xfId="32551" hidden="1"/>
    <cellStyle name="20% - Accent5 6" xfId="32751" hidden="1"/>
    <cellStyle name="20% - Accent5 6" xfId="32829" hidden="1"/>
    <cellStyle name="20% - Accent5 6" xfId="32548" hidden="1"/>
    <cellStyle name="20% - Accent5 6" xfId="32906" hidden="1"/>
    <cellStyle name="20% - Accent5 6" xfId="31872" hidden="1"/>
    <cellStyle name="20% - Accent5 6" xfId="33097" hidden="1"/>
    <cellStyle name="20% - Accent5 6" xfId="33283" hidden="1"/>
    <cellStyle name="20% - Accent5 6" xfId="33361" hidden="1"/>
    <cellStyle name="20% - Accent5 6" xfId="33438" hidden="1"/>
    <cellStyle name="20% - Accent5 6" xfId="33620" hidden="1"/>
    <cellStyle name="20% - Accent5 6" xfId="33698" hidden="1"/>
    <cellStyle name="20% - Accent5 6" xfId="33775" hidden="1"/>
    <cellStyle name="20% - Accent5 6" xfId="33957" hidden="1"/>
    <cellStyle name="20% - Accent5 7" xfId="470" hidden="1"/>
    <cellStyle name="20% - Accent5 7" xfId="793" hidden="1"/>
    <cellStyle name="20% - Accent5 7" xfId="1120" hidden="1"/>
    <cellStyle name="20% - Accent5 7" xfId="1462" hidden="1"/>
    <cellStyle name="20% - Accent5 7" xfId="6683" hidden="1"/>
    <cellStyle name="20% - Accent5 7" xfId="7011" hidden="1"/>
    <cellStyle name="20% - Accent5 7" xfId="7356" hidden="1"/>
    <cellStyle name="20% - Accent5 7" xfId="7894" hidden="1"/>
    <cellStyle name="20% - Accent5 7" xfId="4926" hidden="1"/>
    <cellStyle name="20% - Accent5 7" xfId="4991" hidden="1"/>
    <cellStyle name="20% - Accent5 7" xfId="10731" hidden="1"/>
    <cellStyle name="20% - Accent5 7" xfId="13449" hidden="1"/>
    <cellStyle name="20% - Accent5 7" xfId="13791" hidden="1"/>
    <cellStyle name="20% - Accent5 7" xfId="14245" hidden="1"/>
    <cellStyle name="20% - Accent5 7" xfId="5283" hidden="1"/>
    <cellStyle name="20% - Accent5 7" xfId="7931" hidden="1"/>
    <cellStyle name="20% - Accent5 7" xfId="16941" hidden="1"/>
    <cellStyle name="20% - Accent5 7" xfId="19532" hidden="1"/>
    <cellStyle name="20% - Accent5 7" xfId="19874" hidden="1"/>
    <cellStyle name="20% - Accent5 7" xfId="4130" hidden="1"/>
    <cellStyle name="20% - Accent5 7" xfId="22785" hidden="1"/>
    <cellStyle name="20% - Accent5 7" xfId="23127" hidden="1"/>
    <cellStyle name="20% - Accent5 7" xfId="16946" hidden="1"/>
    <cellStyle name="20% - Accent5 7" xfId="25951" hidden="1"/>
    <cellStyle name="20% - Accent5 7" xfId="28483" hidden="1"/>
    <cellStyle name="20% - Accent5 7" xfId="28558" hidden="1"/>
    <cellStyle name="20% - Accent5 7" xfId="28635" hidden="1"/>
    <cellStyle name="20% - Accent5 7" xfId="28713" hidden="1"/>
    <cellStyle name="20% - Accent5 7" xfId="29297" hidden="1"/>
    <cellStyle name="20% - Accent5 7" xfId="29374" hidden="1"/>
    <cellStyle name="20% - Accent5 7" xfId="29453" hidden="1"/>
    <cellStyle name="20% - Accent5 7" xfId="29542" hidden="1"/>
    <cellStyle name="20% - Accent5 7" xfId="29076" hidden="1"/>
    <cellStyle name="20% - Accent5 7" xfId="29086" hidden="1"/>
    <cellStyle name="20% - Accent5 7" xfId="29727" hidden="1"/>
    <cellStyle name="20% - Accent5 7" xfId="29969" hidden="1"/>
    <cellStyle name="20% - Accent5 7" xfId="30047" hidden="1"/>
    <cellStyle name="20% - Accent5 7" xfId="30128" hidden="1"/>
    <cellStyle name="20% - Accent5 7" xfId="29124" hidden="1"/>
    <cellStyle name="20% - Accent5 7" xfId="29545" hidden="1"/>
    <cellStyle name="20% - Accent5 7" xfId="30285" hidden="1"/>
    <cellStyle name="20% - Accent5 7" xfId="30501" hidden="1"/>
    <cellStyle name="20% - Accent5 7" xfId="30579" hidden="1"/>
    <cellStyle name="20% - Accent5 7" xfId="28989" hidden="1"/>
    <cellStyle name="20% - Accent5 7" xfId="30838" hidden="1"/>
    <cellStyle name="20% - Accent5 7" xfId="30916" hidden="1"/>
    <cellStyle name="20% - Accent5 7" xfId="30286" hidden="1"/>
    <cellStyle name="20% - Accent5 7" xfId="31175" hidden="1"/>
    <cellStyle name="20% - Accent5 7" xfId="31275" hidden="1"/>
    <cellStyle name="20% - Accent5 7" xfId="31350" hidden="1"/>
    <cellStyle name="20% - Accent5 7" xfId="31427" hidden="1"/>
    <cellStyle name="20% - Accent5 7" xfId="31505" hidden="1"/>
    <cellStyle name="20% - Accent5 7" xfId="32089" hidden="1"/>
    <cellStyle name="20% - Accent5 7" xfId="32166" hidden="1"/>
    <cellStyle name="20% - Accent5 7" xfId="32245" hidden="1"/>
    <cellStyle name="20% - Accent5 7" xfId="32334" hidden="1"/>
    <cellStyle name="20% - Accent5 7" xfId="31868" hidden="1"/>
    <cellStyle name="20% - Accent5 7" xfId="31878" hidden="1"/>
    <cellStyle name="20% - Accent5 7" xfId="32519" hidden="1"/>
    <cellStyle name="20% - Accent5 7" xfId="32761" hidden="1"/>
    <cellStyle name="20% - Accent5 7" xfId="32839" hidden="1"/>
    <cellStyle name="20% - Accent5 7" xfId="32920" hidden="1"/>
    <cellStyle name="20% - Accent5 7" xfId="31916" hidden="1"/>
    <cellStyle name="20% - Accent5 7" xfId="32337" hidden="1"/>
    <cellStyle name="20% - Accent5 7" xfId="33077" hidden="1"/>
    <cellStyle name="20% - Accent5 7" xfId="33293" hidden="1"/>
    <cellStyle name="20% - Accent5 7" xfId="33371" hidden="1"/>
    <cellStyle name="20% - Accent5 7" xfId="31781" hidden="1"/>
    <cellStyle name="20% - Accent5 7" xfId="33630" hidden="1"/>
    <cellStyle name="20% - Accent5 7" xfId="33708" hidden="1"/>
    <cellStyle name="20% - Accent5 7" xfId="33078" hidden="1"/>
    <cellStyle name="20% - Accent5 7" xfId="33967" hidden="1"/>
    <cellStyle name="20% - Accent5 8" xfId="504" hidden="1"/>
    <cellStyle name="20% - Accent5 8" xfId="826" hidden="1"/>
    <cellStyle name="20% - Accent5 8" xfId="1150" hidden="1"/>
    <cellStyle name="20% - Accent5 8" xfId="1492" hidden="1"/>
    <cellStyle name="20% - Accent5 8" xfId="6716" hidden="1"/>
    <cellStyle name="20% - Accent5 8" xfId="7041" hidden="1"/>
    <cellStyle name="20% - Accent5 8" xfId="7386" hidden="1"/>
    <cellStyle name="20% - Accent5 8" xfId="8144" hidden="1"/>
    <cellStyle name="20% - Accent5 8" xfId="5698" hidden="1"/>
    <cellStyle name="20% - Accent5 8" xfId="5990" hidden="1"/>
    <cellStyle name="20% - Accent5 8" xfId="13155" hidden="1"/>
    <cellStyle name="20% - Accent5 8" xfId="13479" hidden="1"/>
    <cellStyle name="20% - Accent5 8" xfId="13821" hidden="1"/>
    <cellStyle name="20% - Accent5 8" xfId="14472" hidden="1"/>
    <cellStyle name="20% - Accent5 8" xfId="5040" hidden="1"/>
    <cellStyle name="20% - Accent5 8" xfId="11442" hidden="1"/>
    <cellStyle name="20% - Accent5 8" xfId="19236" hidden="1"/>
    <cellStyle name="20% - Accent5 8" xfId="19562" hidden="1"/>
    <cellStyle name="20% - Accent5 8" xfId="19904" hidden="1"/>
    <cellStyle name="20% - Accent5 8" xfId="22489" hidden="1"/>
    <cellStyle name="20% - Accent5 8" xfId="22815" hidden="1"/>
    <cellStyle name="20% - Accent5 8" xfId="23157" hidden="1"/>
    <cellStyle name="20% - Accent5 8" xfId="25657" hidden="1"/>
    <cellStyle name="20% - Accent5 8" xfId="25981" hidden="1"/>
    <cellStyle name="20% - Accent5 8" xfId="28496" hidden="1"/>
    <cellStyle name="20% - Accent5 8" xfId="28570" hidden="1"/>
    <cellStyle name="20% - Accent5 8" xfId="28646" hidden="1"/>
    <cellStyle name="20% - Accent5 8" xfId="28724" hidden="1"/>
    <cellStyle name="20% - Accent5 8" xfId="29309" hidden="1"/>
    <cellStyle name="20% - Accent5 8" xfId="29385" hidden="1"/>
    <cellStyle name="20% - Accent5 8" xfId="29464" hidden="1"/>
    <cellStyle name="20% - Accent5 8" xfId="29555" hidden="1"/>
    <cellStyle name="20% - Accent5 8" xfId="29186" hidden="1"/>
    <cellStyle name="20% - Accent5 8" xfId="29214" hidden="1"/>
    <cellStyle name="20% - Accent5 8" xfId="29904" hidden="1"/>
    <cellStyle name="20% - Accent5 8" xfId="29980" hidden="1"/>
    <cellStyle name="20% - Accent5 8" xfId="30058" hidden="1"/>
    <cellStyle name="20% - Accent5 8" xfId="30137" hidden="1"/>
    <cellStyle name="20% - Accent5 8" xfId="29096" hidden="1"/>
    <cellStyle name="20% - Accent5 8" xfId="29765" hidden="1"/>
    <cellStyle name="20% - Accent5 8" xfId="30436" hidden="1"/>
    <cellStyle name="20% - Accent5 8" xfId="30512" hidden="1"/>
    <cellStyle name="20% - Accent5 8" xfId="30590" hidden="1"/>
    <cellStyle name="20% - Accent5 8" xfId="30773" hidden="1"/>
    <cellStyle name="20% - Accent5 8" xfId="30849" hidden="1"/>
    <cellStyle name="20% - Accent5 8" xfId="30927" hidden="1"/>
    <cellStyle name="20% - Accent5 8" xfId="31110" hidden="1"/>
    <cellStyle name="20% - Accent5 8" xfId="31186" hidden="1"/>
    <cellStyle name="20% - Accent5 8" xfId="31288" hidden="1"/>
    <cellStyle name="20% - Accent5 8" xfId="31362" hidden="1"/>
    <cellStyle name="20% - Accent5 8" xfId="31438" hidden="1"/>
    <cellStyle name="20% - Accent5 8" xfId="31516" hidden="1"/>
    <cellStyle name="20% - Accent5 8" xfId="32101" hidden="1"/>
    <cellStyle name="20% - Accent5 8" xfId="32177" hidden="1"/>
    <cellStyle name="20% - Accent5 8" xfId="32256" hidden="1"/>
    <cellStyle name="20% - Accent5 8" xfId="32347" hidden="1"/>
    <cellStyle name="20% - Accent5 8" xfId="31978" hidden="1"/>
    <cellStyle name="20% - Accent5 8" xfId="32006" hidden="1"/>
    <cellStyle name="20% - Accent5 8" xfId="32696" hidden="1"/>
    <cellStyle name="20% - Accent5 8" xfId="32772" hidden="1"/>
    <cellStyle name="20% - Accent5 8" xfId="32850" hidden="1"/>
    <cellStyle name="20% - Accent5 8" xfId="32929" hidden="1"/>
    <cellStyle name="20% - Accent5 8" xfId="31888" hidden="1"/>
    <cellStyle name="20% - Accent5 8" xfId="32557" hidden="1"/>
    <cellStyle name="20% - Accent5 8" xfId="33228" hidden="1"/>
    <cellStyle name="20% - Accent5 8" xfId="33304" hidden="1"/>
    <cellStyle name="20% - Accent5 8" xfId="33382" hidden="1"/>
    <cellStyle name="20% - Accent5 8" xfId="33565" hidden="1"/>
    <cellStyle name="20% - Accent5 8" xfId="33641" hidden="1"/>
    <cellStyle name="20% - Accent5 8" xfId="33719" hidden="1"/>
    <cellStyle name="20% - Accent5 8" xfId="33902" hidden="1"/>
    <cellStyle name="20% - Accent5 8" xfId="33978" hidden="1"/>
    <cellStyle name="20% - Accent5 9" xfId="540" hidden="1"/>
    <cellStyle name="20% - Accent5 9" xfId="864" hidden="1"/>
    <cellStyle name="20% - Accent5 9" xfId="1185" hidden="1"/>
    <cellStyle name="20% - Accent5 9" xfId="1527" hidden="1"/>
    <cellStyle name="20% - Accent5 9" xfId="6754" hidden="1"/>
    <cellStyle name="20% - Accent5 9" xfId="7076" hidden="1"/>
    <cellStyle name="20% - Accent5 9" xfId="7422" hidden="1"/>
    <cellStyle name="20% - Accent5 9" xfId="8505" hidden="1"/>
    <cellStyle name="20% - Accent5 9" xfId="5545" hidden="1"/>
    <cellStyle name="20% - Accent5 9" xfId="6190" hidden="1"/>
    <cellStyle name="20% - Accent5 9" xfId="13193" hidden="1"/>
    <cellStyle name="20% - Accent5 9" xfId="13514" hidden="1"/>
    <cellStyle name="20% - Accent5 9" xfId="13856" hidden="1"/>
    <cellStyle name="20% - Accent5 9" xfId="14780" hidden="1"/>
    <cellStyle name="20% - Accent5 9" xfId="4469" hidden="1"/>
    <cellStyle name="20% - Accent5 9" xfId="5936" hidden="1"/>
    <cellStyle name="20% - Accent5 9" xfId="19275" hidden="1"/>
    <cellStyle name="20% - Accent5 9" xfId="19597" hidden="1"/>
    <cellStyle name="20% - Accent5 9" xfId="19939" hidden="1"/>
    <cellStyle name="20% - Accent5 9" xfId="22528" hidden="1"/>
    <cellStyle name="20% - Accent5 9" xfId="22850" hidden="1"/>
    <cellStyle name="20% - Accent5 9" xfId="23192" hidden="1"/>
    <cellStyle name="20% - Accent5 9" xfId="25695" hidden="1"/>
    <cellStyle name="20% - Accent5 9" xfId="26016" hidden="1"/>
    <cellStyle name="20% - Accent5 9" xfId="28509" hidden="1"/>
    <cellStyle name="20% - Accent5 9" xfId="28583" hidden="1"/>
    <cellStyle name="20% - Accent5 9" xfId="28659" hidden="1"/>
    <cellStyle name="20% - Accent5 9" xfId="28737" hidden="1"/>
    <cellStyle name="20% - Accent5 9" xfId="29322" hidden="1"/>
    <cellStyle name="20% - Accent5 9" xfId="29398" hidden="1"/>
    <cellStyle name="20% - Accent5 9" xfId="29477" hidden="1"/>
    <cellStyle name="20% - Accent5 9" xfId="29583" hidden="1"/>
    <cellStyle name="20% - Accent5 9" xfId="29163" hidden="1"/>
    <cellStyle name="20% - Accent5 9" xfId="29243" hidden="1"/>
    <cellStyle name="20% - Accent5 9" xfId="29917" hidden="1"/>
    <cellStyle name="20% - Accent5 9" xfId="29993" hidden="1"/>
    <cellStyle name="20% - Accent5 9" xfId="30071" hidden="1"/>
    <cellStyle name="20% - Accent5 9" xfId="30154" hidden="1"/>
    <cellStyle name="20% - Accent5 9" xfId="29022" hidden="1"/>
    <cellStyle name="20% - Accent5 9" xfId="29206" hidden="1"/>
    <cellStyle name="20% - Accent5 9" xfId="30449" hidden="1"/>
    <cellStyle name="20% - Accent5 9" xfId="30525" hidden="1"/>
    <cellStyle name="20% - Accent5 9" xfId="30603" hidden="1"/>
    <cellStyle name="20% - Accent5 9" xfId="30786" hidden="1"/>
    <cellStyle name="20% - Accent5 9" xfId="30862" hidden="1"/>
    <cellStyle name="20% - Accent5 9" xfId="30940" hidden="1"/>
    <cellStyle name="20% - Accent5 9" xfId="31123" hidden="1"/>
    <cellStyle name="20% - Accent5 9" xfId="31199" hidden="1"/>
    <cellStyle name="20% - Accent5 9" xfId="31301" hidden="1"/>
    <cellStyle name="20% - Accent5 9" xfId="31375" hidden="1"/>
    <cellStyle name="20% - Accent5 9" xfId="31451" hidden="1"/>
    <cellStyle name="20% - Accent5 9" xfId="31529" hidden="1"/>
    <cellStyle name="20% - Accent5 9" xfId="32114" hidden="1"/>
    <cellStyle name="20% - Accent5 9" xfId="32190" hidden="1"/>
    <cellStyle name="20% - Accent5 9" xfId="32269" hidden="1"/>
    <cellStyle name="20% - Accent5 9" xfId="32375" hidden="1"/>
    <cellStyle name="20% - Accent5 9" xfId="31955" hidden="1"/>
    <cellStyle name="20% - Accent5 9" xfId="32035" hidden="1"/>
    <cellStyle name="20% - Accent5 9" xfId="32709" hidden="1"/>
    <cellStyle name="20% - Accent5 9" xfId="32785" hidden="1"/>
    <cellStyle name="20% - Accent5 9" xfId="32863" hidden="1"/>
    <cellStyle name="20% - Accent5 9" xfId="32946" hidden="1"/>
    <cellStyle name="20% - Accent5 9" xfId="31814" hidden="1"/>
    <cellStyle name="20% - Accent5 9" xfId="31998" hidden="1"/>
    <cellStyle name="20% - Accent5 9" xfId="33241" hidden="1"/>
    <cellStyle name="20% - Accent5 9" xfId="33317" hidden="1"/>
    <cellStyle name="20% - Accent5 9" xfId="33395" hidden="1"/>
    <cellStyle name="20% - Accent5 9" xfId="33578" hidden="1"/>
    <cellStyle name="20% - Accent5 9" xfId="33654" hidden="1"/>
    <cellStyle name="20% - Accent5 9" xfId="33732" hidden="1"/>
    <cellStyle name="20% - Accent5 9" xfId="33915" hidden="1"/>
    <cellStyle name="20% - Accent5 9" xfId="33991" hidden="1"/>
    <cellStyle name="20% - Accent6" xfId="41" builtinId="50" hidden="1" customBuiltin="1"/>
    <cellStyle name="20% - Accent6" xfId="89" builtinId="50" hidden="1" customBuiltin="1"/>
    <cellStyle name="20% - Accent6" xfId="124" builtinId="50" hidden="1" customBuiltin="1"/>
    <cellStyle name="20% - Accent6" xfId="167" builtinId="50" hidden="1" customBuiltin="1"/>
    <cellStyle name="20% - Accent6" xfId="209" builtinId="50" hidden="1" customBuiltin="1"/>
    <cellStyle name="20% - Accent6" xfId="243" builtinId="50" hidden="1" customBuiltin="1"/>
    <cellStyle name="20% - Accent6" xfId="280" builtinId="50" hidden="1" customBuiltin="1"/>
    <cellStyle name="20% - Accent6" xfId="317" builtinId="50" hidden="1" customBuiltin="1"/>
    <cellStyle name="20% - Accent6" xfId="351" builtinId="50" hidden="1" customBuiltin="1"/>
    <cellStyle name="20% - Accent6" xfId="386" builtinId="50" hidden="1" customBuiltin="1"/>
    <cellStyle name="20% - Accent6" xfId="3937" builtinId="50" hidden="1" customBuiltin="1"/>
    <cellStyle name="20% - Accent6" xfId="3971" builtinId="50" hidden="1" customBuiltin="1"/>
    <cellStyle name="20% - Accent6" xfId="4008" builtinId="50" hidden="1" customBuiltin="1"/>
    <cellStyle name="20% - Accent6" xfId="4045" builtinId="50" hidden="1" customBuiltin="1"/>
    <cellStyle name="20% - Accent6" xfId="4079" builtinId="50" hidden="1" customBuiltin="1"/>
    <cellStyle name="20% - Accent6" xfId="4277" builtinId="50" hidden="1" customBuiltin="1"/>
    <cellStyle name="20% - Accent6" xfId="10698" builtinId="50" hidden="1" customBuiltin="1"/>
    <cellStyle name="20% - Accent6" xfId="10784" builtinId="50" hidden="1" customBuiltin="1"/>
    <cellStyle name="20% - Accent6" xfId="7646" builtinId="50" hidden="1" customBuiltin="1"/>
    <cellStyle name="20% - Accent6" xfId="8294" builtinId="50" hidden="1" customBuiltin="1"/>
    <cellStyle name="20% - Accent6" xfId="5601" builtinId="50" hidden="1" customBuiltin="1"/>
    <cellStyle name="20% - Accent6" xfId="5580" builtinId="50" hidden="1" customBuiltin="1"/>
    <cellStyle name="20% - Accent6" xfId="5552" builtinId="50" hidden="1" customBuiltin="1"/>
    <cellStyle name="20% - Accent6" xfId="5050" builtinId="50" hidden="1" customBuiltin="1"/>
    <cellStyle name="20% - Accent6" xfId="5319" builtinId="50" hidden="1" customBuiltin="1"/>
    <cellStyle name="20% - Accent6" xfId="4083" builtinId="50" hidden="1" customBuiltin="1"/>
    <cellStyle name="20% - Accent6" xfId="4180" builtinId="50" hidden="1" customBuiltin="1"/>
    <cellStyle name="20% - Accent6" xfId="10304" builtinId="50" hidden="1" customBuiltin="1"/>
    <cellStyle name="20% - Accent6" xfId="16908" builtinId="50" hidden="1" customBuiltin="1"/>
    <cellStyle name="20% - Accent6" xfId="16987" builtinId="50" hidden="1" customBuiltin="1"/>
    <cellStyle name="20% - Accent6" xfId="14051" builtinId="50" hidden="1" customBuiltin="1"/>
    <cellStyle name="20% - Accent6" xfId="14596" builtinId="50" hidden="1" customBuiltin="1"/>
    <cellStyle name="20% - Accent6" xfId="4441" builtinId="50" hidden="1" customBuiltin="1"/>
    <cellStyle name="20% - Accent6" xfId="8433" builtinId="50" hidden="1" customBuiltin="1"/>
    <cellStyle name="20% - Accent6" xfId="8866" builtinId="50" hidden="1" customBuiltin="1"/>
    <cellStyle name="20% - Accent6" xfId="8254" builtinId="50" hidden="1" customBuiltin="1"/>
    <cellStyle name="20% - Accent6" xfId="6168" builtinId="50" hidden="1" customBuiltin="1"/>
    <cellStyle name="20% - Accent6" xfId="4095" builtinId="50" hidden="1" customBuiltin="1"/>
    <cellStyle name="20% - Accent6" xfId="8392" builtinId="50" hidden="1" customBuiltin="1"/>
    <cellStyle name="20% - Accent6" xfId="16543" builtinId="50" hidden="1" customBuiltin="1"/>
    <cellStyle name="20% - Accent6" xfId="18249" builtinId="50" hidden="1" customBuiltin="1"/>
    <cellStyle name="20% - Accent6" xfId="7881" builtinId="50" hidden="1" customBuiltin="1"/>
    <cellStyle name="20% - Accent6" xfId="13944" builtinId="50" hidden="1" customBuiltin="1"/>
    <cellStyle name="20% - Accent6" xfId="13996" builtinId="50" hidden="1" customBuiltin="1"/>
    <cellStyle name="20% - Accent6" xfId="5723" builtinId="50" hidden="1" customBuiltin="1"/>
    <cellStyle name="20% - Accent6" xfId="10736" builtinId="50" hidden="1" customBuiltin="1"/>
    <cellStyle name="20% - Accent6" xfId="21518" builtinId="50" hidden="1" customBuiltin="1"/>
    <cellStyle name="20% - Accent6" xfId="14561" builtinId="50" hidden="1" customBuiltin="1"/>
    <cellStyle name="20% - Accent6" xfId="10859" builtinId="50" hidden="1" customBuiltin="1"/>
    <cellStyle name="20% - Accent6" xfId="16885" builtinId="50" hidden="1" customBuiltin="1"/>
    <cellStyle name="20% - Accent6" xfId="20057" builtinId="50" hidden="1" customBuiltin="1"/>
    <cellStyle name="20% - Accent6" xfId="14104" builtinId="50" hidden="1" customBuiltin="1"/>
    <cellStyle name="20% - Accent6 10" xfId="544" hidden="1"/>
    <cellStyle name="20% - Accent6 10" xfId="868" hidden="1"/>
    <cellStyle name="20% - Accent6 10" xfId="1189" hidden="1"/>
    <cellStyle name="20% - Accent6 10" xfId="1531" hidden="1"/>
    <cellStyle name="20% - Accent6 10" xfId="6758" hidden="1"/>
    <cellStyle name="20% - Accent6 10" xfId="7080" hidden="1"/>
    <cellStyle name="20% - Accent6 10" xfId="7426" hidden="1"/>
    <cellStyle name="20% - Accent6 10" xfId="8409" hidden="1"/>
    <cellStyle name="20% - Accent6 10" xfId="5403" hidden="1"/>
    <cellStyle name="20% - Accent6 10" xfId="6142" hidden="1"/>
    <cellStyle name="20% - Accent6 10" xfId="13197" hidden="1"/>
    <cellStyle name="20% - Accent6 10" xfId="13518" hidden="1"/>
    <cellStyle name="20% - Accent6 10" xfId="13860" hidden="1"/>
    <cellStyle name="20% - Accent6 10" xfId="14694" hidden="1"/>
    <cellStyle name="20% - Accent6 10" xfId="8278" hidden="1"/>
    <cellStyle name="20% - Accent6 10" xfId="4662" hidden="1"/>
    <cellStyle name="20% - Accent6 10" xfId="19279" hidden="1"/>
    <cellStyle name="20% - Accent6 10" xfId="19601" hidden="1"/>
    <cellStyle name="20% - Accent6 10" xfId="19943" hidden="1"/>
    <cellStyle name="20% - Accent6 10" xfId="22532" hidden="1"/>
    <cellStyle name="20% - Accent6 10" xfId="22854" hidden="1"/>
    <cellStyle name="20% - Accent6 10" xfId="23196" hidden="1"/>
    <cellStyle name="20% - Accent6 10" xfId="25699" hidden="1"/>
    <cellStyle name="20% - Accent6 10" xfId="26020" hidden="1"/>
    <cellStyle name="20% - Accent6 10" xfId="28511" hidden="1"/>
    <cellStyle name="20% - Accent6 10" xfId="28585" hidden="1"/>
    <cellStyle name="20% - Accent6 10" xfId="28661" hidden="1"/>
    <cellStyle name="20% - Accent6 10" xfId="28739" hidden="1"/>
    <cellStyle name="20% - Accent6 10" xfId="29324" hidden="1"/>
    <cellStyle name="20% - Accent6 10" xfId="29400" hidden="1"/>
    <cellStyle name="20% - Accent6 10" xfId="29479" hidden="1"/>
    <cellStyle name="20% - Accent6 10" xfId="29580" hidden="1"/>
    <cellStyle name="20% - Accent6 10" xfId="29141" hidden="1"/>
    <cellStyle name="20% - Accent6 10" xfId="29236" hidden="1"/>
    <cellStyle name="20% - Accent6 10" xfId="29919" hidden="1"/>
    <cellStyle name="20% - Accent6 10" xfId="29995" hidden="1"/>
    <cellStyle name="20% - Accent6 10" xfId="30073" hidden="1"/>
    <cellStyle name="20% - Accent6 10" xfId="30151" hidden="1"/>
    <cellStyle name="20% - Accent6 10" xfId="29569" hidden="1"/>
    <cellStyle name="20% - Accent6 10" xfId="29043" hidden="1"/>
    <cellStyle name="20% - Accent6 10" xfId="30451" hidden="1"/>
    <cellStyle name="20% - Accent6 10" xfId="30527" hidden="1"/>
    <cellStyle name="20% - Accent6 10" xfId="30605" hidden="1"/>
    <cellStyle name="20% - Accent6 10" xfId="30788" hidden="1"/>
    <cellStyle name="20% - Accent6 10" xfId="30864" hidden="1"/>
    <cellStyle name="20% - Accent6 10" xfId="30942" hidden="1"/>
    <cellStyle name="20% - Accent6 10" xfId="31125" hidden="1"/>
    <cellStyle name="20% - Accent6 10" xfId="31201" hidden="1"/>
    <cellStyle name="20% - Accent6 10" xfId="31303" hidden="1"/>
    <cellStyle name="20% - Accent6 10" xfId="31377" hidden="1"/>
    <cellStyle name="20% - Accent6 10" xfId="31453" hidden="1"/>
    <cellStyle name="20% - Accent6 10" xfId="31531" hidden="1"/>
    <cellStyle name="20% - Accent6 10" xfId="32116" hidden="1"/>
    <cellStyle name="20% - Accent6 10" xfId="32192" hidden="1"/>
    <cellStyle name="20% - Accent6 10" xfId="32271" hidden="1"/>
    <cellStyle name="20% - Accent6 10" xfId="32372" hidden="1"/>
    <cellStyle name="20% - Accent6 10" xfId="31933" hidden="1"/>
    <cellStyle name="20% - Accent6 10" xfId="32028" hidden="1"/>
    <cellStyle name="20% - Accent6 10" xfId="32711" hidden="1"/>
    <cellStyle name="20% - Accent6 10" xfId="32787" hidden="1"/>
    <cellStyle name="20% - Accent6 10" xfId="32865" hidden="1"/>
    <cellStyle name="20% - Accent6 10" xfId="32943" hidden="1"/>
    <cellStyle name="20% - Accent6 10" xfId="32361" hidden="1"/>
    <cellStyle name="20% - Accent6 10" xfId="31835" hidden="1"/>
    <cellStyle name="20% - Accent6 10" xfId="33243" hidden="1"/>
    <cellStyle name="20% - Accent6 10" xfId="33319" hidden="1"/>
    <cellStyle name="20% - Accent6 10" xfId="33397" hidden="1"/>
    <cellStyle name="20% - Accent6 10" xfId="33580" hidden="1"/>
    <cellStyle name="20% - Accent6 10" xfId="33656" hidden="1"/>
    <cellStyle name="20% - Accent6 10" xfId="33734" hidden="1"/>
    <cellStyle name="20% - Accent6 10" xfId="33917" hidden="1"/>
    <cellStyle name="20% - Accent6 10" xfId="33993" hidden="1"/>
    <cellStyle name="20% - Accent6 11" xfId="580" hidden="1"/>
    <cellStyle name="20% - Accent6 11" xfId="904" hidden="1"/>
    <cellStyle name="20% - Accent6 11" xfId="1225" hidden="1"/>
    <cellStyle name="20% - Accent6 11" xfId="1567" hidden="1"/>
    <cellStyle name="20% - Accent6 11" xfId="6794" hidden="1"/>
    <cellStyle name="20% - Accent6 11" xfId="7116" hidden="1"/>
    <cellStyle name="20% - Accent6 11" xfId="7462" hidden="1"/>
    <cellStyle name="20% - Accent6 11" xfId="7803" hidden="1"/>
    <cellStyle name="20% - Accent6 11" xfId="3896" hidden="1"/>
    <cellStyle name="20% - Accent6 11" xfId="6187" hidden="1"/>
    <cellStyle name="20% - Accent6 11" xfId="13233" hidden="1"/>
    <cellStyle name="20% - Accent6 11" xfId="13554" hidden="1"/>
    <cellStyle name="20% - Accent6 11" xfId="13896" hidden="1"/>
    <cellStyle name="20% - Accent6 11" xfId="14181" hidden="1"/>
    <cellStyle name="20% - Accent6 11" xfId="5135" hidden="1"/>
    <cellStyle name="20% - Accent6 11" xfId="10704" hidden="1"/>
    <cellStyle name="20% - Accent6 11" xfId="19316" hidden="1"/>
    <cellStyle name="20% - Accent6 11" xfId="19637" hidden="1"/>
    <cellStyle name="20% - Accent6 11" xfId="19979" hidden="1"/>
    <cellStyle name="20% - Accent6 11" xfId="22569" hidden="1"/>
    <cellStyle name="20% - Accent6 11" xfId="22890" hidden="1"/>
    <cellStyle name="20% - Accent6 11" xfId="23232" hidden="1"/>
    <cellStyle name="20% - Accent6 11" xfId="25735" hidden="1"/>
    <cellStyle name="20% - Accent6 11" xfId="26056" hidden="1"/>
    <cellStyle name="20% - Accent6 11" xfId="28524" hidden="1"/>
    <cellStyle name="20% - Accent6 11" xfId="28598" hidden="1"/>
    <cellStyle name="20% - Accent6 11" xfId="28674" hidden="1"/>
    <cellStyle name="20% - Accent6 11" xfId="28752" hidden="1"/>
    <cellStyle name="20% - Accent6 11" xfId="29337" hidden="1"/>
    <cellStyle name="20% - Accent6 11" xfId="29413" hidden="1"/>
    <cellStyle name="20% - Accent6 11" xfId="29492" hidden="1"/>
    <cellStyle name="20% - Accent6 11" xfId="29535" hidden="1"/>
    <cellStyle name="20% - Accent6 11" xfId="28982" hidden="1"/>
    <cellStyle name="20% - Accent6 11" xfId="29241" hidden="1"/>
    <cellStyle name="20% - Accent6 11" xfId="29932" hidden="1"/>
    <cellStyle name="20% - Accent6 11" xfId="30008" hidden="1"/>
    <cellStyle name="20% - Accent6 11" xfId="30086" hidden="1"/>
    <cellStyle name="20% - Accent6 11" xfId="30123" hidden="1"/>
    <cellStyle name="20% - Accent6 11" xfId="29105" hidden="1"/>
    <cellStyle name="20% - Accent6 11" xfId="29721" hidden="1"/>
    <cellStyle name="20% - Accent6 11" xfId="30464" hidden="1"/>
    <cellStyle name="20% - Accent6 11" xfId="30540" hidden="1"/>
    <cellStyle name="20% - Accent6 11" xfId="30618" hidden="1"/>
    <cellStyle name="20% - Accent6 11" xfId="30801" hidden="1"/>
    <cellStyle name="20% - Accent6 11" xfId="30877" hidden="1"/>
    <cellStyle name="20% - Accent6 11" xfId="30955" hidden="1"/>
    <cellStyle name="20% - Accent6 11" xfId="31138" hidden="1"/>
    <cellStyle name="20% - Accent6 11" xfId="31214" hidden="1"/>
    <cellStyle name="20% - Accent6 11" xfId="31316" hidden="1"/>
    <cellStyle name="20% - Accent6 11" xfId="31390" hidden="1"/>
    <cellStyle name="20% - Accent6 11" xfId="31466" hidden="1"/>
    <cellStyle name="20% - Accent6 11" xfId="31544" hidden="1"/>
    <cellStyle name="20% - Accent6 11" xfId="32129" hidden="1"/>
    <cellStyle name="20% - Accent6 11" xfId="32205" hidden="1"/>
    <cellStyle name="20% - Accent6 11" xfId="32284" hidden="1"/>
    <cellStyle name="20% - Accent6 11" xfId="32327" hidden="1"/>
    <cellStyle name="20% - Accent6 11" xfId="31774" hidden="1"/>
    <cellStyle name="20% - Accent6 11" xfId="32033" hidden="1"/>
    <cellStyle name="20% - Accent6 11" xfId="32724" hidden="1"/>
    <cellStyle name="20% - Accent6 11" xfId="32800" hidden="1"/>
    <cellStyle name="20% - Accent6 11" xfId="32878" hidden="1"/>
    <cellStyle name="20% - Accent6 11" xfId="32915" hidden="1"/>
    <cellStyle name="20% - Accent6 11" xfId="31897" hidden="1"/>
    <cellStyle name="20% - Accent6 11" xfId="32513" hidden="1"/>
    <cellStyle name="20% - Accent6 11" xfId="33256" hidden="1"/>
    <cellStyle name="20% - Accent6 11" xfId="33332" hidden="1"/>
    <cellStyle name="20% - Accent6 11" xfId="33410" hidden="1"/>
    <cellStyle name="20% - Accent6 11" xfId="33593" hidden="1"/>
    <cellStyle name="20% - Accent6 11" xfId="33669" hidden="1"/>
    <cellStyle name="20% - Accent6 11" xfId="33747" hidden="1"/>
    <cellStyle name="20% - Accent6 11" xfId="33930" hidden="1"/>
    <cellStyle name="20% - Accent6 11" xfId="34006" hidden="1"/>
    <cellStyle name="20% - Accent6 12" xfId="614" hidden="1"/>
    <cellStyle name="20% - Accent6 12" xfId="939" hidden="1"/>
    <cellStyle name="20% - Accent6 12" xfId="1259" hidden="1"/>
    <cellStyle name="20% - Accent6 12" xfId="1601" hidden="1"/>
    <cellStyle name="20% - Accent6 12" xfId="6829" hidden="1"/>
    <cellStyle name="20% - Accent6 12" xfId="7150" hidden="1"/>
    <cellStyle name="20% - Accent6 12" xfId="7496" hidden="1"/>
    <cellStyle name="20% - Accent6 12" xfId="8371" hidden="1"/>
    <cellStyle name="20% - Accent6 12" xfId="4119" hidden="1"/>
    <cellStyle name="20% - Accent6 12" xfId="5556" hidden="1"/>
    <cellStyle name="20% - Accent6 12" xfId="13268" hidden="1"/>
    <cellStyle name="20% - Accent6 12" xfId="13588" hidden="1"/>
    <cellStyle name="20% - Accent6 12" xfId="13930" hidden="1"/>
    <cellStyle name="20% - Accent6 12" xfId="14665" hidden="1"/>
    <cellStyle name="20% - Accent6 12" xfId="6309" hidden="1"/>
    <cellStyle name="20% - Accent6 12" xfId="4573" hidden="1"/>
    <cellStyle name="20% - Accent6 12" xfId="19351" hidden="1"/>
    <cellStyle name="20% - Accent6 12" xfId="19671" hidden="1"/>
    <cellStyle name="20% - Accent6 12" xfId="20013" hidden="1"/>
    <cellStyle name="20% - Accent6 12" xfId="22604" hidden="1"/>
    <cellStyle name="20% - Accent6 12" xfId="22924" hidden="1"/>
    <cellStyle name="20% - Accent6 12" xfId="23266" hidden="1"/>
    <cellStyle name="20% - Accent6 12" xfId="25770" hidden="1"/>
    <cellStyle name="20% - Accent6 12" xfId="26090" hidden="1"/>
    <cellStyle name="20% - Accent6 12" xfId="28537" hidden="1"/>
    <cellStyle name="20% - Accent6 12" xfId="28612" hidden="1"/>
    <cellStyle name="20% - Accent6 12" xfId="28687" hidden="1"/>
    <cellStyle name="20% - Accent6 12" xfId="28765" hidden="1"/>
    <cellStyle name="20% - Accent6 12" xfId="29351" hidden="1"/>
    <cellStyle name="20% - Accent6 12" xfId="29426" hidden="1"/>
    <cellStyle name="20% - Accent6 12" xfId="29505" hidden="1"/>
    <cellStyle name="20% - Accent6 12" xfId="29574" hidden="1"/>
    <cellStyle name="20% - Accent6 12" xfId="28988" hidden="1"/>
    <cellStyle name="20% - Accent6 12" xfId="29164" hidden="1"/>
    <cellStyle name="20% - Accent6 12" xfId="29946" hidden="1"/>
    <cellStyle name="20% - Accent6 12" xfId="30021" hidden="1"/>
    <cellStyle name="20% - Accent6 12" xfId="30099" hidden="1"/>
    <cellStyle name="20% - Accent6 12" xfId="30148" hidden="1"/>
    <cellStyle name="20% - Accent6 12" xfId="29263" hidden="1"/>
    <cellStyle name="20% - Accent6 12" xfId="29034" hidden="1"/>
    <cellStyle name="20% - Accent6 12" xfId="30478" hidden="1"/>
    <cellStyle name="20% - Accent6 12" xfId="30553" hidden="1"/>
    <cellStyle name="20% - Accent6 12" xfId="30631" hidden="1"/>
    <cellStyle name="20% - Accent6 12" xfId="30815" hidden="1"/>
    <cellStyle name="20% - Accent6 12" xfId="30890" hidden="1"/>
    <cellStyle name="20% - Accent6 12" xfId="30968" hidden="1"/>
    <cellStyle name="20% - Accent6 12" xfId="31152" hidden="1"/>
    <cellStyle name="20% - Accent6 12" xfId="31227" hidden="1"/>
    <cellStyle name="20% - Accent6 12" xfId="31329" hidden="1"/>
    <cellStyle name="20% - Accent6 12" xfId="31404" hidden="1"/>
    <cellStyle name="20% - Accent6 12" xfId="31479" hidden="1"/>
    <cellStyle name="20% - Accent6 12" xfId="31557" hidden="1"/>
    <cellStyle name="20% - Accent6 12" xfId="32143" hidden="1"/>
    <cellStyle name="20% - Accent6 12" xfId="32218" hidden="1"/>
    <cellStyle name="20% - Accent6 12" xfId="32297" hidden="1"/>
    <cellStyle name="20% - Accent6 12" xfId="32366" hidden="1"/>
    <cellStyle name="20% - Accent6 12" xfId="31780" hidden="1"/>
    <cellStyle name="20% - Accent6 12" xfId="31956" hidden="1"/>
    <cellStyle name="20% - Accent6 12" xfId="32738" hidden="1"/>
    <cellStyle name="20% - Accent6 12" xfId="32813" hidden="1"/>
    <cellStyle name="20% - Accent6 12" xfId="32891" hidden="1"/>
    <cellStyle name="20% - Accent6 12" xfId="32940" hidden="1"/>
    <cellStyle name="20% - Accent6 12" xfId="32055" hidden="1"/>
    <cellStyle name="20% - Accent6 12" xfId="31826" hidden="1"/>
    <cellStyle name="20% - Accent6 12" xfId="33270" hidden="1"/>
    <cellStyle name="20% - Accent6 12" xfId="33345" hidden="1"/>
    <cellStyle name="20% - Accent6 12" xfId="33423" hidden="1"/>
    <cellStyle name="20% - Accent6 12" xfId="33607" hidden="1"/>
    <cellStyle name="20% - Accent6 12" xfId="33682" hidden="1"/>
    <cellStyle name="20% - Accent6 12" xfId="33760" hidden="1"/>
    <cellStyle name="20% - Accent6 12" xfId="33944" hidden="1"/>
    <cellStyle name="20% - Accent6 12" xfId="34019" hidden="1"/>
    <cellStyle name="20% - Accent6 13" xfId="1636" hidden="1"/>
    <cellStyle name="20% - Accent6 13" xfId="2902" hidden="1"/>
    <cellStyle name="20% - Accent6 13" xfId="9528" hidden="1"/>
    <cellStyle name="20% - Accent6 13" xfId="12041" hidden="1"/>
    <cellStyle name="20% - Accent6 13" xfId="15779" hidden="1"/>
    <cellStyle name="20% - Accent6 13" xfId="18147" hidden="1"/>
    <cellStyle name="20% - Accent6 13" xfId="21416" hidden="1"/>
    <cellStyle name="20% - Accent6 13" xfId="24600" hidden="1"/>
    <cellStyle name="20% - Accent6 13" xfId="28778" hidden="1"/>
    <cellStyle name="20% - Accent6 13" xfId="28893" hidden="1"/>
    <cellStyle name="20% - Accent6 13" xfId="29616" hidden="1"/>
    <cellStyle name="20% - Accent6 13" xfId="29789" hidden="1"/>
    <cellStyle name="20% - Accent6 13" xfId="30182" hidden="1"/>
    <cellStyle name="20% - Accent6 13" xfId="30330" hidden="1"/>
    <cellStyle name="20% - Accent6 13" xfId="30668" hidden="1"/>
    <cellStyle name="20% - Accent6 13" xfId="31005" hidden="1"/>
    <cellStyle name="20% - Accent6 13" xfId="31570" hidden="1"/>
    <cellStyle name="20% - Accent6 13" xfId="31685" hidden="1"/>
    <cellStyle name="20% - Accent6 13" xfId="32408" hidden="1"/>
    <cellStyle name="20% - Accent6 13" xfId="32581" hidden="1"/>
    <cellStyle name="20% - Accent6 13" xfId="32974" hidden="1"/>
    <cellStyle name="20% - Accent6 13" xfId="33122" hidden="1"/>
    <cellStyle name="20% - Accent6 13" xfId="33460" hidden="1"/>
    <cellStyle name="20% - Accent6 13" xfId="33797" hidden="1"/>
    <cellStyle name="20% - Accent6 3 2 3 2" xfId="1712" hidden="1"/>
    <cellStyle name="20% - Accent6 3 2 3 2" xfId="2978" hidden="1"/>
    <cellStyle name="20% - Accent6 3 2 3 2" xfId="9604" hidden="1"/>
    <cellStyle name="20% - Accent6 3 2 3 2" xfId="12117" hidden="1"/>
    <cellStyle name="20% - Accent6 3 2 3 2" xfId="15855" hidden="1"/>
    <cellStyle name="20% - Accent6 3 2 3 2" xfId="18223" hidden="1"/>
    <cellStyle name="20% - Accent6 3 2 3 2" xfId="21492" hidden="1"/>
    <cellStyle name="20% - Accent6 3 2 3 2" xfId="24676" hidden="1"/>
    <cellStyle name="20% - Accent6 3 2 3 2" xfId="28853" hidden="1"/>
    <cellStyle name="20% - Accent6 3 2 3 2" xfId="28968" hidden="1"/>
    <cellStyle name="20% - Accent6 3 2 3 2" xfId="29691" hidden="1"/>
    <cellStyle name="20% - Accent6 3 2 3 2" xfId="29864" hidden="1"/>
    <cellStyle name="20% - Accent6 3 2 3 2" xfId="30257" hidden="1"/>
    <cellStyle name="20% - Accent6 3 2 3 2" xfId="30405" hidden="1"/>
    <cellStyle name="20% - Accent6 3 2 3 2" xfId="30743" hidden="1"/>
    <cellStyle name="20% - Accent6 3 2 3 2" xfId="31080" hidden="1"/>
    <cellStyle name="20% - Accent6 3 2 3 2" xfId="31645" hidden="1"/>
    <cellStyle name="20% - Accent6 3 2 3 2" xfId="31760" hidden="1"/>
    <cellStyle name="20% - Accent6 3 2 3 2" xfId="32483" hidden="1"/>
    <cellStyle name="20% - Accent6 3 2 3 2" xfId="32656" hidden="1"/>
    <cellStyle name="20% - Accent6 3 2 3 2" xfId="33049" hidden="1"/>
    <cellStyle name="20% - Accent6 3 2 3 2" xfId="33197" hidden="1"/>
    <cellStyle name="20% - Accent6 3 2 3 2" xfId="33535" hidden="1"/>
    <cellStyle name="20% - Accent6 3 2 3 2" xfId="33872" hidden="1"/>
    <cellStyle name="20% - Accent6 3 2 4 2" xfId="1673" hidden="1"/>
    <cellStyle name="20% - Accent6 3 2 4 2" xfId="2939" hidden="1"/>
    <cellStyle name="20% - Accent6 3 2 4 2" xfId="9565" hidden="1"/>
    <cellStyle name="20% - Accent6 3 2 4 2" xfId="12078" hidden="1"/>
    <cellStyle name="20% - Accent6 3 2 4 2" xfId="15816" hidden="1"/>
    <cellStyle name="20% - Accent6 3 2 4 2" xfId="18184" hidden="1"/>
    <cellStyle name="20% - Accent6 3 2 4 2" xfId="21453" hidden="1"/>
    <cellStyle name="20% - Accent6 3 2 4 2" xfId="24637" hidden="1"/>
    <cellStyle name="20% - Accent6 3 2 4 2" xfId="28814" hidden="1"/>
    <cellStyle name="20% - Accent6 3 2 4 2" xfId="28929" hidden="1"/>
    <cellStyle name="20% - Accent6 3 2 4 2" xfId="29652" hidden="1"/>
    <cellStyle name="20% - Accent6 3 2 4 2" xfId="29825" hidden="1"/>
    <cellStyle name="20% - Accent6 3 2 4 2" xfId="30218" hidden="1"/>
    <cellStyle name="20% - Accent6 3 2 4 2" xfId="30366" hidden="1"/>
    <cellStyle name="20% - Accent6 3 2 4 2" xfId="30704" hidden="1"/>
    <cellStyle name="20% - Accent6 3 2 4 2" xfId="31041" hidden="1"/>
    <cellStyle name="20% - Accent6 3 2 4 2" xfId="31606" hidden="1"/>
    <cellStyle name="20% - Accent6 3 2 4 2" xfId="31721" hidden="1"/>
    <cellStyle name="20% - Accent6 3 2 4 2" xfId="32444" hidden="1"/>
    <cellStyle name="20% - Accent6 3 2 4 2" xfId="32617" hidden="1"/>
    <cellStyle name="20% - Accent6 3 2 4 2" xfId="33010" hidden="1"/>
    <cellStyle name="20% - Accent6 3 2 4 2" xfId="33158" hidden="1"/>
    <cellStyle name="20% - Accent6 3 2 4 2" xfId="33496" hidden="1"/>
    <cellStyle name="20% - Accent6 3 2 4 2" xfId="33833" hidden="1"/>
    <cellStyle name="20% - Accent6 3 3 3 2" xfId="1672" hidden="1"/>
    <cellStyle name="20% - Accent6 3 3 3 2" xfId="2938" hidden="1"/>
    <cellStyle name="20% - Accent6 3 3 3 2" xfId="9564" hidden="1"/>
    <cellStyle name="20% - Accent6 3 3 3 2" xfId="12077" hidden="1"/>
    <cellStyle name="20% - Accent6 3 3 3 2" xfId="15815" hidden="1"/>
    <cellStyle name="20% - Accent6 3 3 3 2" xfId="18183" hidden="1"/>
    <cellStyle name="20% - Accent6 3 3 3 2" xfId="21452" hidden="1"/>
    <cellStyle name="20% - Accent6 3 3 3 2" xfId="24636" hidden="1"/>
    <cellStyle name="20% - Accent6 3 3 3 2" xfId="28813" hidden="1"/>
    <cellStyle name="20% - Accent6 3 3 3 2" xfId="28928" hidden="1"/>
    <cellStyle name="20% - Accent6 3 3 3 2" xfId="29651" hidden="1"/>
    <cellStyle name="20% - Accent6 3 3 3 2" xfId="29824" hidden="1"/>
    <cellStyle name="20% - Accent6 3 3 3 2" xfId="30217" hidden="1"/>
    <cellStyle name="20% - Accent6 3 3 3 2" xfId="30365" hidden="1"/>
    <cellStyle name="20% - Accent6 3 3 3 2" xfId="30703" hidden="1"/>
    <cellStyle name="20% - Accent6 3 3 3 2" xfId="31040" hidden="1"/>
    <cellStyle name="20% - Accent6 3 3 3 2" xfId="31605" hidden="1"/>
    <cellStyle name="20% - Accent6 3 3 3 2" xfId="31720" hidden="1"/>
    <cellStyle name="20% - Accent6 3 3 3 2" xfId="32443" hidden="1"/>
    <cellStyle name="20% - Accent6 3 3 3 2" xfId="32616" hidden="1"/>
    <cellStyle name="20% - Accent6 3 3 3 2" xfId="33009" hidden="1"/>
    <cellStyle name="20% - Accent6 3 3 3 2" xfId="33157" hidden="1"/>
    <cellStyle name="20% - Accent6 3 3 3 2" xfId="33495" hidden="1"/>
    <cellStyle name="20% - Accent6 3 3 3 2" xfId="33832" hidden="1"/>
    <cellStyle name="20% - Accent6 4 2 3 2" xfId="1713" hidden="1"/>
    <cellStyle name="20% - Accent6 4 2 3 2" xfId="2979" hidden="1"/>
    <cellStyle name="20% - Accent6 4 2 3 2" xfId="9605" hidden="1"/>
    <cellStyle name="20% - Accent6 4 2 3 2" xfId="12118" hidden="1"/>
    <cellStyle name="20% - Accent6 4 2 3 2" xfId="15856" hidden="1"/>
    <cellStyle name="20% - Accent6 4 2 3 2" xfId="18224" hidden="1"/>
    <cellStyle name="20% - Accent6 4 2 3 2" xfId="21493" hidden="1"/>
    <cellStyle name="20% - Accent6 4 2 3 2" xfId="24677" hidden="1"/>
    <cellStyle name="20% - Accent6 4 2 3 2" xfId="28854" hidden="1"/>
    <cellStyle name="20% - Accent6 4 2 3 2" xfId="28969" hidden="1"/>
    <cellStyle name="20% - Accent6 4 2 3 2" xfId="29692" hidden="1"/>
    <cellStyle name="20% - Accent6 4 2 3 2" xfId="29865" hidden="1"/>
    <cellStyle name="20% - Accent6 4 2 3 2" xfId="30258" hidden="1"/>
    <cellStyle name="20% - Accent6 4 2 3 2" xfId="30406" hidden="1"/>
    <cellStyle name="20% - Accent6 4 2 3 2" xfId="30744" hidden="1"/>
    <cellStyle name="20% - Accent6 4 2 3 2" xfId="31081" hidden="1"/>
    <cellStyle name="20% - Accent6 4 2 3 2" xfId="31646" hidden="1"/>
    <cellStyle name="20% - Accent6 4 2 3 2" xfId="31761" hidden="1"/>
    <cellStyle name="20% - Accent6 4 2 3 2" xfId="32484" hidden="1"/>
    <cellStyle name="20% - Accent6 4 2 3 2" xfId="32657" hidden="1"/>
    <cellStyle name="20% - Accent6 4 2 3 2" xfId="33050" hidden="1"/>
    <cellStyle name="20% - Accent6 4 2 3 2" xfId="33198" hidden="1"/>
    <cellStyle name="20% - Accent6 4 2 3 2" xfId="33536" hidden="1"/>
    <cellStyle name="20% - Accent6 4 2 3 2" xfId="33873" hidden="1"/>
    <cellStyle name="20% - Accent6 4 2 4 2" xfId="1675" hidden="1"/>
    <cellStyle name="20% - Accent6 4 2 4 2" xfId="2941" hidden="1"/>
    <cellStyle name="20% - Accent6 4 2 4 2" xfId="9567" hidden="1"/>
    <cellStyle name="20% - Accent6 4 2 4 2" xfId="12080" hidden="1"/>
    <cellStyle name="20% - Accent6 4 2 4 2" xfId="15818" hidden="1"/>
    <cellStyle name="20% - Accent6 4 2 4 2" xfId="18186" hidden="1"/>
    <cellStyle name="20% - Accent6 4 2 4 2" xfId="21455" hidden="1"/>
    <cellStyle name="20% - Accent6 4 2 4 2" xfId="24639" hidden="1"/>
    <cellStyle name="20% - Accent6 4 2 4 2" xfId="28816" hidden="1"/>
    <cellStyle name="20% - Accent6 4 2 4 2" xfId="28931" hidden="1"/>
    <cellStyle name="20% - Accent6 4 2 4 2" xfId="29654" hidden="1"/>
    <cellStyle name="20% - Accent6 4 2 4 2" xfId="29827" hidden="1"/>
    <cellStyle name="20% - Accent6 4 2 4 2" xfId="30220" hidden="1"/>
    <cellStyle name="20% - Accent6 4 2 4 2" xfId="30368" hidden="1"/>
    <cellStyle name="20% - Accent6 4 2 4 2" xfId="30706" hidden="1"/>
    <cellStyle name="20% - Accent6 4 2 4 2" xfId="31043" hidden="1"/>
    <cellStyle name="20% - Accent6 4 2 4 2" xfId="31608" hidden="1"/>
    <cellStyle name="20% - Accent6 4 2 4 2" xfId="31723" hidden="1"/>
    <cellStyle name="20% - Accent6 4 2 4 2" xfId="32446" hidden="1"/>
    <cellStyle name="20% - Accent6 4 2 4 2" xfId="32619" hidden="1"/>
    <cellStyle name="20% - Accent6 4 2 4 2" xfId="33012" hidden="1"/>
    <cellStyle name="20% - Accent6 4 2 4 2" xfId="33160" hidden="1"/>
    <cellStyle name="20% - Accent6 4 2 4 2" xfId="33498" hidden="1"/>
    <cellStyle name="20% - Accent6 4 2 4 2" xfId="33835" hidden="1"/>
    <cellStyle name="20% - Accent6 4 3 3 2" xfId="1674" hidden="1"/>
    <cellStyle name="20% - Accent6 4 3 3 2" xfId="2940" hidden="1"/>
    <cellStyle name="20% - Accent6 4 3 3 2" xfId="9566" hidden="1"/>
    <cellStyle name="20% - Accent6 4 3 3 2" xfId="12079" hidden="1"/>
    <cellStyle name="20% - Accent6 4 3 3 2" xfId="15817" hidden="1"/>
    <cellStyle name="20% - Accent6 4 3 3 2" xfId="18185" hidden="1"/>
    <cellStyle name="20% - Accent6 4 3 3 2" xfId="21454" hidden="1"/>
    <cellStyle name="20% - Accent6 4 3 3 2" xfId="24638" hidden="1"/>
    <cellStyle name="20% - Accent6 4 3 3 2" xfId="28815" hidden="1"/>
    <cellStyle name="20% - Accent6 4 3 3 2" xfId="28930" hidden="1"/>
    <cellStyle name="20% - Accent6 4 3 3 2" xfId="29653" hidden="1"/>
    <cellStyle name="20% - Accent6 4 3 3 2" xfId="29826" hidden="1"/>
    <cellStyle name="20% - Accent6 4 3 3 2" xfId="30219" hidden="1"/>
    <cellStyle name="20% - Accent6 4 3 3 2" xfId="30367" hidden="1"/>
    <cellStyle name="20% - Accent6 4 3 3 2" xfId="30705" hidden="1"/>
    <cellStyle name="20% - Accent6 4 3 3 2" xfId="31042" hidden="1"/>
    <cellStyle name="20% - Accent6 4 3 3 2" xfId="31607" hidden="1"/>
    <cellStyle name="20% - Accent6 4 3 3 2" xfId="31722" hidden="1"/>
    <cellStyle name="20% - Accent6 4 3 3 2" xfId="32445" hidden="1"/>
    <cellStyle name="20% - Accent6 4 3 3 2" xfId="32618" hidden="1"/>
    <cellStyle name="20% - Accent6 4 3 3 2" xfId="33011" hidden="1"/>
    <cellStyle name="20% - Accent6 4 3 3 2" xfId="33159" hidden="1"/>
    <cellStyle name="20% - Accent6 4 3 3 2" xfId="33497" hidden="1"/>
    <cellStyle name="20% - Accent6 4 3 3 2" xfId="33834" hidden="1"/>
    <cellStyle name="20% - Accent6 5 2" xfId="1651" hidden="1"/>
    <cellStyle name="20% - Accent6 5 2" xfId="2917" hidden="1"/>
    <cellStyle name="20% - Accent6 5 2" xfId="9543" hidden="1"/>
    <cellStyle name="20% - Accent6 5 2" xfId="12056" hidden="1"/>
    <cellStyle name="20% - Accent6 5 2" xfId="15794" hidden="1"/>
    <cellStyle name="20% - Accent6 5 2" xfId="18162" hidden="1"/>
    <cellStyle name="20% - Accent6 5 2" xfId="21431" hidden="1"/>
    <cellStyle name="20% - Accent6 5 2" xfId="24615" hidden="1"/>
    <cellStyle name="20% - Accent6 5 2" xfId="28792" hidden="1"/>
    <cellStyle name="20% - Accent6 5 2" xfId="28907" hidden="1"/>
    <cellStyle name="20% - Accent6 5 2" xfId="29630" hidden="1"/>
    <cellStyle name="20% - Accent6 5 2" xfId="29803" hidden="1"/>
    <cellStyle name="20% - Accent6 5 2" xfId="30196" hidden="1"/>
    <cellStyle name="20% - Accent6 5 2" xfId="30344" hidden="1"/>
    <cellStyle name="20% - Accent6 5 2" xfId="30682" hidden="1"/>
    <cellStyle name="20% - Accent6 5 2" xfId="31019" hidden="1"/>
    <cellStyle name="20% - Accent6 5 2" xfId="31584" hidden="1"/>
    <cellStyle name="20% - Accent6 5 2" xfId="31699" hidden="1"/>
    <cellStyle name="20% - Accent6 5 2" xfId="32422" hidden="1"/>
    <cellStyle name="20% - Accent6 5 2" xfId="32595" hidden="1"/>
    <cellStyle name="20% - Accent6 5 2" xfId="32988" hidden="1"/>
    <cellStyle name="20% - Accent6 5 2" xfId="33136" hidden="1"/>
    <cellStyle name="20% - Accent6 5 2" xfId="33474" hidden="1"/>
    <cellStyle name="20% - Accent6 5 2" xfId="33811" hidden="1"/>
    <cellStyle name="20% - Accent6 7" xfId="427" hidden="1"/>
    <cellStyle name="20% - Accent6 7" xfId="733" hidden="1"/>
    <cellStyle name="20% - Accent6 7" xfId="1064" hidden="1"/>
    <cellStyle name="20% - Accent6 7" xfId="1406" hidden="1"/>
    <cellStyle name="20% - Accent6 7" xfId="6622" hidden="1"/>
    <cellStyle name="20% - Accent6 7" xfId="6955" hidden="1"/>
    <cellStyle name="20% - Accent6 7" xfId="7300" hidden="1"/>
    <cellStyle name="20% - Accent6 7" xfId="8444" hidden="1"/>
    <cellStyle name="20% - Accent6 7" xfId="7776" hidden="1"/>
    <cellStyle name="20% - Accent6 7" xfId="6199" hidden="1"/>
    <cellStyle name="20% - Accent6 7" xfId="4314" hidden="1"/>
    <cellStyle name="20% - Accent6 7" xfId="13393" hidden="1"/>
    <cellStyle name="20% - Accent6 7" xfId="13735" hidden="1"/>
    <cellStyle name="20% - Accent6 7" xfId="14721" hidden="1"/>
    <cellStyle name="20% - Accent6 7" xfId="14155" hidden="1"/>
    <cellStyle name="20% - Accent6 7" xfId="7550" hidden="1"/>
    <cellStyle name="20% - Accent6 7" xfId="4799" hidden="1"/>
    <cellStyle name="20% - Accent6 7" xfId="19476" hidden="1"/>
    <cellStyle name="20% - Accent6 7" xfId="19818" hidden="1"/>
    <cellStyle name="20% - Accent6 7" xfId="14066" hidden="1"/>
    <cellStyle name="20% - Accent6 7" xfId="22729" hidden="1"/>
    <cellStyle name="20% - Accent6 7" xfId="23071" hidden="1"/>
    <cellStyle name="20% - Accent6 7" xfId="13980" hidden="1"/>
    <cellStyle name="20% - Accent6 7" xfId="25895" hidden="1"/>
    <cellStyle name="20% - Accent6 7" xfId="28470" hidden="1"/>
    <cellStyle name="20% - Accent6 7" xfId="28553" hidden="1"/>
    <cellStyle name="20% - Accent6 7" xfId="28630" hidden="1"/>
    <cellStyle name="20% - Accent6 7" xfId="28708" hidden="1"/>
    <cellStyle name="20% - Accent6 7" xfId="29292" hidden="1"/>
    <cellStyle name="20% - Accent6 7" xfId="29369" hidden="1"/>
    <cellStyle name="20% - Accent6 7" xfId="29448" hidden="1"/>
    <cellStyle name="20% - Accent6 7" xfId="29582" hidden="1"/>
    <cellStyle name="20% - Accent6 7" xfId="29533" hidden="1"/>
    <cellStyle name="20% - Accent6 7" xfId="29245" hidden="1"/>
    <cellStyle name="20% - Accent6 7" xfId="29008" hidden="1"/>
    <cellStyle name="20% - Accent6 7" xfId="29964" hidden="1"/>
    <cellStyle name="20% - Accent6 7" xfId="30042" hidden="1"/>
    <cellStyle name="20% - Accent6 7" xfId="30153" hidden="1"/>
    <cellStyle name="20% - Accent6 7" xfId="30121" hidden="1"/>
    <cellStyle name="20% - Accent6 7" xfId="29509" hidden="1"/>
    <cellStyle name="20% - Accent6 7" xfId="29060" hidden="1"/>
    <cellStyle name="20% - Accent6 7" xfId="30496" hidden="1"/>
    <cellStyle name="20% - Accent6 7" xfId="30574" hidden="1"/>
    <cellStyle name="20% - Accent6 7" xfId="30106" hidden="1"/>
    <cellStyle name="20% - Accent6 7" xfId="30833" hidden="1"/>
    <cellStyle name="20% - Accent6 7" xfId="30911" hidden="1"/>
    <cellStyle name="20% - Accent6 7" xfId="30101" hidden="1"/>
    <cellStyle name="20% - Accent6 7" xfId="31170" hidden="1"/>
    <cellStyle name="20% - Accent6 7" xfId="31262" hidden="1"/>
    <cellStyle name="20% - Accent6 7" xfId="31345" hidden="1"/>
    <cellStyle name="20% - Accent6 7" xfId="31422" hidden="1"/>
    <cellStyle name="20% - Accent6 7" xfId="31500" hidden="1"/>
    <cellStyle name="20% - Accent6 7" xfId="32084" hidden="1"/>
    <cellStyle name="20% - Accent6 7" xfId="32161" hidden="1"/>
    <cellStyle name="20% - Accent6 7" xfId="32240" hidden="1"/>
    <cellStyle name="20% - Accent6 7" xfId="32374" hidden="1"/>
    <cellStyle name="20% - Accent6 7" xfId="32325" hidden="1"/>
    <cellStyle name="20% - Accent6 7" xfId="32037" hidden="1"/>
    <cellStyle name="20% - Accent6 7" xfId="31800" hidden="1"/>
    <cellStyle name="20% - Accent6 7" xfId="32756" hidden="1"/>
    <cellStyle name="20% - Accent6 7" xfId="32834" hidden="1"/>
    <cellStyle name="20% - Accent6 7" xfId="32945" hidden="1"/>
    <cellStyle name="20% - Accent6 7" xfId="32913" hidden="1"/>
    <cellStyle name="20% - Accent6 7" xfId="32301" hidden="1"/>
    <cellStyle name="20% - Accent6 7" xfId="31852" hidden="1"/>
    <cellStyle name="20% - Accent6 7" xfId="33288" hidden="1"/>
    <cellStyle name="20% - Accent6 7" xfId="33366" hidden="1"/>
    <cellStyle name="20% - Accent6 7" xfId="32898" hidden="1"/>
    <cellStyle name="20% - Accent6 7" xfId="33625" hidden="1"/>
    <cellStyle name="20% - Accent6 7" xfId="33703" hidden="1"/>
    <cellStyle name="20% - Accent6 7" xfId="32893" hidden="1"/>
    <cellStyle name="20% - Accent6 7" xfId="33962" hidden="1"/>
    <cellStyle name="20% - Accent6 8" xfId="474" hidden="1"/>
    <cellStyle name="20% - Accent6 8" xfId="653" hidden="1"/>
    <cellStyle name="20% - Accent6 8" xfId="990" hidden="1"/>
    <cellStyle name="20% - Accent6 8" xfId="1332" hidden="1"/>
    <cellStyle name="20% - Accent6 8" xfId="6541" hidden="1"/>
    <cellStyle name="20% - Accent6 8" xfId="6880" hidden="1"/>
    <cellStyle name="20% - Accent6 8" xfId="7224" hidden="1"/>
    <cellStyle name="20% - Accent6 8" xfId="5151" hidden="1"/>
    <cellStyle name="20% - Accent6 8" xfId="7635" hidden="1"/>
    <cellStyle name="20% - Accent6 8" xfId="5994" hidden="1"/>
    <cellStyle name="20% - Accent6 8" xfId="13012" hidden="1"/>
    <cellStyle name="20% - Accent6 8" xfId="13319" hidden="1"/>
    <cellStyle name="20% - Accent6 8" xfId="13661" hidden="1"/>
    <cellStyle name="20% - Accent6 8" xfId="4102" hidden="1"/>
    <cellStyle name="20% - Accent6 8" xfId="14043" hidden="1"/>
    <cellStyle name="20% - Accent6 8" xfId="12855" hidden="1"/>
    <cellStyle name="20% - Accent6 8" xfId="19100" hidden="1"/>
    <cellStyle name="20% - Accent6 8" xfId="19402" hidden="1"/>
    <cellStyle name="20% - Accent6 8" xfId="19744" hidden="1"/>
    <cellStyle name="20% - Accent6 8" xfId="22354" hidden="1"/>
    <cellStyle name="20% - Accent6 8" xfId="22655" hidden="1"/>
    <cellStyle name="20% - Accent6 8" xfId="22997" hidden="1"/>
    <cellStyle name="20% - Accent6 8" xfId="25523" hidden="1"/>
    <cellStyle name="20% - Accent6 8" xfId="25821" hidden="1"/>
    <cellStyle name="20% - Accent6 8" xfId="28485" hidden="1"/>
    <cellStyle name="20% - Accent6 8" xfId="28545" hidden="1"/>
    <cellStyle name="20% - Accent6 8" xfId="28623" hidden="1"/>
    <cellStyle name="20% - Accent6 8" xfId="28701" hidden="1"/>
    <cellStyle name="20% - Accent6 8" xfId="29283" hidden="1"/>
    <cellStyle name="20% - Accent6 8" xfId="29362" hidden="1"/>
    <cellStyle name="20% - Accent6 8" xfId="29441" hidden="1"/>
    <cellStyle name="20% - Accent6 8" xfId="29110" hidden="1"/>
    <cellStyle name="20% - Accent6 8" xfId="29514" hidden="1"/>
    <cellStyle name="20% - Accent6 8" xfId="29216" hidden="1"/>
    <cellStyle name="20% - Accent6 8" xfId="29891" hidden="1"/>
    <cellStyle name="20% - Accent6 8" xfId="29957" hidden="1"/>
    <cellStyle name="20% - Accent6 8" xfId="30035" hidden="1"/>
    <cellStyle name="20% - Accent6 8" xfId="28986" hidden="1"/>
    <cellStyle name="20% - Accent6 8" xfId="30105" hidden="1"/>
    <cellStyle name="20% - Accent6 8" xfId="29889" hidden="1"/>
    <cellStyle name="20% - Accent6 8" xfId="30424" hidden="1"/>
    <cellStyle name="20% - Accent6 8" xfId="30489" hidden="1"/>
    <cellStyle name="20% - Accent6 8" xfId="30567" hidden="1"/>
    <cellStyle name="20% - Accent6 8" xfId="30761" hidden="1"/>
    <cellStyle name="20% - Accent6 8" xfId="30826" hidden="1"/>
    <cellStyle name="20% - Accent6 8" xfId="30904" hidden="1"/>
    <cellStyle name="20% - Accent6 8" xfId="31098" hidden="1"/>
    <cellStyle name="20% - Accent6 8" xfId="31163" hidden="1"/>
    <cellStyle name="20% - Accent6 8" xfId="31277" hidden="1"/>
    <cellStyle name="20% - Accent6 8" xfId="31337" hidden="1"/>
    <cellStyle name="20% - Accent6 8" xfId="31415" hidden="1"/>
    <cellStyle name="20% - Accent6 8" xfId="31493" hidden="1"/>
    <cellStyle name="20% - Accent6 8" xfId="32075" hidden="1"/>
    <cellStyle name="20% - Accent6 8" xfId="32154" hidden="1"/>
    <cellStyle name="20% - Accent6 8" xfId="32233" hidden="1"/>
    <cellStyle name="20% - Accent6 8" xfId="31902" hidden="1"/>
    <cellStyle name="20% - Accent6 8" xfId="32306" hidden="1"/>
    <cellStyle name="20% - Accent6 8" xfId="32008" hidden="1"/>
    <cellStyle name="20% - Accent6 8" xfId="32683" hidden="1"/>
    <cellStyle name="20% - Accent6 8" xfId="32749" hidden="1"/>
    <cellStyle name="20% - Accent6 8" xfId="32827" hidden="1"/>
    <cellStyle name="20% - Accent6 8" xfId="31778" hidden="1"/>
    <cellStyle name="20% - Accent6 8" xfId="32897" hidden="1"/>
    <cellStyle name="20% - Accent6 8" xfId="32681" hidden="1"/>
    <cellStyle name="20% - Accent6 8" xfId="33216" hidden="1"/>
    <cellStyle name="20% - Accent6 8" xfId="33281" hidden="1"/>
    <cellStyle name="20% - Accent6 8" xfId="33359" hidden="1"/>
    <cellStyle name="20% - Accent6 8" xfId="33553" hidden="1"/>
    <cellStyle name="20% - Accent6 8" xfId="33618" hidden="1"/>
    <cellStyle name="20% - Accent6 8" xfId="33696" hidden="1"/>
    <cellStyle name="20% - Accent6 8" xfId="33890" hidden="1"/>
    <cellStyle name="20% - Accent6 8" xfId="33955" hidden="1"/>
    <cellStyle name="20% - Accent6 9" xfId="508" hidden="1"/>
    <cellStyle name="20% - Accent6 9" xfId="830" hidden="1"/>
    <cellStyle name="20% - Accent6 9" xfId="1154" hidden="1"/>
    <cellStyle name="20% - Accent6 9" xfId="1496" hidden="1"/>
    <cellStyle name="20% - Accent6 9" xfId="6720" hidden="1"/>
    <cellStyle name="20% - Accent6 9" xfId="7045" hidden="1"/>
    <cellStyle name="20% - Accent6 9" xfId="7390" hidden="1"/>
    <cellStyle name="20% - Accent6 9" xfId="10720" hidden="1"/>
    <cellStyle name="20% - Accent6 9" xfId="6293" hidden="1"/>
    <cellStyle name="20% - Accent6 9" xfId="5440" hidden="1"/>
    <cellStyle name="20% - Accent6 9" xfId="13159" hidden="1"/>
    <cellStyle name="20% - Accent6 9" xfId="13483" hidden="1"/>
    <cellStyle name="20% - Accent6 9" xfId="13825" hidden="1"/>
    <cellStyle name="20% - Accent6 9" xfId="16929" hidden="1"/>
    <cellStyle name="20% - Accent6 9" xfId="11325" hidden="1"/>
    <cellStyle name="20% - Accent6 9" xfId="7636" hidden="1"/>
    <cellStyle name="20% - Accent6 9" xfId="19240" hidden="1"/>
    <cellStyle name="20% - Accent6 9" xfId="19566" hidden="1"/>
    <cellStyle name="20% - Accent6 9" xfId="19908" hidden="1"/>
    <cellStyle name="20% - Accent6 9" xfId="22493" hidden="1"/>
    <cellStyle name="20% - Accent6 9" xfId="22819" hidden="1"/>
    <cellStyle name="20% - Accent6 9" xfId="23161" hidden="1"/>
    <cellStyle name="20% - Accent6 9" xfId="25661" hidden="1"/>
    <cellStyle name="20% - Accent6 9" xfId="25985" hidden="1"/>
    <cellStyle name="20% - Accent6 9" xfId="28498" hidden="1"/>
    <cellStyle name="20% - Accent6 9" xfId="28572" hidden="1"/>
    <cellStyle name="20% - Accent6 9" xfId="28648" hidden="1"/>
    <cellStyle name="20% - Accent6 9" xfId="28726" hidden="1"/>
    <cellStyle name="20% - Accent6 9" xfId="29311" hidden="1"/>
    <cellStyle name="20% - Accent6 9" xfId="29387" hidden="1"/>
    <cellStyle name="20% - Accent6 9" xfId="29466" hidden="1"/>
    <cellStyle name="20% - Accent6 9" xfId="29725" hidden="1"/>
    <cellStyle name="20% - Accent6 9" xfId="29259" hidden="1"/>
    <cellStyle name="20% - Accent6 9" xfId="29146" hidden="1"/>
    <cellStyle name="20% - Accent6 9" xfId="29906" hidden="1"/>
    <cellStyle name="20% - Accent6 9" xfId="29982" hidden="1"/>
    <cellStyle name="20% - Accent6 9" xfId="30060" hidden="1"/>
    <cellStyle name="20% - Accent6 9" xfId="30284" hidden="1"/>
    <cellStyle name="20% - Accent6 9" xfId="29761" hidden="1"/>
    <cellStyle name="20% - Accent6 9" xfId="29515" hidden="1"/>
    <cellStyle name="20% - Accent6 9" xfId="30438" hidden="1"/>
    <cellStyle name="20% - Accent6 9" xfId="30514" hidden="1"/>
    <cellStyle name="20% - Accent6 9" xfId="30592" hidden="1"/>
    <cellStyle name="20% - Accent6 9" xfId="30775" hidden="1"/>
    <cellStyle name="20% - Accent6 9" xfId="30851" hidden="1"/>
    <cellStyle name="20% - Accent6 9" xfId="30929" hidden="1"/>
    <cellStyle name="20% - Accent6 9" xfId="31112" hidden="1"/>
    <cellStyle name="20% - Accent6 9" xfId="31188" hidden="1"/>
    <cellStyle name="20% - Accent6 9" xfId="31290" hidden="1"/>
    <cellStyle name="20% - Accent6 9" xfId="31364" hidden="1"/>
    <cellStyle name="20% - Accent6 9" xfId="31440" hidden="1"/>
    <cellStyle name="20% - Accent6 9" xfId="31518" hidden="1"/>
    <cellStyle name="20% - Accent6 9" xfId="32103" hidden="1"/>
    <cellStyle name="20% - Accent6 9" xfId="32179" hidden="1"/>
    <cellStyle name="20% - Accent6 9" xfId="32258" hidden="1"/>
    <cellStyle name="20% - Accent6 9" xfId="32517" hidden="1"/>
    <cellStyle name="20% - Accent6 9" xfId="32051" hidden="1"/>
    <cellStyle name="20% - Accent6 9" xfId="31938" hidden="1"/>
    <cellStyle name="20% - Accent6 9" xfId="32698" hidden="1"/>
    <cellStyle name="20% - Accent6 9" xfId="32774" hidden="1"/>
    <cellStyle name="20% - Accent6 9" xfId="32852" hidden="1"/>
    <cellStyle name="20% - Accent6 9" xfId="33076" hidden="1"/>
    <cellStyle name="20% - Accent6 9" xfId="32553" hidden="1"/>
    <cellStyle name="20% - Accent6 9" xfId="32307" hidden="1"/>
    <cellStyle name="20% - Accent6 9" xfId="33230" hidden="1"/>
    <cellStyle name="20% - Accent6 9" xfId="33306" hidden="1"/>
    <cellStyle name="20% - Accent6 9" xfId="33384" hidden="1"/>
    <cellStyle name="20% - Accent6 9" xfId="33567" hidden="1"/>
    <cellStyle name="20% - Accent6 9" xfId="33643" hidden="1"/>
    <cellStyle name="20% - Accent6 9" xfId="33721" hidden="1"/>
    <cellStyle name="20% - Accent6 9" xfId="33904" hidden="1"/>
    <cellStyle name="20% - Accent6 9" xfId="33980" hidden="1"/>
    <cellStyle name="40% - Accent1" xfId="22" builtinId="31" hidden="1" customBuiltin="1"/>
    <cellStyle name="40% - Accent1" xfId="70" builtinId="31" hidden="1" customBuiltin="1"/>
    <cellStyle name="40% - Accent1" xfId="105" builtinId="31" hidden="1" customBuiltin="1"/>
    <cellStyle name="40% - Accent1" xfId="148" builtinId="31" hidden="1" customBuiltin="1"/>
    <cellStyle name="40% - Accent1" xfId="190" builtinId="31" hidden="1" customBuiltin="1"/>
    <cellStyle name="40% - Accent1" xfId="224" builtinId="31" hidden="1" customBuiltin="1"/>
    <cellStyle name="40% - Accent1" xfId="261" builtinId="31" hidden="1" customBuiltin="1"/>
    <cellStyle name="40% - Accent1" xfId="298" builtinId="31" hidden="1" customBuiltin="1"/>
    <cellStyle name="40% - Accent1" xfId="332" builtinId="31" hidden="1" customBuiltin="1"/>
    <cellStyle name="40% - Accent1" xfId="367" builtinId="31" hidden="1" customBuiltin="1"/>
    <cellStyle name="40% - Accent1" xfId="3918" builtinId="31" hidden="1" customBuiltin="1"/>
    <cellStyle name="40% - Accent1" xfId="3952" builtinId="31" hidden="1" customBuiltin="1"/>
    <cellStyle name="40% - Accent1" xfId="3989" builtinId="31" hidden="1" customBuiltin="1"/>
    <cellStyle name="40% - Accent1" xfId="4026" builtinId="31" hidden="1" customBuiltin="1"/>
    <cellStyle name="40% - Accent1" xfId="4060" builtinId="31" hidden="1" customBuiltin="1"/>
    <cellStyle name="40% - Accent1" xfId="4258" builtinId="31" hidden="1" customBuiltin="1"/>
    <cellStyle name="40% - Accent1" xfId="10659" builtinId="31" hidden="1" customBuiltin="1"/>
    <cellStyle name="40% - Accent1" xfId="10681" builtinId="31" hidden="1" customBuiltin="1"/>
    <cellStyle name="40% - Accent1" xfId="7914" builtinId="31" hidden="1" customBuiltin="1"/>
    <cellStyle name="40% - Accent1" xfId="8412" builtinId="31" hidden="1" customBuiltin="1"/>
    <cellStyle name="40% - Accent1" xfId="8086" builtinId="31" hidden="1" customBuiltin="1"/>
    <cellStyle name="40% - Accent1" xfId="7939" builtinId="31" hidden="1" customBuiltin="1"/>
    <cellStyle name="40% - Accent1" xfId="4579" builtinId="31" hidden="1" customBuiltin="1"/>
    <cellStyle name="40% - Accent1" xfId="5511" builtinId="31" hidden="1" customBuiltin="1"/>
    <cellStyle name="40% - Accent1" xfId="4229" builtinId="31" hidden="1" customBuiltin="1"/>
    <cellStyle name="40% - Accent1" xfId="4240" builtinId="31" hidden="1" customBuiltin="1"/>
    <cellStyle name="40% - Accent1" xfId="4322" builtinId="31" hidden="1" customBuiltin="1"/>
    <cellStyle name="40% - Accent1" xfId="10997" builtinId="31" hidden="1" customBuiltin="1"/>
    <cellStyle name="40% - Accent1" xfId="16875" builtinId="31" hidden="1" customBuiltin="1"/>
    <cellStyle name="40% - Accent1" xfId="16894" builtinId="31" hidden="1" customBuiltin="1"/>
    <cellStyle name="40% - Accent1" xfId="14264" builtinId="31" hidden="1" customBuiltin="1"/>
    <cellStyle name="40% - Accent1" xfId="14697" builtinId="31" hidden="1" customBuiltin="1"/>
    <cellStyle name="40% - Accent1" xfId="14420" builtinId="31" hidden="1" customBuiltin="1"/>
    <cellStyle name="40% - Accent1" xfId="14285" builtinId="31" hidden="1" customBuiltin="1"/>
    <cellStyle name="40% - Accent1" xfId="10832" builtinId="31" hidden="1" customBuiltin="1"/>
    <cellStyle name="40% - Accent1" xfId="4145" builtinId="31" hidden="1" customBuiltin="1"/>
    <cellStyle name="40% - Accent1" xfId="8167" builtinId="31" hidden="1" customBuiltin="1"/>
    <cellStyle name="40% - Accent1" xfId="11758" builtinId="31" hidden="1" customBuiltin="1"/>
    <cellStyle name="40% - Accent1" xfId="5638" builtinId="31" hidden="1" customBuiltin="1"/>
    <cellStyle name="40% - Accent1" xfId="17154" builtinId="31" hidden="1" customBuiltin="1"/>
    <cellStyle name="40% - Accent1" xfId="4969" builtinId="31" hidden="1" customBuiltin="1"/>
    <cellStyle name="40% - Accent1" xfId="5460" builtinId="31" hidden="1" customBuiltin="1"/>
    <cellStyle name="40% - Accent1" xfId="4715" builtinId="31" hidden="1" customBuiltin="1"/>
    <cellStyle name="40% - Accent1" xfId="11555" builtinId="31" hidden="1" customBuiltin="1"/>
    <cellStyle name="40% - Accent1" xfId="5453" builtinId="31" hidden="1" customBuiltin="1"/>
    <cellStyle name="40% - Accent1" xfId="20438" builtinId="31" hidden="1" customBuiltin="1"/>
    <cellStyle name="40% - Accent1" xfId="20073" builtinId="31" hidden="1" customBuiltin="1"/>
    <cellStyle name="40% - Accent1" xfId="5554" builtinId="31" hidden="1" customBuiltin="1"/>
    <cellStyle name="40% - Accent1" xfId="16878" builtinId="31" hidden="1" customBuiltin="1"/>
    <cellStyle name="40% - Accent1" xfId="7586" builtinId="31" hidden="1" customBuiltin="1"/>
    <cellStyle name="40% - Accent1" xfId="4345" builtinId="31" hidden="1" customBuiltin="1"/>
    <cellStyle name="40% - Accent1" xfId="23640" builtinId="31" hidden="1" customBuiltin="1"/>
    <cellStyle name="40% - Accent1 10" xfId="525" hidden="1"/>
    <cellStyle name="40% - Accent1 10" xfId="849" hidden="1"/>
    <cellStyle name="40% - Accent1 10" xfId="1170" hidden="1"/>
    <cellStyle name="40% - Accent1 10" xfId="1512" hidden="1"/>
    <cellStyle name="40% - Accent1 10" xfId="6739" hidden="1"/>
    <cellStyle name="40% - Accent1 10" xfId="7061" hidden="1"/>
    <cellStyle name="40% - Accent1 10" xfId="7407" hidden="1"/>
    <cellStyle name="40% - Accent1 10" xfId="8225" hidden="1"/>
    <cellStyle name="40% - Accent1 10" xfId="4830" hidden="1"/>
    <cellStyle name="40% - Accent1 10" xfId="5781" hidden="1"/>
    <cellStyle name="40% - Accent1 10" xfId="13178" hidden="1"/>
    <cellStyle name="40% - Accent1 10" xfId="13499" hidden="1"/>
    <cellStyle name="40% - Accent1 10" xfId="13841" hidden="1"/>
    <cellStyle name="40% - Accent1 10" xfId="14536" hidden="1"/>
    <cellStyle name="40% - Accent1 10" xfId="4726" hidden="1"/>
    <cellStyle name="40% - Accent1 10" xfId="10816" hidden="1"/>
    <cellStyle name="40% - Accent1 10" xfId="19260" hidden="1"/>
    <cellStyle name="40% - Accent1 10" xfId="19582" hidden="1"/>
    <cellStyle name="40% - Accent1 10" xfId="19924" hidden="1"/>
    <cellStyle name="40% - Accent1 10" xfId="22513" hidden="1"/>
    <cellStyle name="40% - Accent1 10" xfId="22835" hidden="1"/>
    <cellStyle name="40% - Accent1 10" xfId="23177" hidden="1"/>
    <cellStyle name="40% - Accent1 10" xfId="25680" hidden="1"/>
    <cellStyle name="40% - Accent1 10" xfId="26001" hidden="1"/>
    <cellStyle name="40% - Accent1 10" xfId="28502" hidden="1"/>
    <cellStyle name="40% - Accent1 10" xfId="28576" hidden="1"/>
    <cellStyle name="40% - Accent1 10" xfId="28652" hidden="1"/>
    <cellStyle name="40% - Accent1 10" xfId="28730" hidden="1"/>
    <cellStyle name="40% - Accent1 10" xfId="29315" hidden="1"/>
    <cellStyle name="40% - Accent1 10" xfId="29391" hidden="1"/>
    <cellStyle name="40% - Accent1 10" xfId="29470" hidden="1"/>
    <cellStyle name="40% - Accent1 10" xfId="29564" hidden="1"/>
    <cellStyle name="40% - Accent1 10" xfId="29065" hidden="1"/>
    <cellStyle name="40% - Accent1 10" xfId="29195" hidden="1"/>
    <cellStyle name="40% - Accent1 10" xfId="29910" hidden="1"/>
    <cellStyle name="40% - Accent1 10" xfId="29986" hidden="1"/>
    <cellStyle name="40% - Accent1 10" xfId="30064" hidden="1"/>
    <cellStyle name="40% - Accent1 10" xfId="30143" hidden="1"/>
    <cellStyle name="40% - Accent1 10" xfId="29048" hidden="1"/>
    <cellStyle name="40% - Accent1 10" xfId="29744" hidden="1"/>
    <cellStyle name="40% - Accent1 10" xfId="30442" hidden="1"/>
    <cellStyle name="40% - Accent1 10" xfId="30518" hidden="1"/>
    <cellStyle name="40% - Accent1 10" xfId="30596" hidden="1"/>
    <cellStyle name="40% - Accent1 10" xfId="30779" hidden="1"/>
    <cellStyle name="40% - Accent1 10" xfId="30855" hidden="1"/>
    <cellStyle name="40% - Accent1 10" xfId="30933" hidden="1"/>
    <cellStyle name="40% - Accent1 10" xfId="31116" hidden="1"/>
    <cellStyle name="40% - Accent1 10" xfId="31192" hidden="1"/>
    <cellStyle name="40% - Accent1 10" xfId="31294" hidden="1"/>
    <cellStyle name="40% - Accent1 10" xfId="31368" hidden="1"/>
    <cellStyle name="40% - Accent1 10" xfId="31444" hidden="1"/>
    <cellStyle name="40% - Accent1 10" xfId="31522" hidden="1"/>
    <cellStyle name="40% - Accent1 10" xfId="32107" hidden="1"/>
    <cellStyle name="40% - Accent1 10" xfId="32183" hidden="1"/>
    <cellStyle name="40% - Accent1 10" xfId="32262" hidden="1"/>
    <cellStyle name="40% - Accent1 10" xfId="32356" hidden="1"/>
    <cellStyle name="40% - Accent1 10" xfId="31857" hidden="1"/>
    <cellStyle name="40% - Accent1 10" xfId="31987" hidden="1"/>
    <cellStyle name="40% - Accent1 10" xfId="32702" hidden="1"/>
    <cellStyle name="40% - Accent1 10" xfId="32778" hidden="1"/>
    <cellStyle name="40% - Accent1 10" xfId="32856" hidden="1"/>
    <cellStyle name="40% - Accent1 10" xfId="32935" hidden="1"/>
    <cellStyle name="40% - Accent1 10" xfId="31840" hidden="1"/>
    <cellStyle name="40% - Accent1 10" xfId="32536" hidden="1"/>
    <cellStyle name="40% - Accent1 10" xfId="33234" hidden="1"/>
    <cellStyle name="40% - Accent1 10" xfId="33310" hidden="1"/>
    <cellStyle name="40% - Accent1 10" xfId="33388" hidden="1"/>
    <cellStyle name="40% - Accent1 10" xfId="33571" hidden="1"/>
    <cellStyle name="40% - Accent1 10" xfId="33647" hidden="1"/>
    <cellStyle name="40% - Accent1 10" xfId="33725" hidden="1"/>
    <cellStyle name="40% - Accent1 10" xfId="33908" hidden="1"/>
    <cellStyle name="40% - Accent1 10" xfId="33984" hidden="1"/>
    <cellStyle name="40% - Accent1 11" xfId="561" hidden="1"/>
    <cellStyle name="40% - Accent1 11" xfId="885" hidden="1"/>
    <cellStyle name="40% - Accent1 11" xfId="1206" hidden="1"/>
    <cellStyle name="40% - Accent1 11" xfId="1548" hidden="1"/>
    <cellStyle name="40% - Accent1 11" xfId="6775" hidden="1"/>
    <cellStyle name="40% - Accent1 11" xfId="7097" hidden="1"/>
    <cellStyle name="40% - Accent1 11" xfId="7443" hidden="1"/>
    <cellStyle name="40% - Accent1 11" xfId="7584" hidden="1"/>
    <cellStyle name="40% - Accent1 11" xfId="4741" hidden="1"/>
    <cellStyle name="40% - Accent1 11" xfId="6072" hidden="1"/>
    <cellStyle name="40% - Accent1 11" xfId="13214" hidden="1"/>
    <cellStyle name="40% - Accent1 11" xfId="13535" hidden="1"/>
    <cellStyle name="40% - Accent1 11" xfId="13877" hidden="1"/>
    <cellStyle name="40% - Accent1 11" xfId="14004" hidden="1"/>
    <cellStyle name="40% - Accent1 11" xfId="4099" hidden="1"/>
    <cellStyle name="40% - Accent1 11" xfId="5456" hidden="1"/>
    <cellStyle name="40% - Accent1 11" xfId="19297" hidden="1"/>
    <cellStyle name="40% - Accent1 11" xfId="19618" hidden="1"/>
    <cellStyle name="40% - Accent1 11" xfId="19960" hidden="1"/>
    <cellStyle name="40% - Accent1 11" xfId="22550" hidden="1"/>
    <cellStyle name="40% - Accent1 11" xfId="22871" hidden="1"/>
    <cellStyle name="40% - Accent1 11" xfId="23213" hidden="1"/>
    <cellStyle name="40% - Accent1 11" xfId="25716" hidden="1"/>
    <cellStyle name="40% - Accent1 11" xfId="26037" hidden="1"/>
    <cellStyle name="40% - Accent1 11" xfId="28515" hidden="1"/>
    <cellStyle name="40% - Accent1 11" xfId="28589" hidden="1"/>
    <cellStyle name="40% - Accent1 11" xfId="28665" hidden="1"/>
    <cellStyle name="40% - Accent1 11" xfId="28743" hidden="1"/>
    <cellStyle name="40% - Accent1 11" xfId="29328" hidden="1"/>
    <cellStyle name="40% - Accent1 11" xfId="29404" hidden="1"/>
    <cellStyle name="40% - Accent1 11" xfId="29483" hidden="1"/>
    <cellStyle name="40% - Accent1 11" xfId="29510" hidden="1"/>
    <cellStyle name="40% - Accent1 11" xfId="29054" hidden="1"/>
    <cellStyle name="40% - Accent1 11" xfId="29231" hidden="1"/>
    <cellStyle name="40% - Accent1 11" xfId="29923" hidden="1"/>
    <cellStyle name="40% - Accent1 11" xfId="29999" hidden="1"/>
    <cellStyle name="40% - Accent1 11" xfId="30077" hidden="1"/>
    <cellStyle name="40% - Accent1 11" xfId="30102" hidden="1"/>
    <cellStyle name="40% - Accent1 11" xfId="28985" hidden="1"/>
    <cellStyle name="40% - Accent1 11" xfId="29149" hidden="1"/>
    <cellStyle name="40% - Accent1 11" xfId="30455" hidden="1"/>
    <cellStyle name="40% - Accent1 11" xfId="30531" hidden="1"/>
    <cellStyle name="40% - Accent1 11" xfId="30609" hidden="1"/>
    <cellStyle name="40% - Accent1 11" xfId="30792" hidden="1"/>
    <cellStyle name="40% - Accent1 11" xfId="30868" hidden="1"/>
    <cellStyle name="40% - Accent1 11" xfId="30946" hidden="1"/>
    <cellStyle name="40% - Accent1 11" xfId="31129" hidden="1"/>
    <cellStyle name="40% - Accent1 11" xfId="31205" hidden="1"/>
    <cellStyle name="40% - Accent1 11" xfId="31307" hidden="1"/>
    <cellStyle name="40% - Accent1 11" xfId="31381" hidden="1"/>
    <cellStyle name="40% - Accent1 11" xfId="31457" hidden="1"/>
    <cellStyle name="40% - Accent1 11" xfId="31535" hidden="1"/>
    <cellStyle name="40% - Accent1 11" xfId="32120" hidden="1"/>
    <cellStyle name="40% - Accent1 11" xfId="32196" hidden="1"/>
    <cellStyle name="40% - Accent1 11" xfId="32275" hidden="1"/>
    <cellStyle name="40% - Accent1 11" xfId="32302" hidden="1"/>
    <cellStyle name="40% - Accent1 11" xfId="31846" hidden="1"/>
    <cellStyle name="40% - Accent1 11" xfId="32023" hidden="1"/>
    <cellStyle name="40% - Accent1 11" xfId="32715" hidden="1"/>
    <cellStyle name="40% - Accent1 11" xfId="32791" hidden="1"/>
    <cellStyle name="40% - Accent1 11" xfId="32869" hidden="1"/>
    <cellStyle name="40% - Accent1 11" xfId="32894" hidden="1"/>
    <cellStyle name="40% - Accent1 11" xfId="31777" hidden="1"/>
    <cellStyle name="40% - Accent1 11" xfId="31941" hidden="1"/>
    <cellStyle name="40% - Accent1 11" xfId="33247" hidden="1"/>
    <cellStyle name="40% - Accent1 11" xfId="33323" hidden="1"/>
    <cellStyle name="40% - Accent1 11" xfId="33401" hidden="1"/>
    <cellStyle name="40% - Accent1 11" xfId="33584" hidden="1"/>
    <cellStyle name="40% - Accent1 11" xfId="33660" hidden="1"/>
    <cellStyle name="40% - Accent1 11" xfId="33738" hidden="1"/>
    <cellStyle name="40% - Accent1 11" xfId="33921" hidden="1"/>
    <cellStyle name="40% - Accent1 11" xfId="33997" hidden="1"/>
    <cellStyle name="40% - Accent1 12" xfId="595" hidden="1"/>
    <cellStyle name="40% - Accent1 12" xfId="920" hidden="1"/>
    <cellStyle name="40% - Accent1 12" xfId="1240" hidden="1"/>
    <cellStyle name="40% - Accent1 12" xfId="1582" hidden="1"/>
    <cellStyle name="40% - Accent1 12" xfId="6810" hidden="1"/>
    <cellStyle name="40% - Accent1 12" xfId="7131" hidden="1"/>
    <cellStyle name="40% - Accent1 12" xfId="7477" hidden="1"/>
    <cellStyle name="40% - Accent1 12" xfId="8171" hidden="1"/>
    <cellStyle name="40% - Accent1 12" xfId="5565" hidden="1"/>
    <cellStyle name="40% - Accent1 12" xfId="5301" hidden="1"/>
    <cellStyle name="40% - Accent1 12" xfId="13249" hidden="1"/>
    <cellStyle name="40% - Accent1 12" xfId="13569" hidden="1"/>
    <cellStyle name="40% - Accent1 12" xfId="13911" hidden="1"/>
    <cellStyle name="40% - Accent1 12" xfId="14492" hidden="1"/>
    <cellStyle name="40% - Accent1 12" xfId="6116" hidden="1"/>
    <cellStyle name="40% - Accent1 12" xfId="4902" hidden="1"/>
    <cellStyle name="40% - Accent1 12" xfId="19332" hidden="1"/>
    <cellStyle name="40% - Accent1 12" xfId="19652" hidden="1"/>
    <cellStyle name="40% - Accent1 12" xfId="19994" hidden="1"/>
    <cellStyle name="40% - Accent1 12" xfId="22585" hidden="1"/>
    <cellStyle name="40% - Accent1 12" xfId="22905" hidden="1"/>
    <cellStyle name="40% - Accent1 12" xfId="23247" hidden="1"/>
    <cellStyle name="40% - Accent1 12" xfId="25751" hidden="1"/>
    <cellStyle name="40% - Accent1 12" xfId="26071" hidden="1"/>
    <cellStyle name="40% - Accent1 12" xfId="28528" hidden="1"/>
    <cellStyle name="40% - Accent1 12" xfId="28603" hidden="1"/>
    <cellStyle name="40% - Accent1 12" xfId="28678" hidden="1"/>
    <cellStyle name="40% - Accent1 12" xfId="28756" hidden="1"/>
    <cellStyle name="40% - Accent1 12" xfId="29342" hidden="1"/>
    <cellStyle name="40% - Accent1 12" xfId="29417" hidden="1"/>
    <cellStyle name="40% - Accent1 12" xfId="29496" hidden="1"/>
    <cellStyle name="40% - Accent1 12" xfId="29557" hidden="1"/>
    <cellStyle name="40% - Accent1 12" xfId="29169" hidden="1"/>
    <cellStyle name="40% - Accent1 12" xfId="29129" hidden="1"/>
    <cellStyle name="40% - Accent1 12" xfId="29937" hidden="1"/>
    <cellStyle name="40% - Accent1 12" xfId="30012" hidden="1"/>
    <cellStyle name="40% - Accent1 12" xfId="30090" hidden="1"/>
    <cellStyle name="40% - Accent1 12" xfId="30138" hidden="1"/>
    <cellStyle name="40% - Accent1 12" xfId="29235" hidden="1"/>
    <cellStyle name="40% - Accent1 12" xfId="29074" hidden="1"/>
    <cellStyle name="40% - Accent1 12" xfId="30469" hidden="1"/>
    <cellStyle name="40% - Accent1 12" xfId="30544" hidden="1"/>
    <cellStyle name="40% - Accent1 12" xfId="30622" hidden="1"/>
    <cellStyle name="40% - Accent1 12" xfId="30806" hidden="1"/>
    <cellStyle name="40% - Accent1 12" xfId="30881" hidden="1"/>
    <cellStyle name="40% - Accent1 12" xfId="30959" hidden="1"/>
    <cellStyle name="40% - Accent1 12" xfId="31143" hidden="1"/>
    <cellStyle name="40% - Accent1 12" xfId="31218" hidden="1"/>
    <cellStyle name="40% - Accent1 12" xfId="31320" hidden="1"/>
    <cellStyle name="40% - Accent1 12" xfId="31395" hidden="1"/>
    <cellStyle name="40% - Accent1 12" xfId="31470" hidden="1"/>
    <cellStyle name="40% - Accent1 12" xfId="31548" hidden="1"/>
    <cellStyle name="40% - Accent1 12" xfId="32134" hidden="1"/>
    <cellStyle name="40% - Accent1 12" xfId="32209" hidden="1"/>
    <cellStyle name="40% - Accent1 12" xfId="32288" hidden="1"/>
    <cellStyle name="40% - Accent1 12" xfId="32349" hidden="1"/>
    <cellStyle name="40% - Accent1 12" xfId="31961" hidden="1"/>
    <cellStyle name="40% - Accent1 12" xfId="31921" hidden="1"/>
    <cellStyle name="40% - Accent1 12" xfId="32729" hidden="1"/>
    <cellStyle name="40% - Accent1 12" xfId="32804" hidden="1"/>
    <cellStyle name="40% - Accent1 12" xfId="32882" hidden="1"/>
    <cellStyle name="40% - Accent1 12" xfId="32930" hidden="1"/>
    <cellStyle name="40% - Accent1 12" xfId="32027" hidden="1"/>
    <cellStyle name="40% - Accent1 12" xfId="31866" hidden="1"/>
    <cellStyle name="40% - Accent1 12" xfId="33261" hidden="1"/>
    <cellStyle name="40% - Accent1 12" xfId="33336" hidden="1"/>
    <cellStyle name="40% - Accent1 12" xfId="33414" hidden="1"/>
    <cellStyle name="40% - Accent1 12" xfId="33598" hidden="1"/>
    <cellStyle name="40% - Accent1 12" xfId="33673" hidden="1"/>
    <cellStyle name="40% - Accent1 12" xfId="33751" hidden="1"/>
    <cellStyle name="40% - Accent1 12" xfId="33935" hidden="1"/>
    <cellStyle name="40% - Accent1 12" xfId="34010" hidden="1"/>
    <cellStyle name="40% - Accent1 13" xfId="1617" hidden="1"/>
    <cellStyle name="40% - Accent1 13" xfId="2883" hidden="1"/>
    <cellStyle name="40% - Accent1 13" xfId="9509" hidden="1"/>
    <cellStyle name="40% - Accent1 13" xfId="12022" hidden="1"/>
    <cellStyle name="40% - Accent1 13" xfId="15760" hidden="1"/>
    <cellStyle name="40% - Accent1 13" xfId="18128" hidden="1"/>
    <cellStyle name="40% - Accent1 13" xfId="21397" hidden="1"/>
    <cellStyle name="40% - Accent1 13" xfId="24581" hidden="1"/>
    <cellStyle name="40% - Accent1 13" xfId="28769" hidden="1"/>
    <cellStyle name="40% - Accent1 13" xfId="28884" hidden="1"/>
    <cellStyle name="40% - Accent1 13" xfId="29607" hidden="1"/>
    <cellStyle name="40% - Accent1 13" xfId="29780" hidden="1"/>
    <cellStyle name="40% - Accent1 13" xfId="30173" hidden="1"/>
    <cellStyle name="40% - Accent1 13" xfId="30321" hidden="1"/>
    <cellStyle name="40% - Accent1 13" xfId="30659" hidden="1"/>
    <cellStyle name="40% - Accent1 13" xfId="30996" hidden="1"/>
    <cellStyle name="40% - Accent1 13" xfId="31561" hidden="1"/>
    <cellStyle name="40% - Accent1 13" xfId="31676" hidden="1"/>
    <cellStyle name="40% - Accent1 13" xfId="32399" hidden="1"/>
    <cellStyle name="40% - Accent1 13" xfId="32572" hidden="1"/>
    <cellStyle name="40% - Accent1 13" xfId="32965" hidden="1"/>
    <cellStyle name="40% - Accent1 13" xfId="33113" hidden="1"/>
    <cellStyle name="40% - Accent1 13" xfId="33451" hidden="1"/>
    <cellStyle name="40% - Accent1 13" xfId="33788" hidden="1"/>
    <cellStyle name="40% - Accent1 3 2 3 2" xfId="1714" hidden="1"/>
    <cellStyle name="40% - Accent1 3 2 3 2" xfId="2980" hidden="1"/>
    <cellStyle name="40% - Accent1 3 2 3 2" xfId="9606" hidden="1"/>
    <cellStyle name="40% - Accent1 3 2 3 2" xfId="12119" hidden="1"/>
    <cellStyle name="40% - Accent1 3 2 3 2" xfId="15857" hidden="1"/>
    <cellStyle name="40% - Accent1 3 2 3 2" xfId="18225" hidden="1"/>
    <cellStyle name="40% - Accent1 3 2 3 2" xfId="21494" hidden="1"/>
    <cellStyle name="40% - Accent1 3 2 3 2" xfId="24678" hidden="1"/>
    <cellStyle name="40% - Accent1 3 2 3 2" xfId="28855" hidden="1"/>
    <cellStyle name="40% - Accent1 3 2 3 2" xfId="28970" hidden="1"/>
    <cellStyle name="40% - Accent1 3 2 3 2" xfId="29693" hidden="1"/>
    <cellStyle name="40% - Accent1 3 2 3 2" xfId="29866" hidden="1"/>
    <cellStyle name="40% - Accent1 3 2 3 2" xfId="30259" hidden="1"/>
    <cellStyle name="40% - Accent1 3 2 3 2" xfId="30407" hidden="1"/>
    <cellStyle name="40% - Accent1 3 2 3 2" xfId="30745" hidden="1"/>
    <cellStyle name="40% - Accent1 3 2 3 2" xfId="31082" hidden="1"/>
    <cellStyle name="40% - Accent1 3 2 3 2" xfId="31647" hidden="1"/>
    <cellStyle name="40% - Accent1 3 2 3 2" xfId="31762" hidden="1"/>
    <cellStyle name="40% - Accent1 3 2 3 2" xfId="32485" hidden="1"/>
    <cellStyle name="40% - Accent1 3 2 3 2" xfId="32658" hidden="1"/>
    <cellStyle name="40% - Accent1 3 2 3 2" xfId="33051" hidden="1"/>
    <cellStyle name="40% - Accent1 3 2 3 2" xfId="33199" hidden="1"/>
    <cellStyle name="40% - Accent1 3 2 3 2" xfId="33537" hidden="1"/>
    <cellStyle name="40% - Accent1 3 2 3 2" xfId="33874" hidden="1"/>
    <cellStyle name="40% - Accent1 3 2 4 2" xfId="1677" hidden="1"/>
    <cellStyle name="40% - Accent1 3 2 4 2" xfId="2943" hidden="1"/>
    <cellStyle name="40% - Accent1 3 2 4 2" xfId="9569" hidden="1"/>
    <cellStyle name="40% - Accent1 3 2 4 2" xfId="12082" hidden="1"/>
    <cellStyle name="40% - Accent1 3 2 4 2" xfId="15820" hidden="1"/>
    <cellStyle name="40% - Accent1 3 2 4 2" xfId="18188" hidden="1"/>
    <cellStyle name="40% - Accent1 3 2 4 2" xfId="21457" hidden="1"/>
    <cellStyle name="40% - Accent1 3 2 4 2" xfId="24641" hidden="1"/>
    <cellStyle name="40% - Accent1 3 2 4 2" xfId="28818" hidden="1"/>
    <cellStyle name="40% - Accent1 3 2 4 2" xfId="28933" hidden="1"/>
    <cellStyle name="40% - Accent1 3 2 4 2" xfId="29656" hidden="1"/>
    <cellStyle name="40% - Accent1 3 2 4 2" xfId="29829" hidden="1"/>
    <cellStyle name="40% - Accent1 3 2 4 2" xfId="30222" hidden="1"/>
    <cellStyle name="40% - Accent1 3 2 4 2" xfId="30370" hidden="1"/>
    <cellStyle name="40% - Accent1 3 2 4 2" xfId="30708" hidden="1"/>
    <cellStyle name="40% - Accent1 3 2 4 2" xfId="31045" hidden="1"/>
    <cellStyle name="40% - Accent1 3 2 4 2" xfId="31610" hidden="1"/>
    <cellStyle name="40% - Accent1 3 2 4 2" xfId="31725" hidden="1"/>
    <cellStyle name="40% - Accent1 3 2 4 2" xfId="32448" hidden="1"/>
    <cellStyle name="40% - Accent1 3 2 4 2" xfId="32621" hidden="1"/>
    <cellStyle name="40% - Accent1 3 2 4 2" xfId="33014" hidden="1"/>
    <cellStyle name="40% - Accent1 3 2 4 2" xfId="33162" hidden="1"/>
    <cellStyle name="40% - Accent1 3 2 4 2" xfId="33500" hidden="1"/>
    <cellStyle name="40% - Accent1 3 2 4 2" xfId="33837" hidden="1"/>
    <cellStyle name="40% - Accent1 3 3 3 2" xfId="1676" hidden="1"/>
    <cellStyle name="40% - Accent1 3 3 3 2" xfId="2942" hidden="1"/>
    <cellStyle name="40% - Accent1 3 3 3 2" xfId="9568" hidden="1"/>
    <cellStyle name="40% - Accent1 3 3 3 2" xfId="12081" hidden="1"/>
    <cellStyle name="40% - Accent1 3 3 3 2" xfId="15819" hidden="1"/>
    <cellStyle name="40% - Accent1 3 3 3 2" xfId="18187" hidden="1"/>
    <cellStyle name="40% - Accent1 3 3 3 2" xfId="21456" hidden="1"/>
    <cellStyle name="40% - Accent1 3 3 3 2" xfId="24640" hidden="1"/>
    <cellStyle name="40% - Accent1 3 3 3 2" xfId="28817" hidden="1"/>
    <cellStyle name="40% - Accent1 3 3 3 2" xfId="28932" hidden="1"/>
    <cellStyle name="40% - Accent1 3 3 3 2" xfId="29655" hidden="1"/>
    <cellStyle name="40% - Accent1 3 3 3 2" xfId="29828" hidden="1"/>
    <cellStyle name="40% - Accent1 3 3 3 2" xfId="30221" hidden="1"/>
    <cellStyle name="40% - Accent1 3 3 3 2" xfId="30369" hidden="1"/>
    <cellStyle name="40% - Accent1 3 3 3 2" xfId="30707" hidden="1"/>
    <cellStyle name="40% - Accent1 3 3 3 2" xfId="31044" hidden="1"/>
    <cellStyle name="40% - Accent1 3 3 3 2" xfId="31609" hidden="1"/>
    <cellStyle name="40% - Accent1 3 3 3 2" xfId="31724" hidden="1"/>
    <cellStyle name="40% - Accent1 3 3 3 2" xfId="32447" hidden="1"/>
    <cellStyle name="40% - Accent1 3 3 3 2" xfId="32620" hidden="1"/>
    <cellStyle name="40% - Accent1 3 3 3 2" xfId="33013" hidden="1"/>
    <cellStyle name="40% - Accent1 3 3 3 2" xfId="33161" hidden="1"/>
    <cellStyle name="40% - Accent1 3 3 3 2" xfId="33499" hidden="1"/>
    <cellStyle name="40% - Accent1 3 3 3 2" xfId="33836" hidden="1"/>
    <cellStyle name="40% - Accent1 4 2 3 2" xfId="1715" hidden="1"/>
    <cellStyle name="40% - Accent1 4 2 3 2" xfId="2981" hidden="1"/>
    <cellStyle name="40% - Accent1 4 2 3 2" xfId="9607" hidden="1"/>
    <cellStyle name="40% - Accent1 4 2 3 2" xfId="12120" hidden="1"/>
    <cellStyle name="40% - Accent1 4 2 3 2" xfId="15858" hidden="1"/>
    <cellStyle name="40% - Accent1 4 2 3 2" xfId="18226" hidden="1"/>
    <cellStyle name="40% - Accent1 4 2 3 2" xfId="21495" hidden="1"/>
    <cellStyle name="40% - Accent1 4 2 3 2" xfId="24679" hidden="1"/>
    <cellStyle name="40% - Accent1 4 2 3 2" xfId="28856" hidden="1"/>
    <cellStyle name="40% - Accent1 4 2 3 2" xfId="28971" hidden="1"/>
    <cellStyle name="40% - Accent1 4 2 3 2" xfId="29694" hidden="1"/>
    <cellStyle name="40% - Accent1 4 2 3 2" xfId="29867" hidden="1"/>
    <cellStyle name="40% - Accent1 4 2 3 2" xfId="30260" hidden="1"/>
    <cellStyle name="40% - Accent1 4 2 3 2" xfId="30408" hidden="1"/>
    <cellStyle name="40% - Accent1 4 2 3 2" xfId="30746" hidden="1"/>
    <cellStyle name="40% - Accent1 4 2 3 2" xfId="31083" hidden="1"/>
    <cellStyle name="40% - Accent1 4 2 3 2" xfId="31648" hidden="1"/>
    <cellStyle name="40% - Accent1 4 2 3 2" xfId="31763" hidden="1"/>
    <cellStyle name="40% - Accent1 4 2 3 2" xfId="32486" hidden="1"/>
    <cellStyle name="40% - Accent1 4 2 3 2" xfId="32659" hidden="1"/>
    <cellStyle name="40% - Accent1 4 2 3 2" xfId="33052" hidden="1"/>
    <cellStyle name="40% - Accent1 4 2 3 2" xfId="33200" hidden="1"/>
    <cellStyle name="40% - Accent1 4 2 3 2" xfId="33538" hidden="1"/>
    <cellStyle name="40% - Accent1 4 2 3 2" xfId="33875" hidden="1"/>
    <cellStyle name="40% - Accent1 4 2 4 2" xfId="1679" hidden="1"/>
    <cellStyle name="40% - Accent1 4 2 4 2" xfId="2945" hidden="1"/>
    <cellStyle name="40% - Accent1 4 2 4 2" xfId="9571" hidden="1"/>
    <cellStyle name="40% - Accent1 4 2 4 2" xfId="12084" hidden="1"/>
    <cellStyle name="40% - Accent1 4 2 4 2" xfId="15822" hidden="1"/>
    <cellStyle name="40% - Accent1 4 2 4 2" xfId="18190" hidden="1"/>
    <cellStyle name="40% - Accent1 4 2 4 2" xfId="21459" hidden="1"/>
    <cellStyle name="40% - Accent1 4 2 4 2" xfId="24643" hidden="1"/>
    <cellStyle name="40% - Accent1 4 2 4 2" xfId="28820" hidden="1"/>
    <cellStyle name="40% - Accent1 4 2 4 2" xfId="28935" hidden="1"/>
    <cellStyle name="40% - Accent1 4 2 4 2" xfId="29658" hidden="1"/>
    <cellStyle name="40% - Accent1 4 2 4 2" xfId="29831" hidden="1"/>
    <cellStyle name="40% - Accent1 4 2 4 2" xfId="30224" hidden="1"/>
    <cellStyle name="40% - Accent1 4 2 4 2" xfId="30372" hidden="1"/>
    <cellStyle name="40% - Accent1 4 2 4 2" xfId="30710" hidden="1"/>
    <cellStyle name="40% - Accent1 4 2 4 2" xfId="31047" hidden="1"/>
    <cellStyle name="40% - Accent1 4 2 4 2" xfId="31612" hidden="1"/>
    <cellStyle name="40% - Accent1 4 2 4 2" xfId="31727" hidden="1"/>
    <cellStyle name="40% - Accent1 4 2 4 2" xfId="32450" hidden="1"/>
    <cellStyle name="40% - Accent1 4 2 4 2" xfId="32623" hidden="1"/>
    <cellStyle name="40% - Accent1 4 2 4 2" xfId="33016" hidden="1"/>
    <cellStyle name="40% - Accent1 4 2 4 2" xfId="33164" hidden="1"/>
    <cellStyle name="40% - Accent1 4 2 4 2" xfId="33502" hidden="1"/>
    <cellStyle name="40% - Accent1 4 2 4 2" xfId="33839" hidden="1"/>
    <cellStyle name="40% - Accent1 4 3 3 2" xfId="1678" hidden="1"/>
    <cellStyle name="40% - Accent1 4 3 3 2" xfId="2944" hidden="1"/>
    <cellStyle name="40% - Accent1 4 3 3 2" xfId="9570" hidden="1"/>
    <cellStyle name="40% - Accent1 4 3 3 2" xfId="12083" hidden="1"/>
    <cellStyle name="40% - Accent1 4 3 3 2" xfId="15821" hidden="1"/>
    <cellStyle name="40% - Accent1 4 3 3 2" xfId="18189" hidden="1"/>
    <cellStyle name="40% - Accent1 4 3 3 2" xfId="21458" hidden="1"/>
    <cellStyle name="40% - Accent1 4 3 3 2" xfId="24642" hidden="1"/>
    <cellStyle name="40% - Accent1 4 3 3 2" xfId="28819" hidden="1"/>
    <cellStyle name="40% - Accent1 4 3 3 2" xfId="28934" hidden="1"/>
    <cellStyle name="40% - Accent1 4 3 3 2" xfId="29657" hidden="1"/>
    <cellStyle name="40% - Accent1 4 3 3 2" xfId="29830" hidden="1"/>
    <cellStyle name="40% - Accent1 4 3 3 2" xfId="30223" hidden="1"/>
    <cellStyle name="40% - Accent1 4 3 3 2" xfId="30371" hidden="1"/>
    <cellStyle name="40% - Accent1 4 3 3 2" xfId="30709" hidden="1"/>
    <cellStyle name="40% - Accent1 4 3 3 2" xfId="31046" hidden="1"/>
    <cellStyle name="40% - Accent1 4 3 3 2" xfId="31611" hidden="1"/>
    <cellStyle name="40% - Accent1 4 3 3 2" xfId="31726" hidden="1"/>
    <cellStyle name="40% - Accent1 4 3 3 2" xfId="32449" hidden="1"/>
    <cellStyle name="40% - Accent1 4 3 3 2" xfId="32622" hidden="1"/>
    <cellStyle name="40% - Accent1 4 3 3 2" xfId="33015" hidden="1"/>
    <cellStyle name="40% - Accent1 4 3 3 2" xfId="33163" hidden="1"/>
    <cellStyle name="40% - Accent1 4 3 3 2" xfId="33501" hidden="1"/>
    <cellStyle name="40% - Accent1 4 3 3 2" xfId="33838" hidden="1"/>
    <cellStyle name="40% - Accent1 5 2" xfId="1642" hidden="1"/>
    <cellStyle name="40% - Accent1 5 2" xfId="2908" hidden="1"/>
    <cellStyle name="40% - Accent1 5 2" xfId="9534" hidden="1"/>
    <cellStyle name="40% - Accent1 5 2" xfId="12047" hidden="1"/>
    <cellStyle name="40% - Accent1 5 2" xfId="15785" hidden="1"/>
    <cellStyle name="40% - Accent1 5 2" xfId="18153" hidden="1"/>
    <cellStyle name="40% - Accent1 5 2" xfId="21422" hidden="1"/>
    <cellStyle name="40% - Accent1 5 2" xfId="24606" hidden="1"/>
    <cellStyle name="40% - Accent1 5 2" xfId="28783" hidden="1"/>
    <cellStyle name="40% - Accent1 5 2" xfId="28898" hidden="1"/>
    <cellStyle name="40% - Accent1 5 2" xfId="29621" hidden="1"/>
    <cellStyle name="40% - Accent1 5 2" xfId="29794" hidden="1"/>
    <cellStyle name="40% - Accent1 5 2" xfId="30187" hidden="1"/>
    <cellStyle name="40% - Accent1 5 2" xfId="30335" hidden="1"/>
    <cellStyle name="40% - Accent1 5 2" xfId="30673" hidden="1"/>
    <cellStyle name="40% - Accent1 5 2" xfId="31010" hidden="1"/>
    <cellStyle name="40% - Accent1 5 2" xfId="31575" hidden="1"/>
    <cellStyle name="40% - Accent1 5 2" xfId="31690" hidden="1"/>
    <cellStyle name="40% - Accent1 5 2" xfId="32413" hidden="1"/>
    <cellStyle name="40% - Accent1 5 2" xfId="32586" hidden="1"/>
    <cellStyle name="40% - Accent1 5 2" xfId="32979" hidden="1"/>
    <cellStyle name="40% - Accent1 5 2" xfId="33127" hidden="1"/>
    <cellStyle name="40% - Accent1 5 2" xfId="33465" hidden="1"/>
    <cellStyle name="40% - Accent1 5 2" xfId="33802" hidden="1"/>
    <cellStyle name="40% - Accent1 7" xfId="408" hidden="1"/>
    <cellStyle name="40% - Accent1 7" xfId="437" hidden="1"/>
    <cellStyle name="40% - Accent1 7" xfId="907" hidden="1"/>
    <cellStyle name="40% - Accent1 7" xfId="1266" hidden="1"/>
    <cellStyle name="40% - Accent1 7" xfId="6375" hidden="1"/>
    <cellStyle name="40% - Accent1 7" xfId="6797" hidden="1"/>
    <cellStyle name="40% - Accent1 7" xfId="7157" hidden="1"/>
    <cellStyle name="40% - Accent1 7" xfId="5664" hidden="1"/>
    <cellStyle name="40% - Accent1 7" xfId="4756" hidden="1"/>
    <cellStyle name="40% - Accent1 7" xfId="5007" hidden="1"/>
    <cellStyle name="40% - Accent1 7" xfId="7770" hidden="1"/>
    <cellStyle name="40% - Accent1 7" xfId="13236" hidden="1"/>
    <cellStyle name="40% - Accent1 7" xfId="13595" hidden="1"/>
    <cellStyle name="40% - Accent1 7" xfId="7720" hidden="1"/>
    <cellStyle name="40% - Accent1 7" xfId="8983" hidden="1"/>
    <cellStyle name="40% - Accent1 7" xfId="4446" hidden="1"/>
    <cellStyle name="40% - Accent1 7" xfId="14148" hidden="1"/>
    <cellStyle name="40% - Accent1 7" xfId="19319" hidden="1"/>
    <cellStyle name="40% - Accent1 7" xfId="19678" hidden="1"/>
    <cellStyle name="40% - Accent1 7" xfId="5899" hidden="1"/>
    <cellStyle name="40% - Accent1 7" xfId="22572" hidden="1"/>
    <cellStyle name="40% - Accent1 7" xfId="22931" hidden="1"/>
    <cellStyle name="40% - Accent1 7" xfId="11249" hidden="1"/>
    <cellStyle name="40% - Accent1 7" xfId="25738" hidden="1"/>
    <cellStyle name="40% - Accent1 7" xfId="28460" hidden="1"/>
    <cellStyle name="40% - Accent1 7" xfId="28472" hidden="1"/>
    <cellStyle name="40% - Accent1 7" xfId="28600" hidden="1"/>
    <cellStyle name="40% - Accent1 7" xfId="28691" hidden="1"/>
    <cellStyle name="40% - Accent1 7" xfId="29275" hidden="1"/>
    <cellStyle name="40% - Accent1 7" xfId="29339" hidden="1"/>
    <cellStyle name="40% - Accent1 7" xfId="29430" hidden="1"/>
    <cellStyle name="40% - Accent1 7" xfId="29181" hidden="1"/>
    <cellStyle name="40% - Accent1 7" xfId="29055" hidden="1"/>
    <cellStyle name="40% - Accent1 7" xfId="29090" hidden="1"/>
    <cellStyle name="40% - Accent1 7" xfId="29532" hidden="1"/>
    <cellStyle name="40% - Accent1 7" xfId="29934" hidden="1"/>
    <cellStyle name="40% - Accent1 7" xfId="30025" hidden="1"/>
    <cellStyle name="40% - Accent1 7" xfId="29527" hidden="1"/>
    <cellStyle name="40% - Accent1 7" xfId="29595" hidden="1"/>
    <cellStyle name="40% - Accent1 7" xfId="29019" hidden="1"/>
    <cellStyle name="40% - Accent1 7" xfId="30120" hidden="1"/>
    <cellStyle name="40% - Accent1 7" xfId="30466" hidden="1"/>
    <cellStyle name="40% - Accent1 7" xfId="30557" hidden="1"/>
    <cellStyle name="40% - Accent1 7" xfId="29200" hidden="1"/>
    <cellStyle name="40% - Accent1 7" xfId="30803" hidden="1"/>
    <cellStyle name="40% - Accent1 7" xfId="30894" hidden="1"/>
    <cellStyle name="40% - Accent1 7" xfId="29758" hidden="1"/>
    <cellStyle name="40% - Accent1 7" xfId="31140" hidden="1"/>
    <cellStyle name="40% - Accent1 7" xfId="31252" hidden="1"/>
    <cellStyle name="40% - Accent1 7" xfId="31264" hidden="1"/>
    <cellStyle name="40% - Accent1 7" xfId="31392" hidden="1"/>
    <cellStyle name="40% - Accent1 7" xfId="31483" hidden="1"/>
    <cellStyle name="40% - Accent1 7" xfId="32067" hidden="1"/>
    <cellStyle name="40% - Accent1 7" xfId="32131" hidden="1"/>
    <cellStyle name="40% - Accent1 7" xfId="32222" hidden="1"/>
    <cellStyle name="40% - Accent1 7" xfId="31973" hidden="1"/>
    <cellStyle name="40% - Accent1 7" xfId="31847" hidden="1"/>
    <cellStyle name="40% - Accent1 7" xfId="31882" hidden="1"/>
    <cellStyle name="40% - Accent1 7" xfId="32324" hidden="1"/>
    <cellStyle name="40% - Accent1 7" xfId="32726" hidden="1"/>
    <cellStyle name="40% - Accent1 7" xfId="32817" hidden="1"/>
    <cellStyle name="40% - Accent1 7" xfId="32319" hidden="1"/>
    <cellStyle name="40% - Accent1 7" xfId="32387" hidden="1"/>
    <cellStyle name="40% - Accent1 7" xfId="31811" hidden="1"/>
    <cellStyle name="40% - Accent1 7" xfId="32912" hidden="1"/>
    <cellStyle name="40% - Accent1 7" xfId="33258" hidden="1"/>
    <cellStyle name="40% - Accent1 7" xfId="33349" hidden="1"/>
    <cellStyle name="40% - Accent1 7" xfId="31992" hidden="1"/>
    <cellStyle name="40% - Accent1 7" xfId="33595" hidden="1"/>
    <cellStyle name="40% - Accent1 7" xfId="33686" hidden="1"/>
    <cellStyle name="40% - Accent1 7" xfId="32550" hidden="1"/>
    <cellStyle name="40% - Accent1 7" xfId="33932" hidden="1"/>
    <cellStyle name="40% - Accent1 8" xfId="455" hidden="1"/>
    <cellStyle name="40% - Accent1 8" xfId="699" hidden="1"/>
    <cellStyle name="40% - Accent1 8" xfId="1033" hidden="1"/>
    <cellStyle name="40% - Accent1 8" xfId="1375" hidden="1"/>
    <cellStyle name="40% - Accent1 8" xfId="6587" hidden="1"/>
    <cellStyle name="40% - Accent1 8" xfId="6923" hidden="1"/>
    <cellStyle name="40% - Accent1 8" xfId="7268" hidden="1"/>
    <cellStyle name="40% - Accent1 8" xfId="5295" hidden="1"/>
    <cellStyle name="40% - Accent1 8" xfId="8384" hidden="1"/>
    <cellStyle name="40% - Accent1 8" xfId="5067" hidden="1"/>
    <cellStyle name="40% - Accent1 8" xfId="5207" hidden="1"/>
    <cellStyle name="40% - Accent1 8" xfId="13362" hidden="1"/>
    <cellStyle name="40% - Accent1 8" xfId="13704" hidden="1"/>
    <cellStyle name="40% - Accent1 8" xfId="5755" hidden="1"/>
    <cellStyle name="40% - Accent1 8" xfId="14676" hidden="1"/>
    <cellStyle name="40% - Accent1 8" xfId="5933" hidden="1"/>
    <cellStyle name="40% - Accent1 8" xfId="6273" hidden="1"/>
    <cellStyle name="40% - Accent1 8" xfId="19445" hidden="1"/>
    <cellStyle name="40% - Accent1 8" xfId="19787" hidden="1"/>
    <cellStyle name="40% - Accent1 8" xfId="5284" hidden="1"/>
    <cellStyle name="40% - Accent1 8" xfId="22698" hidden="1"/>
    <cellStyle name="40% - Accent1 8" xfId="23040" hidden="1"/>
    <cellStyle name="40% - Accent1 8" xfId="18840" hidden="1"/>
    <cellStyle name="40% - Accent1 8" xfId="25864" hidden="1"/>
    <cellStyle name="40% - Accent1 8" xfId="28476" hidden="1"/>
    <cellStyle name="40% - Accent1 8" xfId="28550" hidden="1"/>
    <cellStyle name="40% - Accent1 8" xfId="28628" hidden="1"/>
    <cellStyle name="40% - Accent1 8" xfId="28706" hidden="1"/>
    <cellStyle name="40% - Accent1 8" xfId="29288" hidden="1"/>
    <cellStyle name="40% - Accent1 8" xfId="29367" hidden="1"/>
    <cellStyle name="40% - Accent1 8" xfId="29446" hidden="1"/>
    <cellStyle name="40% - Accent1 8" xfId="29128" hidden="1"/>
    <cellStyle name="40% - Accent1 8" xfId="29576" hidden="1"/>
    <cellStyle name="40% - Accent1 8" xfId="29097" hidden="1"/>
    <cellStyle name="40% - Accent1 8" xfId="29113" hidden="1"/>
    <cellStyle name="40% - Accent1 8" xfId="29962" hidden="1"/>
    <cellStyle name="40% - Accent1 8" xfId="30040" hidden="1"/>
    <cellStyle name="40% - Accent1 8" xfId="29191" hidden="1"/>
    <cellStyle name="40% - Accent1 8" xfId="30149" hidden="1"/>
    <cellStyle name="40% - Accent1 8" xfId="29205" hidden="1"/>
    <cellStyle name="40% - Accent1 8" xfId="29257" hidden="1"/>
    <cellStyle name="40% - Accent1 8" xfId="30494" hidden="1"/>
    <cellStyle name="40% - Accent1 8" xfId="30572" hidden="1"/>
    <cellStyle name="40% - Accent1 8" xfId="29125" hidden="1"/>
    <cellStyle name="40% - Accent1 8" xfId="30831" hidden="1"/>
    <cellStyle name="40% - Accent1 8" xfId="30909" hidden="1"/>
    <cellStyle name="40% - Accent1 8" xfId="30421" hidden="1"/>
    <cellStyle name="40% - Accent1 8" xfId="31168" hidden="1"/>
    <cellStyle name="40% - Accent1 8" xfId="31268" hidden="1"/>
    <cellStyle name="40% - Accent1 8" xfId="31342" hidden="1"/>
    <cellStyle name="40% - Accent1 8" xfId="31420" hidden="1"/>
    <cellStyle name="40% - Accent1 8" xfId="31498" hidden="1"/>
    <cellStyle name="40% - Accent1 8" xfId="32080" hidden="1"/>
    <cellStyle name="40% - Accent1 8" xfId="32159" hidden="1"/>
    <cellStyle name="40% - Accent1 8" xfId="32238" hidden="1"/>
    <cellStyle name="40% - Accent1 8" xfId="31920" hidden="1"/>
    <cellStyle name="40% - Accent1 8" xfId="32368" hidden="1"/>
    <cellStyle name="40% - Accent1 8" xfId="31889" hidden="1"/>
    <cellStyle name="40% - Accent1 8" xfId="31905" hidden="1"/>
    <cellStyle name="40% - Accent1 8" xfId="32754" hidden="1"/>
    <cellStyle name="40% - Accent1 8" xfId="32832" hidden="1"/>
    <cellStyle name="40% - Accent1 8" xfId="31983" hidden="1"/>
    <cellStyle name="40% - Accent1 8" xfId="32941" hidden="1"/>
    <cellStyle name="40% - Accent1 8" xfId="31997" hidden="1"/>
    <cellStyle name="40% - Accent1 8" xfId="32049" hidden="1"/>
    <cellStyle name="40% - Accent1 8" xfId="33286" hidden="1"/>
    <cellStyle name="40% - Accent1 8" xfId="33364" hidden="1"/>
    <cellStyle name="40% - Accent1 8" xfId="31917" hidden="1"/>
    <cellStyle name="40% - Accent1 8" xfId="33623" hidden="1"/>
    <cellStyle name="40% - Accent1 8" xfId="33701" hidden="1"/>
    <cellStyle name="40% - Accent1 8" xfId="33213" hidden="1"/>
    <cellStyle name="40% - Accent1 8" xfId="33960" hidden="1"/>
    <cellStyle name="40% - Accent1 9" xfId="489" hidden="1"/>
    <cellStyle name="40% - Accent1 9" xfId="811" hidden="1"/>
    <cellStyle name="40% - Accent1 9" xfId="1135" hidden="1"/>
    <cellStyle name="40% - Accent1 9" xfId="1477" hidden="1"/>
    <cellStyle name="40% - Accent1 9" xfId="6701" hidden="1"/>
    <cellStyle name="40% - Accent1 9" xfId="7026" hidden="1"/>
    <cellStyle name="40% - Accent1 9" xfId="7371" hidden="1"/>
    <cellStyle name="40% - Accent1 9" xfId="10745" hidden="1"/>
    <cellStyle name="40% - Accent1 9" xfId="5260" hidden="1"/>
    <cellStyle name="40% - Accent1 9" xfId="5385" hidden="1"/>
    <cellStyle name="40% - Accent1 9" xfId="13140" hidden="1"/>
    <cellStyle name="40% - Accent1 9" xfId="13464" hidden="1"/>
    <cellStyle name="40% - Accent1 9" xfId="13806" hidden="1"/>
    <cellStyle name="40% - Accent1 9" xfId="16953" hidden="1"/>
    <cellStyle name="40% - Accent1 9" xfId="4827" hidden="1"/>
    <cellStyle name="40% - Accent1 9" xfId="4690" hidden="1"/>
    <cellStyle name="40% - Accent1 9" xfId="19221" hidden="1"/>
    <cellStyle name="40% - Accent1 9" xfId="19547" hidden="1"/>
    <cellStyle name="40% - Accent1 9" xfId="19889" hidden="1"/>
    <cellStyle name="40% - Accent1 9" xfId="22474" hidden="1"/>
    <cellStyle name="40% - Accent1 9" xfId="22800" hidden="1"/>
    <cellStyle name="40% - Accent1 9" xfId="23142" hidden="1"/>
    <cellStyle name="40% - Accent1 9" xfId="25642" hidden="1"/>
    <cellStyle name="40% - Accent1 9" xfId="25966" hidden="1"/>
    <cellStyle name="40% - Accent1 9" xfId="28489" hidden="1"/>
    <cellStyle name="40% - Accent1 9" xfId="28563" hidden="1"/>
    <cellStyle name="40% - Accent1 9" xfId="28639" hidden="1"/>
    <cellStyle name="40% - Accent1 9" xfId="28717" hidden="1"/>
    <cellStyle name="40% - Accent1 9" xfId="29302" hidden="1"/>
    <cellStyle name="40% - Accent1 9" xfId="29378" hidden="1"/>
    <cellStyle name="40% - Accent1 9" xfId="29457" hidden="1"/>
    <cellStyle name="40% - Accent1 9" xfId="29729" hidden="1"/>
    <cellStyle name="40% - Accent1 9" xfId="29121" hidden="1"/>
    <cellStyle name="40% - Accent1 9" xfId="29138" hidden="1"/>
    <cellStyle name="40% - Accent1 9" xfId="29897" hidden="1"/>
    <cellStyle name="40% - Accent1 9" xfId="29973" hidden="1"/>
    <cellStyle name="40% - Accent1 9" xfId="30051" hidden="1"/>
    <cellStyle name="40% - Accent1 9" xfId="30287" hidden="1"/>
    <cellStyle name="40% - Accent1 9" xfId="29064" hidden="1"/>
    <cellStyle name="40% - Accent1 9" xfId="29046" hidden="1"/>
    <cellStyle name="40% - Accent1 9" xfId="30429" hidden="1"/>
    <cellStyle name="40% - Accent1 9" xfId="30505" hidden="1"/>
    <cellStyle name="40% - Accent1 9" xfId="30583" hidden="1"/>
    <cellStyle name="40% - Accent1 9" xfId="30766" hidden="1"/>
    <cellStyle name="40% - Accent1 9" xfId="30842" hidden="1"/>
    <cellStyle name="40% - Accent1 9" xfId="30920" hidden="1"/>
    <cellStyle name="40% - Accent1 9" xfId="31103" hidden="1"/>
    <cellStyle name="40% - Accent1 9" xfId="31179" hidden="1"/>
    <cellStyle name="40% - Accent1 9" xfId="31281" hidden="1"/>
    <cellStyle name="40% - Accent1 9" xfId="31355" hidden="1"/>
    <cellStyle name="40% - Accent1 9" xfId="31431" hidden="1"/>
    <cellStyle name="40% - Accent1 9" xfId="31509" hidden="1"/>
    <cellStyle name="40% - Accent1 9" xfId="32094" hidden="1"/>
    <cellStyle name="40% - Accent1 9" xfId="32170" hidden="1"/>
    <cellStyle name="40% - Accent1 9" xfId="32249" hidden="1"/>
    <cellStyle name="40% - Accent1 9" xfId="32521" hidden="1"/>
    <cellStyle name="40% - Accent1 9" xfId="31913" hidden="1"/>
    <cellStyle name="40% - Accent1 9" xfId="31930" hidden="1"/>
    <cellStyle name="40% - Accent1 9" xfId="32689" hidden="1"/>
    <cellStyle name="40% - Accent1 9" xfId="32765" hidden="1"/>
    <cellStyle name="40% - Accent1 9" xfId="32843" hidden="1"/>
    <cellStyle name="40% - Accent1 9" xfId="33079" hidden="1"/>
    <cellStyle name="40% - Accent1 9" xfId="31856" hidden="1"/>
    <cellStyle name="40% - Accent1 9" xfId="31838" hidden="1"/>
    <cellStyle name="40% - Accent1 9" xfId="33221" hidden="1"/>
    <cellStyle name="40% - Accent1 9" xfId="33297" hidden="1"/>
    <cellStyle name="40% - Accent1 9" xfId="33375" hidden="1"/>
    <cellStyle name="40% - Accent1 9" xfId="33558" hidden="1"/>
    <cellStyle name="40% - Accent1 9" xfId="33634" hidden="1"/>
    <cellStyle name="40% - Accent1 9" xfId="33712" hidden="1"/>
    <cellStyle name="40% - Accent1 9" xfId="33895" hidden="1"/>
    <cellStyle name="40% - Accent1 9" xfId="33971" hidden="1"/>
    <cellStyle name="40% - Accent2" xfId="26" builtinId="35" hidden="1" customBuiltin="1"/>
    <cellStyle name="40% - Accent2" xfId="74" builtinId="35" hidden="1" customBuiltin="1"/>
    <cellStyle name="40% - Accent2" xfId="109" builtinId="35" hidden="1" customBuiltin="1"/>
    <cellStyle name="40% - Accent2" xfId="152" builtinId="35" hidden="1" customBuiltin="1"/>
    <cellStyle name="40% - Accent2" xfId="194" builtinId="35" hidden="1" customBuiltin="1"/>
    <cellStyle name="40% - Accent2" xfId="228" builtinId="35" hidden="1" customBuiltin="1"/>
    <cellStyle name="40% - Accent2" xfId="265" builtinId="35" hidden="1" customBuiltin="1"/>
    <cellStyle name="40% - Accent2" xfId="302" builtinId="35" hidden="1" customBuiltin="1"/>
    <cellStyle name="40% - Accent2" xfId="336" builtinId="35" hidden="1" customBuiltin="1"/>
    <cellStyle name="40% - Accent2" xfId="371" builtinId="35" hidden="1" customBuiltin="1"/>
    <cellStyle name="40% - Accent2" xfId="3922" builtinId="35" hidden="1" customBuiltin="1"/>
    <cellStyle name="40% - Accent2" xfId="3956" builtinId="35" hidden="1" customBuiltin="1"/>
    <cellStyle name="40% - Accent2" xfId="3993" builtinId="35" hidden="1" customBuiltin="1"/>
    <cellStyle name="40% - Accent2" xfId="4030" builtinId="35" hidden="1" customBuiltin="1"/>
    <cellStyle name="40% - Accent2" xfId="4064" builtinId="35" hidden="1" customBuiltin="1"/>
    <cellStyle name="40% - Accent2" xfId="4262" builtinId="35" hidden="1" customBuiltin="1"/>
    <cellStyle name="40% - Accent2" xfId="7709" builtinId="35" hidden="1" customBuiltin="1"/>
    <cellStyle name="40% - Accent2" xfId="10744" builtinId="35" hidden="1" customBuiltin="1"/>
    <cellStyle name="40% - Accent2" xfId="4568" builtinId="35" hidden="1" customBuiltin="1"/>
    <cellStyle name="40% - Accent2" xfId="10852" builtinId="35" hidden="1" customBuiltin="1"/>
    <cellStyle name="40% - Accent2" xfId="5576" builtinId="35" hidden="1" customBuiltin="1"/>
    <cellStyle name="40% - Accent2" xfId="4812" builtinId="35" hidden="1" customBuiltin="1"/>
    <cellStyle name="40% - Accent2" xfId="4802" builtinId="35" hidden="1" customBuiltin="1"/>
    <cellStyle name="40% - Accent2" xfId="6004" builtinId="35" hidden="1" customBuiltin="1"/>
    <cellStyle name="40% - Accent2" xfId="8300" builtinId="35" hidden="1" customBuiltin="1"/>
    <cellStyle name="40% - Accent2" xfId="4966" builtinId="35" hidden="1" customBuiltin="1"/>
    <cellStyle name="40% - Accent2" xfId="5870" builtinId="35" hidden="1" customBuiltin="1"/>
    <cellStyle name="40% - Accent2" xfId="11063" builtinId="35" hidden="1" customBuiltin="1"/>
    <cellStyle name="40% - Accent2" xfId="14094" builtinId="35" hidden="1" customBuiltin="1"/>
    <cellStyle name="40% - Accent2" xfId="16952" builtinId="35" hidden="1" customBuiltin="1"/>
    <cellStyle name="40% - Accent2" xfId="5590" builtinId="35" hidden="1" customBuiltin="1"/>
    <cellStyle name="40% - Accent2" xfId="17031" builtinId="35" hidden="1" customBuiltin="1"/>
    <cellStyle name="40% - Accent2" xfId="7704" builtinId="35" hidden="1" customBuiltin="1"/>
    <cellStyle name="40% - Accent2" xfId="4785" builtinId="35" hidden="1" customBuiltin="1"/>
    <cellStyle name="40% - Accent2" xfId="4675" builtinId="35" hidden="1" customBuiltin="1"/>
    <cellStyle name="40% - Accent2" xfId="10609" builtinId="35" hidden="1" customBuiltin="1"/>
    <cellStyle name="40% - Accent2" xfId="14600" builtinId="35" hidden="1" customBuiltin="1"/>
    <cellStyle name="40% - Accent2" xfId="4841" builtinId="35" hidden="1" customBuiltin="1"/>
    <cellStyle name="40% - Accent2" xfId="7669" builtinId="35" hidden="1" customBuiltin="1"/>
    <cellStyle name="40% - Accent2" xfId="17216" builtinId="35" hidden="1" customBuiltin="1"/>
    <cellStyle name="40% - Accent2" xfId="18067" builtinId="35" hidden="1" customBuiltin="1"/>
    <cellStyle name="40% - Accent2" xfId="20245" builtinId="35" hidden="1" customBuiltin="1"/>
    <cellStyle name="40% - Accent2" xfId="14582" builtinId="35" hidden="1" customBuiltin="1"/>
    <cellStyle name="40% - Accent2" xfId="5320" builtinId="35" hidden="1" customBuiltin="1"/>
    <cellStyle name="40% - Accent2" xfId="14278" builtinId="35" hidden="1" customBuiltin="1"/>
    <cellStyle name="40% - Accent2" xfId="20499" builtinId="35" hidden="1" customBuiltin="1"/>
    <cellStyle name="40% - Accent2" xfId="21338" builtinId="35" hidden="1" customBuiltin="1"/>
    <cellStyle name="40% - Accent2" xfId="23450" builtinId="35" hidden="1" customBuiltin="1"/>
    <cellStyle name="40% - Accent2" xfId="20111" builtinId="35" hidden="1" customBuiltin="1"/>
    <cellStyle name="40% - Accent2" xfId="5618" builtinId="35" hidden="1" customBuiltin="1"/>
    <cellStyle name="40% - Accent2" xfId="17014" builtinId="35" hidden="1" customBuiltin="1"/>
    <cellStyle name="40% - Accent2" xfId="23698" builtinId="35" hidden="1" customBuiltin="1"/>
    <cellStyle name="40% - Accent2 10" xfId="565" hidden="1"/>
    <cellStyle name="40% - Accent2 10" xfId="889" hidden="1"/>
    <cellStyle name="40% - Accent2 10" xfId="1210" hidden="1"/>
    <cellStyle name="40% - Accent2 10" xfId="1552" hidden="1"/>
    <cellStyle name="40% - Accent2 10" xfId="6779" hidden="1"/>
    <cellStyle name="40% - Accent2 10" xfId="7101" hidden="1"/>
    <cellStyle name="40% - Accent2 10" xfId="7447" hidden="1"/>
    <cellStyle name="40% - Accent2 10" xfId="5178" hidden="1"/>
    <cellStyle name="40% - Accent2 10" xfId="4892" hidden="1"/>
    <cellStyle name="40% - Accent2 10" xfId="5778" hidden="1"/>
    <cellStyle name="40% - Accent2 10" xfId="13218" hidden="1"/>
    <cellStyle name="40% - Accent2 10" xfId="13539" hidden="1"/>
    <cellStyle name="40% - Accent2 10" xfId="13881" hidden="1"/>
    <cellStyle name="40% - Accent2 10" xfId="4336" hidden="1"/>
    <cellStyle name="40% - Accent2 10" xfId="5947" hidden="1"/>
    <cellStyle name="40% - Accent2 10" xfId="8079" hidden="1"/>
    <cellStyle name="40% - Accent2 10" xfId="19301" hidden="1"/>
    <cellStyle name="40% - Accent2 10" xfId="19622" hidden="1"/>
    <cellStyle name="40% - Accent2 10" xfId="19964" hidden="1"/>
    <cellStyle name="40% - Accent2 10" xfId="22554" hidden="1"/>
    <cellStyle name="40% - Accent2 10" xfId="22875" hidden="1"/>
    <cellStyle name="40% - Accent2 10" xfId="23217" hidden="1"/>
    <cellStyle name="40% - Accent2 10" xfId="25720" hidden="1"/>
    <cellStyle name="40% - Accent2 10" xfId="26041" hidden="1"/>
    <cellStyle name="40% - Accent2 10" xfId="28517" hidden="1"/>
    <cellStyle name="40% - Accent2 10" xfId="28591" hidden="1"/>
    <cellStyle name="40% - Accent2 10" xfId="28667" hidden="1"/>
    <cellStyle name="40% - Accent2 10" xfId="28745" hidden="1"/>
    <cellStyle name="40% - Accent2 10" xfId="29330" hidden="1"/>
    <cellStyle name="40% - Accent2 10" xfId="29406" hidden="1"/>
    <cellStyle name="40% - Accent2 10" xfId="29485" hidden="1"/>
    <cellStyle name="40% - Accent2 10" xfId="29111" hidden="1"/>
    <cellStyle name="40% - Accent2 10" xfId="29072" hidden="1"/>
    <cellStyle name="40% - Accent2 10" xfId="29194" hidden="1"/>
    <cellStyle name="40% - Accent2 10" xfId="29925" hidden="1"/>
    <cellStyle name="40% - Accent2 10" xfId="30001" hidden="1"/>
    <cellStyle name="40% - Accent2 10" xfId="30079" hidden="1"/>
    <cellStyle name="40% - Accent2 10" xfId="29009" hidden="1"/>
    <cellStyle name="40% - Accent2 10" xfId="29208" hidden="1"/>
    <cellStyle name="40% - Accent2 10" xfId="29550" hidden="1"/>
    <cellStyle name="40% - Accent2 10" xfId="30457" hidden="1"/>
    <cellStyle name="40% - Accent2 10" xfId="30533" hidden="1"/>
    <cellStyle name="40% - Accent2 10" xfId="30611" hidden="1"/>
    <cellStyle name="40% - Accent2 10" xfId="30794" hidden="1"/>
    <cellStyle name="40% - Accent2 10" xfId="30870" hidden="1"/>
    <cellStyle name="40% - Accent2 10" xfId="30948" hidden="1"/>
    <cellStyle name="40% - Accent2 10" xfId="31131" hidden="1"/>
    <cellStyle name="40% - Accent2 10" xfId="31207" hidden="1"/>
    <cellStyle name="40% - Accent2 10" xfId="31309" hidden="1"/>
    <cellStyle name="40% - Accent2 10" xfId="31383" hidden="1"/>
    <cellStyle name="40% - Accent2 10" xfId="31459" hidden="1"/>
    <cellStyle name="40% - Accent2 10" xfId="31537" hidden="1"/>
    <cellStyle name="40% - Accent2 10" xfId="32122" hidden="1"/>
    <cellStyle name="40% - Accent2 10" xfId="32198" hidden="1"/>
    <cellStyle name="40% - Accent2 10" xfId="32277" hidden="1"/>
    <cellStyle name="40% - Accent2 10" xfId="31903" hidden="1"/>
    <cellStyle name="40% - Accent2 10" xfId="31864" hidden="1"/>
    <cellStyle name="40% - Accent2 10" xfId="31986" hidden="1"/>
    <cellStyle name="40% - Accent2 10" xfId="32717" hidden="1"/>
    <cellStyle name="40% - Accent2 10" xfId="32793" hidden="1"/>
    <cellStyle name="40% - Accent2 10" xfId="32871" hidden="1"/>
    <cellStyle name="40% - Accent2 10" xfId="31801" hidden="1"/>
    <cellStyle name="40% - Accent2 10" xfId="32000" hidden="1"/>
    <cellStyle name="40% - Accent2 10" xfId="32342" hidden="1"/>
    <cellStyle name="40% - Accent2 10" xfId="33249" hidden="1"/>
    <cellStyle name="40% - Accent2 10" xfId="33325" hidden="1"/>
    <cellStyle name="40% - Accent2 10" xfId="33403" hidden="1"/>
    <cellStyle name="40% - Accent2 10" xfId="33586" hidden="1"/>
    <cellStyle name="40% - Accent2 10" xfId="33662" hidden="1"/>
    <cellStyle name="40% - Accent2 10" xfId="33740" hidden="1"/>
    <cellStyle name="40% - Accent2 10" xfId="33923" hidden="1"/>
    <cellStyle name="40% - Accent2 10" xfId="33999" hidden="1"/>
    <cellStyle name="40% - Accent2 11" xfId="599" hidden="1"/>
    <cellStyle name="40% - Accent2 11" xfId="924" hidden="1"/>
    <cellStyle name="40% - Accent2 11" xfId="1244" hidden="1"/>
    <cellStyle name="40% - Accent2 11" xfId="1586" hidden="1"/>
    <cellStyle name="40% - Accent2 11" xfId="6814" hidden="1"/>
    <cellStyle name="40% - Accent2 11" xfId="7135" hidden="1"/>
    <cellStyle name="40% - Accent2 11" xfId="7481" hidden="1"/>
    <cellStyle name="40% - Accent2 11" xfId="10716" hidden="1"/>
    <cellStyle name="40% - Accent2 11" xfId="4166" hidden="1"/>
    <cellStyle name="40% - Accent2 11" xfId="4984" hidden="1"/>
    <cellStyle name="40% - Accent2 11" xfId="13253" hidden="1"/>
    <cellStyle name="40% - Accent2 11" xfId="13573" hidden="1"/>
    <cellStyle name="40% - Accent2 11" xfId="13915" hidden="1"/>
    <cellStyle name="40% - Accent2 11" xfId="16925" hidden="1"/>
    <cellStyle name="40% - Accent2 11" xfId="7591" hidden="1"/>
    <cellStyle name="40% - Accent2 11" xfId="10738" hidden="1"/>
    <cellStyle name="40% - Accent2 11" xfId="19336" hidden="1"/>
    <cellStyle name="40% - Accent2 11" xfId="19656" hidden="1"/>
    <cellStyle name="40% - Accent2 11" xfId="19998" hidden="1"/>
    <cellStyle name="40% - Accent2 11" xfId="22589" hidden="1"/>
    <cellStyle name="40% - Accent2 11" xfId="22909" hidden="1"/>
    <cellStyle name="40% - Accent2 11" xfId="23251" hidden="1"/>
    <cellStyle name="40% - Accent2 11" xfId="25755" hidden="1"/>
    <cellStyle name="40% - Accent2 11" xfId="26075" hidden="1"/>
    <cellStyle name="40% - Accent2 11" xfId="28530" hidden="1"/>
    <cellStyle name="40% - Accent2 11" xfId="28605" hidden="1"/>
    <cellStyle name="40% - Accent2 11" xfId="28680" hidden="1"/>
    <cellStyle name="40% - Accent2 11" xfId="28758" hidden="1"/>
    <cellStyle name="40% - Accent2 11" xfId="29344" hidden="1"/>
    <cellStyle name="40% - Accent2 11" xfId="29419" hidden="1"/>
    <cellStyle name="40% - Accent2 11" xfId="29498" hidden="1"/>
    <cellStyle name="40% - Accent2 11" xfId="29724" hidden="1"/>
    <cellStyle name="40% - Accent2 11" xfId="28997" hidden="1"/>
    <cellStyle name="40% - Accent2 11" xfId="29083" hidden="1"/>
    <cellStyle name="40% - Accent2 11" xfId="29939" hidden="1"/>
    <cellStyle name="40% - Accent2 11" xfId="30014" hidden="1"/>
    <cellStyle name="40% - Accent2 11" xfId="30092" hidden="1"/>
    <cellStyle name="40% - Accent2 11" xfId="30283" hidden="1"/>
    <cellStyle name="40% - Accent2 11" xfId="29511" hidden="1"/>
    <cellStyle name="40% - Accent2 11" xfId="29728" hidden="1"/>
    <cellStyle name="40% - Accent2 11" xfId="30471" hidden="1"/>
    <cellStyle name="40% - Accent2 11" xfId="30546" hidden="1"/>
    <cellStyle name="40% - Accent2 11" xfId="30624" hidden="1"/>
    <cellStyle name="40% - Accent2 11" xfId="30808" hidden="1"/>
    <cellStyle name="40% - Accent2 11" xfId="30883" hidden="1"/>
    <cellStyle name="40% - Accent2 11" xfId="30961" hidden="1"/>
    <cellStyle name="40% - Accent2 11" xfId="31145" hidden="1"/>
    <cellStyle name="40% - Accent2 11" xfId="31220" hidden="1"/>
    <cellStyle name="40% - Accent2 11" xfId="31322" hidden="1"/>
    <cellStyle name="40% - Accent2 11" xfId="31397" hidden="1"/>
    <cellStyle name="40% - Accent2 11" xfId="31472" hidden="1"/>
    <cellStyle name="40% - Accent2 11" xfId="31550" hidden="1"/>
    <cellStyle name="40% - Accent2 11" xfId="32136" hidden="1"/>
    <cellStyle name="40% - Accent2 11" xfId="32211" hidden="1"/>
    <cellStyle name="40% - Accent2 11" xfId="32290" hidden="1"/>
    <cellStyle name="40% - Accent2 11" xfId="32516" hidden="1"/>
    <cellStyle name="40% - Accent2 11" xfId="31789" hidden="1"/>
    <cellStyle name="40% - Accent2 11" xfId="31875" hidden="1"/>
    <cellStyle name="40% - Accent2 11" xfId="32731" hidden="1"/>
    <cellStyle name="40% - Accent2 11" xfId="32806" hidden="1"/>
    <cellStyle name="40% - Accent2 11" xfId="32884" hidden="1"/>
    <cellStyle name="40% - Accent2 11" xfId="33075" hidden="1"/>
    <cellStyle name="40% - Accent2 11" xfId="32303" hidden="1"/>
    <cellStyle name="40% - Accent2 11" xfId="32520" hidden="1"/>
    <cellStyle name="40% - Accent2 11" xfId="33263" hidden="1"/>
    <cellStyle name="40% - Accent2 11" xfId="33338" hidden="1"/>
    <cellStyle name="40% - Accent2 11" xfId="33416" hidden="1"/>
    <cellStyle name="40% - Accent2 11" xfId="33600" hidden="1"/>
    <cellStyle name="40% - Accent2 11" xfId="33675" hidden="1"/>
    <cellStyle name="40% - Accent2 11" xfId="33753" hidden="1"/>
    <cellStyle name="40% - Accent2 11" xfId="33937" hidden="1"/>
    <cellStyle name="40% - Accent2 11" xfId="34012" hidden="1"/>
    <cellStyle name="40% - Accent2 12" xfId="1621" hidden="1"/>
    <cellStyle name="40% - Accent2 12" xfId="2887" hidden="1"/>
    <cellStyle name="40% - Accent2 12" xfId="9513" hidden="1"/>
    <cellStyle name="40% - Accent2 12" xfId="12026" hidden="1"/>
    <cellStyle name="40% - Accent2 12" xfId="15764" hidden="1"/>
    <cellStyle name="40% - Accent2 12" xfId="18132" hidden="1"/>
    <cellStyle name="40% - Accent2 12" xfId="21401" hidden="1"/>
    <cellStyle name="40% - Accent2 12" xfId="24585" hidden="1"/>
    <cellStyle name="40% - Accent2 12" xfId="28771" hidden="1"/>
    <cellStyle name="40% - Accent2 12" xfId="28886" hidden="1"/>
    <cellStyle name="40% - Accent2 12" xfId="29609" hidden="1"/>
    <cellStyle name="40% - Accent2 12" xfId="29782" hidden="1"/>
    <cellStyle name="40% - Accent2 12" xfId="30175" hidden="1"/>
    <cellStyle name="40% - Accent2 12" xfId="30323" hidden="1"/>
    <cellStyle name="40% - Accent2 12" xfId="30661" hidden="1"/>
    <cellStyle name="40% - Accent2 12" xfId="30998" hidden="1"/>
    <cellStyle name="40% - Accent2 12" xfId="31563" hidden="1"/>
    <cellStyle name="40% - Accent2 12" xfId="31678" hidden="1"/>
    <cellStyle name="40% - Accent2 12" xfId="32401" hidden="1"/>
    <cellStyle name="40% - Accent2 12" xfId="32574" hidden="1"/>
    <cellStyle name="40% - Accent2 12" xfId="32967" hidden="1"/>
    <cellStyle name="40% - Accent2 12" xfId="33115" hidden="1"/>
    <cellStyle name="40% - Accent2 12" xfId="33453" hidden="1"/>
    <cellStyle name="40% - Accent2 12" xfId="33790" hidden="1"/>
    <cellStyle name="40% - Accent2 3 2 3 2" xfId="1716" hidden="1"/>
    <cellStyle name="40% - Accent2 3 2 3 2" xfId="2982" hidden="1"/>
    <cellStyle name="40% - Accent2 3 2 3 2" xfId="9608" hidden="1"/>
    <cellStyle name="40% - Accent2 3 2 3 2" xfId="12121" hidden="1"/>
    <cellStyle name="40% - Accent2 3 2 3 2" xfId="15859" hidden="1"/>
    <cellStyle name="40% - Accent2 3 2 3 2" xfId="18227" hidden="1"/>
    <cellStyle name="40% - Accent2 3 2 3 2" xfId="21496" hidden="1"/>
    <cellStyle name="40% - Accent2 3 2 3 2" xfId="24680" hidden="1"/>
    <cellStyle name="40% - Accent2 3 2 3 2" xfId="28857" hidden="1"/>
    <cellStyle name="40% - Accent2 3 2 3 2" xfId="28972" hidden="1"/>
    <cellStyle name="40% - Accent2 3 2 3 2" xfId="29695" hidden="1"/>
    <cellStyle name="40% - Accent2 3 2 3 2" xfId="29868" hidden="1"/>
    <cellStyle name="40% - Accent2 3 2 3 2" xfId="30261" hidden="1"/>
    <cellStyle name="40% - Accent2 3 2 3 2" xfId="30409" hidden="1"/>
    <cellStyle name="40% - Accent2 3 2 3 2" xfId="30747" hidden="1"/>
    <cellStyle name="40% - Accent2 3 2 3 2" xfId="31084" hidden="1"/>
    <cellStyle name="40% - Accent2 3 2 3 2" xfId="31649" hidden="1"/>
    <cellStyle name="40% - Accent2 3 2 3 2" xfId="31764" hidden="1"/>
    <cellStyle name="40% - Accent2 3 2 3 2" xfId="32487" hidden="1"/>
    <cellStyle name="40% - Accent2 3 2 3 2" xfId="32660" hidden="1"/>
    <cellStyle name="40% - Accent2 3 2 3 2" xfId="33053" hidden="1"/>
    <cellStyle name="40% - Accent2 3 2 3 2" xfId="33201" hidden="1"/>
    <cellStyle name="40% - Accent2 3 2 3 2" xfId="33539" hidden="1"/>
    <cellStyle name="40% - Accent2 3 2 3 2" xfId="33876" hidden="1"/>
    <cellStyle name="40% - Accent2 3 2 4 2" xfId="1681" hidden="1"/>
    <cellStyle name="40% - Accent2 3 2 4 2" xfId="2947" hidden="1"/>
    <cellStyle name="40% - Accent2 3 2 4 2" xfId="9573" hidden="1"/>
    <cellStyle name="40% - Accent2 3 2 4 2" xfId="12086" hidden="1"/>
    <cellStyle name="40% - Accent2 3 2 4 2" xfId="15824" hidden="1"/>
    <cellStyle name="40% - Accent2 3 2 4 2" xfId="18192" hidden="1"/>
    <cellStyle name="40% - Accent2 3 2 4 2" xfId="21461" hidden="1"/>
    <cellStyle name="40% - Accent2 3 2 4 2" xfId="24645" hidden="1"/>
    <cellStyle name="40% - Accent2 3 2 4 2" xfId="28822" hidden="1"/>
    <cellStyle name="40% - Accent2 3 2 4 2" xfId="28937" hidden="1"/>
    <cellStyle name="40% - Accent2 3 2 4 2" xfId="29660" hidden="1"/>
    <cellStyle name="40% - Accent2 3 2 4 2" xfId="29833" hidden="1"/>
    <cellStyle name="40% - Accent2 3 2 4 2" xfId="30226" hidden="1"/>
    <cellStyle name="40% - Accent2 3 2 4 2" xfId="30374" hidden="1"/>
    <cellStyle name="40% - Accent2 3 2 4 2" xfId="30712" hidden="1"/>
    <cellStyle name="40% - Accent2 3 2 4 2" xfId="31049" hidden="1"/>
    <cellStyle name="40% - Accent2 3 2 4 2" xfId="31614" hidden="1"/>
    <cellStyle name="40% - Accent2 3 2 4 2" xfId="31729" hidden="1"/>
    <cellStyle name="40% - Accent2 3 2 4 2" xfId="32452" hidden="1"/>
    <cellStyle name="40% - Accent2 3 2 4 2" xfId="32625" hidden="1"/>
    <cellStyle name="40% - Accent2 3 2 4 2" xfId="33018" hidden="1"/>
    <cellStyle name="40% - Accent2 3 2 4 2" xfId="33166" hidden="1"/>
    <cellStyle name="40% - Accent2 3 2 4 2" xfId="33504" hidden="1"/>
    <cellStyle name="40% - Accent2 3 2 4 2" xfId="33841" hidden="1"/>
    <cellStyle name="40% - Accent2 3 3 3 2" xfId="1680" hidden="1"/>
    <cellStyle name="40% - Accent2 3 3 3 2" xfId="2946" hidden="1"/>
    <cellStyle name="40% - Accent2 3 3 3 2" xfId="9572" hidden="1"/>
    <cellStyle name="40% - Accent2 3 3 3 2" xfId="12085" hidden="1"/>
    <cellStyle name="40% - Accent2 3 3 3 2" xfId="15823" hidden="1"/>
    <cellStyle name="40% - Accent2 3 3 3 2" xfId="18191" hidden="1"/>
    <cellStyle name="40% - Accent2 3 3 3 2" xfId="21460" hidden="1"/>
    <cellStyle name="40% - Accent2 3 3 3 2" xfId="24644" hidden="1"/>
    <cellStyle name="40% - Accent2 3 3 3 2" xfId="28821" hidden="1"/>
    <cellStyle name="40% - Accent2 3 3 3 2" xfId="28936" hidden="1"/>
    <cellStyle name="40% - Accent2 3 3 3 2" xfId="29659" hidden="1"/>
    <cellStyle name="40% - Accent2 3 3 3 2" xfId="29832" hidden="1"/>
    <cellStyle name="40% - Accent2 3 3 3 2" xfId="30225" hidden="1"/>
    <cellStyle name="40% - Accent2 3 3 3 2" xfId="30373" hidden="1"/>
    <cellStyle name="40% - Accent2 3 3 3 2" xfId="30711" hidden="1"/>
    <cellStyle name="40% - Accent2 3 3 3 2" xfId="31048" hidden="1"/>
    <cellStyle name="40% - Accent2 3 3 3 2" xfId="31613" hidden="1"/>
    <cellStyle name="40% - Accent2 3 3 3 2" xfId="31728" hidden="1"/>
    <cellStyle name="40% - Accent2 3 3 3 2" xfId="32451" hidden="1"/>
    <cellStyle name="40% - Accent2 3 3 3 2" xfId="32624" hidden="1"/>
    <cellStyle name="40% - Accent2 3 3 3 2" xfId="33017" hidden="1"/>
    <cellStyle name="40% - Accent2 3 3 3 2" xfId="33165" hidden="1"/>
    <cellStyle name="40% - Accent2 3 3 3 2" xfId="33503" hidden="1"/>
    <cellStyle name="40% - Accent2 3 3 3 2" xfId="33840" hidden="1"/>
    <cellStyle name="40% - Accent2 4 2 2" xfId="1682" hidden="1"/>
    <cellStyle name="40% - Accent2 4 2 2" xfId="2948" hidden="1"/>
    <cellStyle name="40% - Accent2 4 2 2" xfId="9574" hidden="1"/>
    <cellStyle name="40% - Accent2 4 2 2" xfId="12087" hidden="1"/>
    <cellStyle name="40% - Accent2 4 2 2" xfId="15825" hidden="1"/>
    <cellStyle name="40% - Accent2 4 2 2" xfId="18193" hidden="1"/>
    <cellStyle name="40% - Accent2 4 2 2" xfId="21462" hidden="1"/>
    <cellStyle name="40% - Accent2 4 2 2" xfId="24646" hidden="1"/>
    <cellStyle name="40% - Accent2 4 2 2" xfId="28823" hidden="1"/>
    <cellStyle name="40% - Accent2 4 2 2" xfId="28938" hidden="1"/>
    <cellStyle name="40% - Accent2 4 2 2" xfId="29661" hidden="1"/>
    <cellStyle name="40% - Accent2 4 2 2" xfId="29834" hidden="1"/>
    <cellStyle name="40% - Accent2 4 2 2" xfId="30227" hidden="1"/>
    <cellStyle name="40% - Accent2 4 2 2" xfId="30375" hidden="1"/>
    <cellStyle name="40% - Accent2 4 2 2" xfId="30713" hidden="1"/>
    <cellStyle name="40% - Accent2 4 2 2" xfId="31050" hidden="1"/>
    <cellStyle name="40% - Accent2 4 2 2" xfId="31615" hidden="1"/>
    <cellStyle name="40% - Accent2 4 2 2" xfId="31730" hidden="1"/>
    <cellStyle name="40% - Accent2 4 2 2" xfId="32453" hidden="1"/>
    <cellStyle name="40% - Accent2 4 2 2" xfId="32626" hidden="1"/>
    <cellStyle name="40% - Accent2 4 2 2" xfId="33019" hidden="1"/>
    <cellStyle name="40% - Accent2 4 2 2" xfId="33167" hidden="1"/>
    <cellStyle name="40% - Accent2 4 2 2" xfId="33505" hidden="1"/>
    <cellStyle name="40% - Accent2 4 2 2" xfId="33842" hidden="1"/>
    <cellStyle name="40% - Accent2 4 3" xfId="1644" hidden="1"/>
    <cellStyle name="40% - Accent2 4 3" xfId="2910" hidden="1"/>
    <cellStyle name="40% - Accent2 4 3" xfId="9536" hidden="1"/>
    <cellStyle name="40% - Accent2 4 3" xfId="12049" hidden="1"/>
    <cellStyle name="40% - Accent2 4 3" xfId="15787" hidden="1"/>
    <cellStyle name="40% - Accent2 4 3" xfId="18155" hidden="1"/>
    <cellStyle name="40% - Accent2 4 3" xfId="21424" hidden="1"/>
    <cellStyle name="40% - Accent2 4 3" xfId="24608" hidden="1"/>
    <cellStyle name="40% - Accent2 4 3" xfId="28785" hidden="1"/>
    <cellStyle name="40% - Accent2 4 3" xfId="28900" hidden="1"/>
    <cellStyle name="40% - Accent2 4 3" xfId="29623" hidden="1"/>
    <cellStyle name="40% - Accent2 4 3" xfId="29796" hidden="1"/>
    <cellStyle name="40% - Accent2 4 3" xfId="30189" hidden="1"/>
    <cellStyle name="40% - Accent2 4 3" xfId="30337" hidden="1"/>
    <cellStyle name="40% - Accent2 4 3" xfId="30675" hidden="1"/>
    <cellStyle name="40% - Accent2 4 3" xfId="31012" hidden="1"/>
    <cellStyle name="40% - Accent2 4 3" xfId="31577" hidden="1"/>
    <cellStyle name="40% - Accent2 4 3" xfId="31692" hidden="1"/>
    <cellStyle name="40% - Accent2 4 3" xfId="32415" hidden="1"/>
    <cellStyle name="40% - Accent2 4 3" xfId="32588" hidden="1"/>
    <cellStyle name="40% - Accent2 4 3" xfId="32981" hidden="1"/>
    <cellStyle name="40% - Accent2 4 3" xfId="33129" hidden="1"/>
    <cellStyle name="40% - Accent2 4 3" xfId="33467" hidden="1"/>
    <cellStyle name="40% - Accent2 4 3" xfId="33804" hidden="1"/>
    <cellStyle name="40% - Accent2 6" xfId="412" hidden="1"/>
    <cellStyle name="40% - Accent2 6" xfId="405" hidden="1"/>
    <cellStyle name="40% - Accent2 6" xfId="798" hidden="1"/>
    <cellStyle name="40% - Accent2 6" xfId="1263" hidden="1"/>
    <cellStyle name="40% - Accent2 6" xfId="6351" hidden="1"/>
    <cellStyle name="40% - Accent2 6" xfId="6688" hidden="1"/>
    <cellStyle name="40% - Accent2 6" xfId="7154" hidden="1"/>
    <cellStyle name="40% - Accent2 6" xfId="7832" hidden="1"/>
    <cellStyle name="40% - Accent2 6" xfId="5959" hidden="1"/>
    <cellStyle name="40% - Accent2 6" xfId="5005" hidden="1"/>
    <cellStyle name="40% - Accent2 6" xfId="4729" hidden="1"/>
    <cellStyle name="40% - Accent2 6" xfId="13127" hidden="1"/>
    <cellStyle name="40% - Accent2 6" xfId="13592" hidden="1"/>
    <cellStyle name="40% - Accent2 6" xfId="14205" hidden="1"/>
    <cellStyle name="40% - Accent2 6" xfId="10686" hidden="1"/>
    <cellStyle name="40% - Accent2 6" xfId="4210" hidden="1"/>
    <cellStyle name="40% - Accent2 6" xfId="4782" hidden="1"/>
    <cellStyle name="40% - Accent2 6" xfId="19208" hidden="1"/>
    <cellStyle name="40% - Accent2 6" xfId="19675" hidden="1"/>
    <cellStyle name="40% - Accent2 6" xfId="20052" hidden="1"/>
    <cellStyle name="40% - Accent2 6" xfId="22461" hidden="1"/>
    <cellStyle name="40% - Accent2 6" xfId="22928" hidden="1"/>
    <cellStyle name="40% - Accent2 6" xfId="23299" hidden="1"/>
    <cellStyle name="40% - Accent2 6" xfId="25629" hidden="1"/>
    <cellStyle name="40% - Accent2 6" xfId="28462" hidden="1"/>
    <cellStyle name="40% - Accent2 6" xfId="28458" hidden="1"/>
    <cellStyle name="40% - Accent2 6" xfId="28559" hidden="1"/>
    <cellStyle name="40% - Accent2 6" xfId="28689" hidden="1"/>
    <cellStyle name="40% - Accent2 6" xfId="29272" hidden="1"/>
    <cellStyle name="40% - Accent2 6" xfId="29298" hidden="1"/>
    <cellStyle name="40% - Accent2 6" xfId="29428" hidden="1"/>
    <cellStyle name="40% - Accent2 6" xfId="29538" hidden="1"/>
    <cellStyle name="40% - Accent2 6" xfId="29209" hidden="1"/>
    <cellStyle name="40% - Accent2 6" xfId="29089" hidden="1"/>
    <cellStyle name="40% - Accent2 6" xfId="29050" hidden="1"/>
    <cellStyle name="40% - Accent2 6" xfId="29893" hidden="1"/>
    <cellStyle name="40% - Accent2 6" xfId="30023" hidden="1"/>
    <cellStyle name="40% - Accent2 6" xfId="30125" hidden="1"/>
    <cellStyle name="40% - Accent2 6" xfId="29716" hidden="1"/>
    <cellStyle name="40% - Accent2 6" xfId="29002" hidden="1"/>
    <cellStyle name="40% - Accent2 6" xfId="29057" hidden="1"/>
    <cellStyle name="40% - Accent2 6" xfId="30425" hidden="1"/>
    <cellStyle name="40% - Accent2 6" xfId="30555" hidden="1"/>
    <cellStyle name="40% - Accent2 6" xfId="30633" hidden="1"/>
    <cellStyle name="40% - Accent2 6" xfId="30762" hidden="1"/>
    <cellStyle name="40% - Accent2 6" xfId="30892" hidden="1"/>
    <cellStyle name="40% - Accent2 6" xfId="30970" hidden="1"/>
    <cellStyle name="40% - Accent2 6" xfId="31099" hidden="1"/>
    <cellStyle name="40% - Accent2 6" xfId="31254" hidden="1"/>
    <cellStyle name="40% - Accent2 6" xfId="31250" hidden="1"/>
    <cellStyle name="40% - Accent2 6" xfId="31351" hidden="1"/>
    <cellStyle name="40% - Accent2 6" xfId="31481" hidden="1"/>
    <cellStyle name="40% - Accent2 6" xfId="32064" hidden="1"/>
    <cellStyle name="40% - Accent2 6" xfId="32090" hidden="1"/>
    <cellStyle name="40% - Accent2 6" xfId="32220" hidden="1"/>
    <cellStyle name="40% - Accent2 6" xfId="32330" hidden="1"/>
    <cellStyle name="40% - Accent2 6" xfId="32001" hidden="1"/>
    <cellStyle name="40% - Accent2 6" xfId="31881" hidden="1"/>
    <cellStyle name="40% - Accent2 6" xfId="31842" hidden="1"/>
    <cellStyle name="40% - Accent2 6" xfId="32685" hidden="1"/>
    <cellStyle name="40% - Accent2 6" xfId="32815" hidden="1"/>
    <cellStyle name="40% - Accent2 6" xfId="32917" hidden="1"/>
    <cellStyle name="40% - Accent2 6" xfId="32508" hidden="1"/>
    <cellStyle name="40% - Accent2 6" xfId="31794" hidden="1"/>
    <cellStyle name="40% - Accent2 6" xfId="31849" hidden="1"/>
    <cellStyle name="40% - Accent2 6" xfId="33217" hidden="1"/>
    <cellStyle name="40% - Accent2 6" xfId="33347" hidden="1"/>
    <cellStyle name="40% - Accent2 6" xfId="33425" hidden="1"/>
    <cellStyle name="40% - Accent2 6" xfId="33554" hidden="1"/>
    <cellStyle name="40% - Accent2 6" xfId="33684" hidden="1"/>
    <cellStyle name="40% - Accent2 6" xfId="33762" hidden="1"/>
    <cellStyle name="40% - Accent2 6" xfId="33891" hidden="1"/>
    <cellStyle name="40% - Accent2 7" xfId="459" hidden="1"/>
    <cellStyle name="40% - Accent2 7" xfId="767" hidden="1"/>
    <cellStyle name="40% - Accent2 7" xfId="1095" hidden="1"/>
    <cellStyle name="40% - Accent2 7" xfId="1437" hidden="1"/>
    <cellStyle name="40% - Accent2 7" xfId="6657" hidden="1"/>
    <cellStyle name="40% - Accent2 7" xfId="6986" hidden="1"/>
    <cellStyle name="40% - Accent2 7" xfId="7331" hidden="1"/>
    <cellStyle name="40% - Accent2 7" xfId="4392" hidden="1"/>
    <cellStyle name="40% - Accent2 7" xfId="7625" hidden="1"/>
    <cellStyle name="40% - Accent2 7" xfId="4370" hidden="1"/>
    <cellStyle name="40% - Accent2 7" xfId="12532" hidden="1"/>
    <cellStyle name="40% - Accent2 7" xfId="13424" hidden="1"/>
    <cellStyle name="40% - Accent2 7" xfId="13766" hidden="1"/>
    <cellStyle name="40% - Accent2 7" xfId="5374" hidden="1"/>
    <cellStyle name="40% - Accent2 7" xfId="14037" hidden="1"/>
    <cellStyle name="40% - Accent2 7" xfId="11639" hidden="1"/>
    <cellStyle name="40% - Accent2 7" xfId="18630" hidden="1"/>
    <cellStyle name="40% - Accent2 7" xfId="19507" hidden="1"/>
    <cellStyle name="40% - Accent2 7" xfId="19849" hidden="1"/>
    <cellStyle name="40% - Accent2 7" xfId="21892" hidden="1"/>
    <cellStyle name="40% - Accent2 7" xfId="22760" hidden="1"/>
    <cellStyle name="40% - Accent2 7" xfId="23102" hidden="1"/>
    <cellStyle name="40% - Accent2 7" xfId="25071" hidden="1"/>
    <cellStyle name="40% - Accent2 7" xfId="25926" hidden="1"/>
    <cellStyle name="40% - Accent2 7" xfId="28478" hidden="1"/>
    <cellStyle name="40% - Accent2 7" xfId="28556" hidden="1"/>
    <cellStyle name="40% - Accent2 7" xfId="28633" hidden="1"/>
    <cellStyle name="40% - Accent2 7" xfId="28711" hidden="1"/>
    <cellStyle name="40% - Accent2 7" xfId="29295" hidden="1"/>
    <cellStyle name="40% - Accent2 7" xfId="29372" hidden="1"/>
    <cellStyle name="40% - Accent2 7" xfId="29451" hidden="1"/>
    <cellStyle name="40% - Accent2 7" xfId="29016" hidden="1"/>
    <cellStyle name="40% - Accent2 7" xfId="29512" hidden="1"/>
    <cellStyle name="40% - Accent2 7" xfId="29012" hidden="1"/>
    <cellStyle name="40% - Accent2 7" xfId="29883" hidden="1"/>
    <cellStyle name="40% - Accent2 7" xfId="29967" hidden="1"/>
    <cellStyle name="40% - Accent2 7" xfId="30045" hidden="1"/>
    <cellStyle name="40% - Accent2 7" xfId="29135" hidden="1"/>
    <cellStyle name="40% - Accent2 7" xfId="30103" hidden="1"/>
    <cellStyle name="40% - Accent2 7" xfId="29769" hidden="1"/>
    <cellStyle name="40% - Accent2 7" xfId="30419" hidden="1"/>
    <cellStyle name="40% - Accent2 7" xfId="30499" hidden="1"/>
    <cellStyle name="40% - Accent2 7" xfId="30577" hidden="1"/>
    <cellStyle name="40% - Accent2 7" xfId="30757" hidden="1"/>
    <cellStyle name="40% - Accent2 7" xfId="30836" hidden="1"/>
    <cellStyle name="40% - Accent2 7" xfId="30914" hidden="1"/>
    <cellStyle name="40% - Accent2 7" xfId="31094" hidden="1"/>
    <cellStyle name="40% - Accent2 7" xfId="31173" hidden="1"/>
    <cellStyle name="40% - Accent2 7" xfId="31270" hidden="1"/>
    <cellStyle name="40% - Accent2 7" xfId="31348" hidden="1"/>
    <cellStyle name="40% - Accent2 7" xfId="31425" hidden="1"/>
    <cellStyle name="40% - Accent2 7" xfId="31503" hidden="1"/>
    <cellStyle name="40% - Accent2 7" xfId="32087" hidden="1"/>
    <cellStyle name="40% - Accent2 7" xfId="32164" hidden="1"/>
    <cellStyle name="40% - Accent2 7" xfId="32243" hidden="1"/>
    <cellStyle name="40% - Accent2 7" xfId="31808" hidden="1"/>
    <cellStyle name="40% - Accent2 7" xfId="32304" hidden="1"/>
    <cellStyle name="40% - Accent2 7" xfId="31804" hidden="1"/>
    <cellStyle name="40% - Accent2 7" xfId="32675" hidden="1"/>
    <cellStyle name="40% - Accent2 7" xfId="32759" hidden="1"/>
    <cellStyle name="40% - Accent2 7" xfId="32837" hidden="1"/>
    <cellStyle name="40% - Accent2 7" xfId="31927" hidden="1"/>
    <cellStyle name="40% - Accent2 7" xfId="32895" hidden="1"/>
    <cellStyle name="40% - Accent2 7" xfId="32561" hidden="1"/>
    <cellStyle name="40% - Accent2 7" xfId="33211" hidden="1"/>
    <cellStyle name="40% - Accent2 7" xfId="33291" hidden="1"/>
    <cellStyle name="40% - Accent2 7" xfId="33369" hidden="1"/>
    <cellStyle name="40% - Accent2 7" xfId="33549" hidden="1"/>
    <cellStyle name="40% - Accent2 7" xfId="33628" hidden="1"/>
    <cellStyle name="40% - Accent2 7" xfId="33706" hidden="1"/>
    <cellStyle name="40% - Accent2 7" xfId="33886" hidden="1"/>
    <cellStyle name="40% - Accent2 7" xfId="33965" hidden="1"/>
    <cellStyle name="40% - Accent2 8" xfId="493" hidden="1"/>
    <cellStyle name="40% - Accent2 8" xfId="815" hidden="1"/>
    <cellStyle name="40% - Accent2 8" xfId="1139" hidden="1"/>
    <cellStyle name="40% - Accent2 8" xfId="1481" hidden="1"/>
    <cellStyle name="40% - Accent2 8" xfId="6705" hidden="1"/>
    <cellStyle name="40% - Accent2 8" xfId="7030" hidden="1"/>
    <cellStyle name="40% - Accent2 8" xfId="7375" hidden="1"/>
    <cellStyle name="40% - Accent2 8" xfId="10623" hidden="1"/>
    <cellStyle name="40% - Accent2 8" xfId="5149" hidden="1"/>
    <cellStyle name="40% - Accent2 8" xfId="4734" hidden="1"/>
    <cellStyle name="40% - Accent2 8" xfId="13144" hidden="1"/>
    <cellStyle name="40% - Accent2 8" xfId="13468" hidden="1"/>
    <cellStyle name="40% - Accent2 8" xfId="13810" hidden="1"/>
    <cellStyle name="40% - Accent2 8" xfId="16846" hidden="1"/>
    <cellStyle name="40% - Accent2 8" xfId="4835" hidden="1"/>
    <cellStyle name="40% - Accent2 8" xfId="5022" hidden="1"/>
    <cellStyle name="40% - Accent2 8" xfId="19225" hidden="1"/>
    <cellStyle name="40% - Accent2 8" xfId="19551" hidden="1"/>
    <cellStyle name="40% - Accent2 8" xfId="19893" hidden="1"/>
    <cellStyle name="40% - Accent2 8" xfId="22478" hidden="1"/>
    <cellStyle name="40% - Accent2 8" xfId="22804" hidden="1"/>
    <cellStyle name="40% - Accent2 8" xfId="23146" hidden="1"/>
    <cellStyle name="40% - Accent2 8" xfId="25646" hidden="1"/>
    <cellStyle name="40% - Accent2 8" xfId="25970" hidden="1"/>
    <cellStyle name="40% - Accent2 8" xfId="28491" hidden="1"/>
    <cellStyle name="40% - Accent2 8" xfId="28565" hidden="1"/>
    <cellStyle name="40% - Accent2 8" xfId="28641" hidden="1"/>
    <cellStyle name="40% - Accent2 8" xfId="28719" hidden="1"/>
    <cellStyle name="40% - Accent2 8" xfId="29304" hidden="1"/>
    <cellStyle name="40% - Accent2 8" xfId="29380" hidden="1"/>
    <cellStyle name="40% - Accent2 8" xfId="29459" hidden="1"/>
    <cellStyle name="40% - Accent2 8" xfId="29710" hidden="1"/>
    <cellStyle name="40% - Accent2 8" xfId="29109" hidden="1"/>
    <cellStyle name="40% - Accent2 8" xfId="29052" hidden="1"/>
    <cellStyle name="40% - Accent2 8" xfId="29899" hidden="1"/>
    <cellStyle name="40% - Accent2 8" xfId="29975" hidden="1"/>
    <cellStyle name="40% - Accent2 8" xfId="30053" hidden="1"/>
    <cellStyle name="40% - Accent2 8" xfId="30274" hidden="1"/>
    <cellStyle name="40% - Accent2 8" xfId="29067" hidden="1"/>
    <cellStyle name="40% - Accent2 8" xfId="29093" hidden="1"/>
    <cellStyle name="40% - Accent2 8" xfId="30431" hidden="1"/>
    <cellStyle name="40% - Accent2 8" xfId="30507" hidden="1"/>
    <cellStyle name="40% - Accent2 8" xfId="30585" hidden="1"/>
    <cellStyle name="40% - Accent2 8" xfId="30768" hidden="1"/>
    <cellStyle name="40% - Accent2 8" xfId="30844" hidden="1"/>
    <cellStyle name="40% - Accent2 8" xfId="30922" hidden="1"/>
    <cellStyle name="40% - Accent2 8" xfId="31105" hidden="1"/>
    <cellStyle name="40% - Accent2 8" xfId="31181" hidden="1"/>
    <cellStyle name="40% - Accent2 8" xfId="31283" hidden="1"/>
    <cellStyle name="40% - Accent2 8" xfId="31357" hidden="1"/>
    <cellStyle name="40% - Accent2 8" xfId="31433" hidden="1"/>
    <cellStyle name="40% - Accent2 8" xfId="31511" hidden="1"/>
    <cellStyle name="40% - Accent2 8" xfId="32096" hidden="1"/>
    <cellStyle name="40% - Accent2 8" xfId="32172" hidden="1"/>
    <cellStyle name="40% - Accent2 8" xfId="32251" hidden="1"/>
    <cellStyle name="40% - Accent2 8" xfId="32502" hidden="1"/>
    <cellStyle name="40% - Accent2 8" xfId="31901" hidden="1"/>
    <cellStyle name="40% - Accent2 8" xfId="31844" hidden="1"/>
    <cellStyle name="40% - Accent2 8" xfId="32691" hidden="1"/>
    <cellStyle name="40% - Accent2 8" xfId="32767" hidden="1"/>
    <cellStyle name="40% - Accent2 8" xfId="32845" hidden="1"/>
    <cellStyle name="40% - Accent2 8" xfId="33066" hidden="1"/>
    <cellStyle name="40% - Accent2 8" xfId="31859" hidden="1"/>
    <cellStyle name="40% - Accent2 8" xfId="31885" hidden="1"/>
    <cellStyle name="40% - Accent2 8" xfId="33223" hidden="1"/>
    <cellStyle name="40% - Accent2 8" xfId="33299" hidden="1"/>
    <cellStyle name="40% - Accent2 8" xfId="33377" hidden="1"/>
    <cellStyle name="40% - Accent2 8" xfId="33560" hidden="1"/>
    <cellStyle name="40% - Accent2 8" xfId="33636" hidden="1"/>
    <cellStyle name="40% - Accent2 8" xfId="33714" hidden="1"/>
    <cellStyle name="40% - Accent2 8" xfId="33897" hidden="1"/>
    <cellStyle name="40% - Accent2 8" xfId="33973" hidden="1"/>
    <cellStyle name="40% - Accent2 9" xfId="529" hidden="1"/>
    <cellStyle name="40% - Accent2 9" xfId="853" hidden="1"/>
    <cellStyle name="40% - Accent2 9" xfId="1174" hidden="1"/>
    <cellStyle name="40% - Accent2 9" xfId="1516" hidden="1"/>
    <cellStyle name="40% - Accent2 9" xfId="6743" hidden="1"/>
    <cellStyle name="40% - Accent2 9" xfId="7065" hidden="1"/>
    <cellStyle name="40% - Accent2 9" xfId="7411" hidden="1"/>
    <cellStyle name="40% - Accent2 9" xfId="10697" hidden="1"/>
    <cellStyle name="40% - Accent2 9" xfId="5967" hidden="1"/>
    <cellStyle name="40% - Accent2 9" xfId="4989" hidden="1"/>
    <cellStyle name="40% - Accent2 9" xfId="13182" hidden="1"/>
    <cellStyle name="40% - Accent2 9" xfId="13503" hidden="1"/>
    <cellStyle name="40% - Accent2 9" xfId="13845" hidden="1"/>
    <cellStyle name="40% - Accent2 9" xfId="16907" hidden="1"/>
    <cellStyle name="40% - Accent2 9" xfId="8255" hidden="1"/>
    <cellStyle name="40% - Accent2 9" xfId="5362" hidden="1"/>
    <cellStyle name="40% - Accent2 9" xfId="19264" hidden="1"/>
    <cellStyle name="40% - Accent2 9" xfId="19586" hidden="1"/>
    <cellStyle name="40% - Accent2 9" xfId="19928" hidden="1"/>
    <cellStyle name="40% - Accent2 9" xfId="22517" hidden="1"/>
    <cellStyle name="40% - Accent2 9" xfId="22839" hidden="1"/>
    <cellStyle name="40% - Accent2 9" xfId="23181" hidden="1"/>
    <cellStyle name="40% - Accent2 9" xfId="25684" hidden="1"/>
    <cellStyle name="40% - Accent2 9" xfId="26005" hidden="1"/>
    <cellStyle name="40% - Accent2 9" xfId="28504" hidden="1"/>
    <cellStyle name="40% - Accent2 9" xfId="28578" hidden="1"/>
    <cellStyle name="40% - Accent2 9" xfId="28654" hidden="1"/>
    <cellStyle name="40% - Accent2 9" xfId="28732" hidden="1"/>
    <cellStyle name="40% - Accent2 9" xfId="29317" hidden="1"/>
    <cellStyle name="40% - Accent2 9" xfId="29393" hidden="1"/>
    <cellStyle name="40% - Accent2 9" xfId="29472" hidden="1"/>
    <cellStyle name="40% - Accent2 9" xfId="29720" hidden="1"/>
    <cellStyle name="40% - Accent2 9" xfId="29212" hidden="1"/>
    <cellStyle name="40% - Accent2 9" xfId="29085" hidden="1"/>
    <cellStyle name="40% - Accent2 9" xfId="29912" hidden="1"/>
    <cellStyle name="40% - Accent2 9" xfId="29988" hidden="1"/>
    <cellStyle name="40% - Accent2 9" xfId="30066" hidden="1"/>
    <cellStyle name="40% - Accent2 9" xfId="30280" hidden="1"/>
    <cellStyle name="40% - Accent2 9" xfId="29565" hidden="1"/>
    <cellStyle name="40% - Accent2 9" xfId="29134" hidden="1"/>
    <cellStyle name="40% - Accent2 9" xfId="30444" hidden="1"/>
    <cellStyle name="40% - Accent2 9" xfId="30520" hidden="1"/>
    <cellStyle name="40% - Accent2 9" xfId="30598" hidden="1"/>
    <cellStyle name="40% - Accent2 9" xfId="30781" hidden="1"/>
    <cellStyle name="40% - Accent2 9" xfId="30857" hidden="1"/>
    <cellStyle name="40% - Accent2 9" xfId="30935" hidden="1"/>
    <cellStyle name="40% - Accent2 9" xfId="31118" hidden="1"/>
    <cellStyle name="40% - Accent2 9" xfId="31194" hidden="1"/>
    <cellStyle name="40% - Accent2 9" xfId="31296" hidden="1"/>
    <cellStyle name="40% - Accent2 9" xfId="31370" hidden="1"/>
    <cellStyle name="40% - Accent2 9" xfId="31446" hidden="1"/>
    <cellStyle name="40% - Accent2 9" xfId="31524" hidden="1"/>
    <cellStyle name="40% - Accent2 9" xfId="32109" hidden="1"/>
    <cellStyle name="40% - Accent2 9" xfId="32185" hidden="1"/>
    <cellStyle name="40% - Accent2 9" xfId="32264" hidden="1"/>
    <cellStyle name="40% - Accent2 9" xfId="32512" hidden="1"/>
    <cellStyle name="40% - Accent2 9" xfId="32004" hidden="1"/>
    <cellStyle name="40% - Accent2 9" xfId="31877" hidden="1"/>
    <cellStyle name="40% - Accent2 9" xfId="32704" hidden="1"/>
    <cellStyle name="40% - Accent2 9" xfId="32780" hidden="1"/>
    <cellStyle name="40% - Accent2 9" xfId="32858" hidden="1"/>
    <cellStyle name="40% - Accent2 9" xfId="33072" hidden="1"/>
    <cellStyle name="40% - Accent2 9" xfId="32357" hidden="1"/>
    <cellStyle name="40% - Accent2 9" xfId="31926" hidden="1"/>
    <cellStyle name="40% - Accent2 9" xfId="33236" hidden="1"/>
    <cellStyle name="40% - Accent2 9" xfId="33312" hidden="1"/>
    <cellStyle name="40% - Accent2 9" xfId="33390" hidden="1"/>
    <cellStyle name="40% - Accent2 9" xfId="33573" hidden="1"/>
    <cellStyle name="40% - Accent2 9" xfId="33649" hidden="1"/>
    <cellStyle name="40% - Accent2 9" xfId="33727" hidden="1"/>
    <cellStyle name="40% - Accent2 9" xfId="33910" hidden="1"/>
    <cellStyle name="40% - Accent2 9" xfId="33986" hidden="1"/>
    <cellStyle name="40% - Accent3" xfId="30" builtinId="39" hidden="1" customBuiltin="1"/>
    <cellStyle name="40% - Accent3" xfId="78" builtinId="39" hidden="1" customBuiltin="1"/>
    <cellStyle name="40% - Accent3" xfId="113" builtinId="39" hidden="1" customBuiltin="1"/>
    <cellStyle name="40% - Accent3" xfId="156" builtinId="39" hidden="1" customBuiltin="1"/>
    <cellStyle name="40% - Accent3" xfId="198" builtinId="39" hidden="1" customBuiltin="1"/>
    <cellStyle name="40% - Accent3" xfId="232" builtinId="39" hidden="1" customBuiltin="1"/>
    <cellStyle name="40% - Accent3" xfId="269" builtinId="39" hidden="1" customBuiltin="1"/>
    <cellStyle name="40% - Accent3" xfId="306" builtinId="39" hidden="1" customBuiltin="1"/>
    <cellStyle name="40% - Accent3" xfId="340" builtinId="39" hidden="1" customBuiltin="1"/>
    <cellStyle name="40% - Accent3" xfId="375" builtinId="39" hidden="1" customBuiltin="1"/>
    <cellStyle name="40% - Accent3" xfId="3926" builtinId="39" hidden="1" customBuiltin="1"/>
    <cellStyle name="40% - Accent3" xfId="3960" builtinId="39" hidden="1" customBuiltin="1"/>
    <cellStyle name="40% - Accent3" xfId="3997" builtinId="39" hidden="1" customBuiltin="1"/>
    <cellStyle name="40% - Accent3" xfId="4034" builtinId="39" hidden="1" customBuiltin="1"/>
    <cellStyle name="40% - Accent3" xfId="4068" builtinId="39" hidden="1" customBuiltin="1"/>
    <cellStyle name="40% - Accent3" xfId="4266" builtinId="39" hidden="1" customBuiltin="1"/>
    <cellStyle name="40% - Accent3" xfId="7799" builtinId="39" hidden="1" customBuiltin="1"/>
    <cellStyle name="40% - Accent3" xfId="7901" builtinId="39" hidden="1" customBuiltin="1"/>
    <cellStyle name="40% - Accent3" xfId="5896" builtinId="39" hidden="1" customBuiltin="1"/>
    <cellStyle name="40% - Accent3" xfId="4816" builtinId="39" hidden="1" customBuiltin="1"/>
    <cellStyle name="40% - Accent3" xfId="8524" builtinId="39" hidden="1" customBuiltin="1"/>
    <cellStyle name="40% - Accent3" xfId="8347" builtinId="39" hidden="1" customBuiltin="1"/>
    <cellStyle name="40% - Accent3" xfId="10825" builtinId="39" hidden="1" customBuiltin="1"/>
    <cellStyle name="40% - Accent3" xfId="6645" builtinId="39" hidden="1" customBuiltin="1"/>
    <cellStyle name="40% - Accent3" xfId="4339" builtinId="39" hidden="1" customBuiltin="1"/>
    <cellStyle name="40% - Accent3" xfId="5860" builtinId="39" hidden="1" customBuiltin="1"/>
    <cellStyle name="40% - Accent3" xfId="4242" builtinId="39" hidden="1" customBuiltin="1"/>
    <cellStyle name="40% - Accent3" xfId="4528" builtinId="39" hidden="1" customBuiltin="1"/>
    <cellStyle name="40% - Accent3" xfId="14177" builtinId="39" hidden="1" customBuiltin="1"/>
    <cellStyle name="40% - Accent3" xfId="14253" builtinId="39" hidden="1" customBuiltin="1"/>
    <cellStyle name="40% - Accent3" xfId="5671" builtinId="39" hidden="1" customBuiltin="1"/>
    <cellStyle name="40% - Accent3" xfId="8295" builtinId="39" hidden="1" customBuiltin="1"/>
    <cellStyle name="40% - Accent3" xfId="14796" builtinId="39" hidden="1" customBuiltin="1"/>
    <cellStyle name="40% - Accent3" xfId="14640" builtinId="39" hidden="1" customBuiltin="1"/>
    <cellStyle name="40% - Accent3" xfId="17015" builtinId="39" hidden="1" customBuiltin="1"/>
    <cellStyle name="40% - Accent3" xfId="5338" builtinId="39" hidden="1" customBuiltin="1"/>
    <cellStyle name="40% - Accent3" xfId="12871" builtinId="39" hidden="1" customBuiltin="1"/>
    <cellStyle name="40% - Accent3" xfId="10757" builtinId="39" hidden="1" customBuiltin="1"/>
    <cellStyle name="40% - Accent3" xfId="11714" builtinId="39" hidden="1" customBuiltin="1"/>
    <cellStyle name="40% - Accent3" xfId="7694" builtinId="39" hidden="1" customBuiltin="1"/>
    <cellStyle name="40% - Accent3" xfId="10807" builtinId="39" hidden="1" customBuiltin="1"/>
    <cellStyle name="40% - Accent3" xfId="11343" builtinId="39" hidden="1" customBuiltin="1"/>
    <cellStyle name="40% - Accent3" xfId="14053" builtinId="39" hidden="1" customBuiltin="1"/>
    <cellStyle name="40% - Accent3" xfId="16961" builtinId="39" hidden="1" customBuiltin="1"/>
    <cellStyle name="40% - Accent3" xfId="4094" builtinId="39" hidden="1" customBuiltin="1"/>
    <cellStyle name="40% - Accent3" xfId="11468" builtinId="39" hidden="1" customBuiltin="1"/>
    <cellStyle name="40% - Accent3" xfId="4575" builtinId="39" hidden="1" customBuiltin="1"/>
    <cellStyle name="40% - Accent3" xfId="4641" builtinId="39" hidden="1" customBuiltin="1"/>
    <cellStyle name="40% - Accent3" xfId="9199" builtinId="39" hidden="1" customBuiltin="1"/>
    <cellStyle name="40% - Accent3" xfId="6003" builtinId="39" hidden="1" customBuiltin="1"/>
    <cellStyle name="40% - Accent3" xfId="6270" builtinId="39" hidden="1" customBuiltin="1"/>
    <cellStyle name="40% - Accent3" xfId="6057" builtinId="39" hidden="1" customBuiltin="1"/>
    <cellStyle name="40% - Accent3 10" xfId="533" hidden="1"/>
    <cellStyle name="40% - Accent3 10" xfId="857" hidden="1"/>
    <cellStyle name="40% - Accent3 10" xfId="1178" hidden="1"/>
    <cellStyle name="40% - Accent3 10" xfId="1520" hidden="1"/>
    <cellStyle name="40% - Accent3 10" xfId="6747" hidden="1"/>
    <cellStyle name="40% - Accent3 10" xfId="7069" hidden="1"/>
    <cellStyle name="40% - Accent3 10" xfId="7415" hidden="1"/>
    <cellStyle name="40% - Accent3 10" xfId="10762" hidden="1"/>
    <cellStyle name="40% - Accent3 10" xfId="5195" hidden="1"/>
    <cellStyle name="40% - Accent3 10" xfId="5558" hidden="1"/>
    <cellStyle name="40% - Accent3 10" xfId="13186" hidden="1"/>
    <cellStyle name="40% - Accent3 10" xfId="13507" hidden="1"/>
    <cellStyle name="40% - Accent3 10" xfId="13849" hidden="1"/>
    <cellStyle name="40% - Accent3 10" xfId="16966" hidden="1"/>
    <cellStyle name="40% - Accent3 10" xfId="8342" hidden="1"/>
    <cellStyle name="40% - Accent3 10" xfId="5614" hidden="1"/>
    <cellStyle name="40% - Accent3 10" xfId="19268" hidden="1"/>
    <cellStyle name="40% - Accent3 10" xfId="19590" hidden="1"/>
    <cellStyle name="40% - Accent3 10" xfId="19932" hidden="1"/>
    <cellStyle name="40% - Accent3 10" xfId="22521" hidden="1"/>
    <cellStyle name="40% - Accent3 10" xfId="22843" hidden="1"/>
    <cellStyle name="40% - Accent3 10" xfId="23185" hidden="1"/>
    <cellStyle name="40% - Accent3 10" xfId="25688" hidden="1"/>
    <cellStyle name="40% - Accent3 10" xfId="26009" hidden="1"/>
    <cellStyle name="40% - Accent3 10" xfId="28506" hidden="1"/>
    <cellStyle name="40% - Accent3 10" xfId="28580" hidden="1"/>
    <cellStyle name="40% - Accent3 10" xfId="28656" hidden="1"/>
    <cellStyle name="40% - Accent3 10" xfId="28734" hidden="1"/>
    <cellStyle name="40% - Accent3 10" xfId="29319" hidden="1"/>
    <cellStyle name="40% - Accent3 10" xfId="29395" hidden="1"/>
    <cellStyle name="40% - Accent3 10" xfId="29474" hidden="1"/>
    <cellStyle name="40% - Accent3 10" xfId="29732" hidden="1"/>
    <cellStyle name="40% - Accent3 10" xfId="29112" hidden="1"/>
    <cellStyle name="40% - Accent3 10" xfId="29166" hidden="1"/>
    <cellStyle name="40% - Accent3 10" xfId="29914" hidden="1"/>
    <cellStyle name="40% - Accent3 10" xfId="29990" hidden="1"/>
    <cellStyle name="40% - Accent3 10" xfId="30068" hidden="1"/>
    <cellStyle name="40% - Accent3 10" xfId="30290" hidden="1"/>
    <cellStyle name="40% - Accent3 10" xfId="29573" hidden="1"/>
    <cellStyle name="40% - Accent3 10" xfId="29174" hidden="1"/>
    <cellStyle name="40% - Accent3 10" xfId="30446" hidden="1"/>
    <cellStyle name="40% - Accent3 10" xfId="30522" hidden="1"/>
    <cellStyle name="40% - Accent3 10" xfId="30600" hidden="1"/>
    <cellStyle name="40% - Accent3 10" xfId="30783" hidden="1"/>
    <cellStyle name="40% - Accent3 10" xfId="30859" hidden="1"/>
    <cellStyle name="40% - Accent3 10" xfId="30937" hidden="1"/>
    <cellStyle name="40% - Accent3 10" xfId="31120" hidden="1"/>
    <cellStyle name="40% - Accent3 10" xfId="31196" hidden="1"/>
    <cellStyle name="40% - Accent3 10" xfId="31298" hidden="1"/>
    <cellStyle name="40% - Accent3 10" xfId="31372" hidden="1"/>
    <cellStyle name="40% - Accent3 10" xfId="31448" hidden="1"/>
    <cellStyle name="40% - Accent3 10" xfId="31526" hidden="1"/>
    <cellStyle name="40% - Accent3 10" xfId="32111" hidden="1"/>
    <cellStyle name="40% - Accent3 10" xfId="32187" hidden="1"/>
    <cellStyle name="40% - Accent3 10" xfId="32266" hidden="1"/>
    <cellStyle name="40% - Accent3 10" xfId="32524" hidden="1"/>
    <cellStyle name="40% - Accent3 10" xfId="31904" hidden="1"/>
    <cellStyle name="40% - Accent3 10" xfId="31958" hidden="1"/>
    <cellStyle name="40% - Accent3 10" xfId="32706" hidden="1"/>
    <cellStyle name="40% - Accent3 10" xfId="32782" hidden="1"/>
    <cellStyle name="40% - Accent3 10" xfId="32860" hidden="1"/>
    <cellStyle name="40% - Accent3 10" xfId="33082" hidden="1"/>
    <cellStyle name="40% - Accent3 10" xfId="32365" hidden="1"/>
    <cellStyle name="40% - Accent3 10" xfId="31966" hidden="1"/>
    <cellStyle name="40% - Accent3 10" xfId="33238" hidden="1"/>
    <cellStyle name="40% - Accent3 10" xfId="33314" hidden="1"/>
    <cellStyle name="40% - Accent3 10" xfId="33392" hidden="1"/>
    <cellStyle name="40% - Accent3 10" xfId="33575" hidden="1"/>
    <cellStyle name="40% - Accent3 10" xfId="33651" hidden="1"/>
    <cellStyle name="40% - Accent3 10" xfId="33729" hidden="1"/>
    <cellStyle name="40% - Accent3 10" xfId="33912" hidden="1"/>
    <cellStyle name="40% - Accent3 10" xfId="33988" hidden="1"/>
    <cellStyle name="40% - Accent3 11" xfId="569" hidden="1"/>
    <cellStyle name="40% - Accent3 11" xfId="893" hidden="1"/>
    <cellStyle name="40% - Accent3 11" xfId="1214" hidden="1"/>
    <cellStyle name="40% - Accent3 11" xfId="1556" hidden="1"/>
    <cellStyle name="40% - Accent3 11" xfId="6783" hidden="1"/>
    <cellStyle name="40% - Accent3 11" xfId="7105" hidden="1"/>
    <cellStyle name="40% - Accent3 11" xfId="7451" hidden="1"/>
    <cellStyle name="40% - Accent3 11" xfId="5592" hidden="1"/>
    <cellStyle name="40% - Accent3 11" xfId="5258" hidden="1"/>
    <cellStyle name="40% - Accent3 11" xfId="4986" hidden="1"/>
    <cellStyle name="40% - Accent3 11" xfId="13222" hidden="1"/>
    <cellStyle name="40% - Accent3 11" xfId="13543" hidden="1"/>
    <cellStyle name="40% - Accent3 11" xfId="13885" hidden="1"/>
    <cellStyle name="40% - Accent3 11" xfId="4280" hidden="1"/>
    <cellStyle name="40% - Accent3 11" xfId="7708" hidden="1"/>
    <cellStyle name="40% - Accent3 11" xfId="7513" hidden="1"/>
    <cellStyle name="40% - Accent3 11" xfId="19305" hidden="1"/>
    <cellStyle name="40% - Accent3 11" xfId="19626" hidden="1"/>
    <cellStyle name="40% - Accent3 11" xfId="19968" hidden="1"/>
    <cellStyle name="40% - Accent3 11" xfId="22558" hidden="1"/>
    <cellStyle name="40% - Accent3 11" xfId="22879" hidden="1"/>
    <cellStyle name="40% - Accent3 11" xfId="23221" hidden="1"/>
    <cellStyle name="40% - Accent3 11" xfId="25724" hidden="1"/>
    <cellStyle name="40% - Accent3 11" xfId="26045" hidden="1"/>
    <cellStyle name="40% - Accent3 11" xfId="28519" hidden="1"/>
    <cellStyle name="40% - Accent3 11" xfId="28593" hidden="1"/>
    <cellStyle name="40% - Accent3 11" xfId="28669" hidden="1"/>
    <cellStyle name="40% - Accent3 11" xfId="28747" hidden="1"/>
    <cellStyle name="40% - Accent3 11" xfId="29332" hidden="1"/>
    <cellStyle name="40% - Accent3 11" xfId="29408" hidden="1"/>
    <cellStyle name="40% - Accent3 11" xfId="29487" hidden="1"/>
    <cellStyle name="40% - Accent3 11" xfId="29172" hidden="1"/>
    <cellStyle name="40% - Accent3 11" xfId="29120" hidden="1"/>
    <cellStyle name="40% - Accent3 11" xfId="29084" hidden="1"/>
    <cellStyle name="40% - Accent3 11" xfId="29927" hidden="1"/>
    <cellStyle name="40% - Accent3 11" xfId="30003" hidden="1"/>
    <cellStyle name="40% - Accent3 11" xfId="30081" hidden="1"/>
    <cellStyle name="40% - Accent3 11" xfId="29006" hidden="1"/>
    <cellStyle name="40% - Accent3 11" xfId="29524" hidden="1"/>
    <cellStyle name="40% - Accent3 11" xfId="29507" hidden="1"/>
    <cellStyle name="40% - Accent3 11" xfId="30459" hidden="1"/>
    <cellStyle name="40% - Accent3 11" xfId="30535" hidden="1"/>
    <cellStyle name="40% - Accent3 11" xfId="30613" hidden="1"/>
    <cellStyle name="40% - Accent3 11" xfId="30796" hidden="1"/>
    <cellStyle name="40% - Accent3 11" xfId="30872" hidden="1"/>
    <cellStyle name="40% - Accent3 11" xfId="30950" hidden="1"/>
    <cellStyle name="40% - Accent3 11" xfId="31133" hidden="1"/>
    <cellStyle name="40% - Accent3 11" xfId="31209" hidden="1"/>
    <cellStyle name="40% - Accent3 11" xfId="31311" hidden="1"/>
    <cellStyle name="40% - Accent3 11" xfId="31385" hidden="1"/>
    <cellStyle name="40% - Accent3 11" xfId="31461" hidden="1"/>
    <cellStyle name="40% - Accent3 11" xfId="31539" hidden="1"/>
    <cellStyle name="40% - Accent3 11" xfId="32124" hidden="1"/>
    <cellStyle name="40% - Accent3 11" xfId="32200" hidden="1"/>
    <cellStyle name="40% - Accent3 11" xfId="32279" hidden="1"/>
    <cellStyle name="40% - Accent3 11" xfId="31964" hidden="1"/>
    <cellStyle name="40% - Accent3 11" xfId="31912" hidden="1"/>
    <cellStyle name="40% - Accent3 11" xfId="31876" hidden="1"/>
    <cellStyle name="40% - Accent3 11" xfId="32719" hidden="1"/>
    <cellStyle name="40% - Accent3 11" xfId="32795" hidden="1"/>
    <cellStyle name="40% - Accent3 11" xfId="32873" hidden="1"/>
    <cellStyle name="40% - Accent3 11" xfId="31798" hidden="1"/>
    <cellStyle name="40% - Accent3 11" xfId="32316" hidden="1"/>
    <cellStyle name="40% - Accent3 11" xfId="32299" hidden="1"/>
    <cellStyle name="40% - Accent3 11" xfId="33251" hidden="1"/>
    <cellStyle name="40% - Accent3 11" xfId="33327" hidden="1"/>
    <cellStyle name="40% - Accent3 11" xfId="33405" hidden="1"/>
    <cellStyle name="40% - Accent3 11" xfId="33588" hidden="1"/>
    <cellStyle name="40% - Accent3 11" xfId="33664" hidden="1"/>
    <cellStyle name="40% - Accent3 11" xfId="33742" hidden="1"/>
    <cellStyle name="40% - Accent3 11" xfId="33925" hidden="1"/>
    <cellStyle name="40% - Accent3 11" xfId="34001" hidden="1"/>
    <cellStyle name="40% - Accent3 12" xfId="603" hidden="1"/>
    <cellStyle name="40% - Accent3 12" xfId="928" hidden="1"/>
    <cellStyle name="40% - Accent3 12" xfId="1248" hidden="1"/>
    <cellStyle name="40% - Accent3 12" xfId="1590" hidden="1"/>
    <cellStyle name="40% - Accent3 12" xfId="6818" hidden="1"/>
    <cellStyle name="40% - Accent3 12" xfId="7139" hidden="1"/>
    <cellStyle name="40% - Accent3 12" xfId="7485" hidden="1"/>
    <cellStyle name="40% - Accent3 12" xfId="10781" hidden="1"/>
    <cellStyle name="40% - Accent3 12" xfId="6046" hidden="1"/>
    <cellStyle name="40% - Accent3 12" xfId="5377" hidden="1"/>
    <cellStyle name="40% - Accent3 12" xfId="13257" hidden="1"/>
    <cellStyle name="40% - Accent3 12" xfId="13577" hidden="1"/>
    <cellStyle name="40% - Accent3 12" xfId="13919" hidden="1"/>
    <cellStyle name="40% - Accent3 12" xfId="16985" hidden="1"/>
    <cellStyle name="40% - Accent3 12" xfId="11110" hidden="1"/>
    <cellStyle name="40% - Accent3 12" xfId="7204" hidden="1"/>
    <cellStyle name="40% - Accent3 12" xfId="19340" hidden="1"/>
    <cellStyle name="40% - Accent3 12" xfId="19660" hidden="1"/>
    <cellStyle name="40% - Accent3 12" xfId="20002" hidden="1"/>
    <cellStyle name="40% - Accent3 12" xfId="22593" hidden="1"/>
    <cellStyle name="40% - Accent3 12" xfId="22913" hidden="1"/>
    <cellStyle name="40% - Accent3 12" xfId="23255" hidden="1"/>
    <cellStyle name="40% - Accent3 12" xfId="25759" hidden="1"/>
    <cellStyle name="40% - Accent3 12" xfId="26079" hidden="1"/>
    <cellStyle name="40% - Accent3 12" xfId="28532" hidden="1"/>
    <cellStyle name="40% - Accent3 12" xfId="28607" hidden="1"/>
    <cellStyle name="40% - Accent3 12" xfId="28682" hidden="1"/>
    <cellStyle name="40% - Accent3 12" xfId="28760" hidden="1"/>
    <cellStyle name="40% - Accent3 12" xfId="29346" hidden="1"/>
    <cellStyle name="40% - Accent3 12" xfId="29421" hidden="1"/>
    <cellStyle name="40% - Accent3 12" xfId="29500" hidden="1"/>
    <cellStyle name="40% - Accent3 12" xfId="29736" hidden="1"/>
    <cellStyle name="40% - Accent3 12" xfId="29227" hidden="1"/>
    <cellStyle name="40% - Accent3 12" xfId="29137" hidden="1"/>
    <cellStyle name="40% - Accent3 12" xfId="29941" hidden="1"/>
    <cellStyle name="40% - Accent3 12" xfId="30016" hidden="1"/>
    <cellStyle name="40% - Accent3 12" xfId="30094" hidden="1"/>
    <cellStyle name="40% - Accent3 12" xfId="30294" hidden="1"/>
    <cellStyle name="40% - Accent3 12" xfId="29755" hidden="1"/>
    <cellStyle name="40% - Accent3 12" xfId="29438" hidden="1"/>
    <cellStyle name="40% - Accent3 12" xfId="30473" hidden="1"/>
    <cellStyle name="40% - Accent3 12" xfId="30548" hidden="1"/>
    <cellStyle name="40% - Accent3 12" xfId="30626" hidden="1"/>
    <cellStyle name="40% - Accent3 12" xfId="30810" hidden="1"/>
    <cellStyle name="40% - Accent3 12" xfId="30885" hidden="1"/>
    <cellStyle name="40% - Accent3 12" xfId="30963" hidden="1"/>
    <cellStyle name="40% - Accent3 12" xfId="31147" hidden="1"/>
    <cellStyle name="40% - Accent3 12" xfId="31222" hidden="1"/>
    <cellStyle name="40% - Accent3 12" xfId="31324" hidden="1"/>
    <cellStyle name="40% - Accent3 12" xfId="31399" hidden="1"/>
    <cellStyle name="40% - Accent3 12" xfId="31474" hidden="1"/>
    <cellStyle name="40% - Accent3 12" xfId="31552" hidden="1"/>
    <cellStyle name="40% - Accent3 12" xfId="32138" hidden="1"/>
    <cellStyle name="40% - Accent3 12" xfId="32213" hidden="1"/>
    <cellStyle name="40% - Accent3 12" xfId="32292" hidden="1"/>
    <cellStyle name="40% - Accent3 12" xfId="32528" hidden="1"/>
    <cellStyle name="40% - Accent3 12" xfId="32019" hidden="1"/>
    <cellStyle name="40% - Accent3 12" xfId="31929" hidden="1"/>
    <cellStyle name="40% - Accent3 12" xfId="32733" hidden="1"/>
    <cellStyle name="40% - Accent3 12" xfId="32808" hidden="1"/>
    <cellStyle name="40% - Accent3 12" xfId="32886" hidden="1"/>
    <cellStyle name="40% - Accent3 12" xfId="33086" hidden="1"/>
    <cellStyle name="40% - Accent3 12" xfId="32547" hidden="1"/>
    <cellStyle name="40% - Accent3 12" xfId="32230" hidden="1"/>
    <cellStyle name="40% - Accent3 12" xfId="33265" hidden="1"/>
    <cellStyle name="40% - Accent3 12" xfId="33340" hidden="1"/>
    <cellStyle name="40% - Accent3 12" xfId="33418" hidden="1"/>
    <cellStyle name="40% - Accent3 12" xfId="33602" hidden="1"/>
    <cellStyle name="40% - Accent3 12" xfId="33677" hidden="1"/>
    <cellStyle name="40% - Accent3 12" xfId="33755" hidden="1"/>
    <cellStyle name="40% - Accent3 12" xfId="33939" hidden="1"/>
    <cellStyle name="40% - Accent3 12" xfId="34014" hidden="1"/>
    <cellStyle name="40% - Accent3 13" xfId="1625" hidden="1"/>
    <cellStyle name="40% - Accent3 13" xfId="2891" hidden="1"/>
    <cellStyle name="40% - Accent3 13" xfId="9517" hidden="1"/>
    <cellStyle name="40% - Accent3 13" xfId="12030" hidden="1"/>
    <cellStyle name="40% - Accent3 13" xfId="15768" hidden="1"/>
    <cellStyle name="40% - Accent3 13" xfId="18136" hidden="1"/>
    <cellStyle name="40% - Accent3 13" xfId="21405" hidden="1"/>
    <cellStyle name="40% - Accent3 13" xfId="24589" hidden="1"/>
    <cellStyle name="40% - Accent3 13" xfId="28773" hidden="1"/>
    <cellStyle name="40% - Accent3 13" xfId="28888" hidden="1"/>
    <cellStyle name="40% - Accent3 13" xfId="29611" hidden="1"/>
    <cellStyle name="40% - Accent3 13" xfId="29784" hidden="1"/>
    <cellStyle name="40% - Accent3 13" xfId="30177" hidden="1"/>
    <cellStyle name="40% - Accent3 13" xfId="30325" hidden="1"/>
    <cellStyle name="40% - Accent3 13" xfId="30663" hidden="1"/>
    <cellStyle name="40% - Accent3 13" xfId="31000" hidden="1"/>
    <cellStyle name="40% - Accent3 13" xfId="31565" hidden="1"/>
    <cellStyle name="40% - Accent3 13" xfId="31680" hidden="1"/>
    <cellStyle name="40% - Accent3 13" xfId="32403" hidden="1"/>
    <cellStyle name="40% - Accent3 13" xfId="32576" hidden="1"/>
    <cellStyle name="40% - Accent3 13" xfId="32969" hidden="1"/>
    <cellStyle name="40% - Accent3 13" xfId="33117" hidden="1"/>
    <cellStyle name="40% - Accent3 13" xfId="33455" hidden="1"/>
    <cellStyle name="40% - Accent3 13" xfId="33792" hidden="1"/>
    <cellStyle name="40% - Accent3 3 2 3 2" xfId="1717" hidden="1"/>
    <cellStyle name="40% - Accent3 3 2 3 2" xfId="2983" hidden="1"/>
    <cellStyle name="40% - Accent3 3 2 3 2" xfId="9609" hidden="1"/>
    <cellStyle name="40% - Accent3 3 2 3 2" xfId="12122" hidden="1"/>
    <cellStyle name="40% - Accent3 3 2 3 2" xfId="15860" hidden="1"/>
    <cellStyle name="40% - Accent3 3 2 3 2" xfId="18228" hidden="1"/>
    <cellStyle name="40% - Accent3 3 2 3 2" xfId="21497" hidden="1"/>
    <cellStyle name="40% - Accent3 3 2 3 2" xfId="24681" hidden="1"/>
    <cellStyle name="40% - Accent3 3 2 3 2" xfId="28858" hidden="1"/>
    <cellStyle name="40% - Accent3 3 2 3 2" xfId="28973" hidden="1"/>
    <cellStyle name="40% - Accent3 3 2 3 2" xfId="29696" hidden="1"/>
    <cellStyle name="40% - Accent3 3 2 3 2" xfId="29869" hidden="1"/>
    <cellStyle name="40% - Accent3 3 2 3 2" xfId="30262" hidden="1"/>
    <cellStyle name="40% - Accent3 3 2 3 2" xfId="30410" hidden="1"/>
    <cellStyle name="40% - Accent3 3 2 3 2" xfId="30748" hidden="1"/>
    <cellStyle name="40% - Accent3 3 2 3 2" xfId="31085" hidden="1"/>
    <cellStyle name="40% - Accent3 3 2 3 2" xfId="31650" hidden="1"/>
    <cellStyle name="40% - Accent3 3 2 3 2" xfId="31765" hidden="1"/>
    <cellStyle name="40% - Accent3 3 2 3 2" xfId="32488" hidden="1"/>
    <cellStyle name="40% - Accent3 3 2 3 2" xfId="32661" hidden="1"/>
    <cellStyle name="40% - Accent3 3 2 3 2" xfId="33054" hidden="1"/>
    <cellStyle name="40% - Accent3 3 2 3 2" xfId="33202" hidden="1"/>
    <cellStyle name="40% - Accent3 3 2 3 2" xfId="33540" hidden="1"/>
    <cellStyle name="40% - Accent3 3 2 3 2" xfId="33877" hidden="1"/>
    <cellStyle name="40% - Accent3 3 2 4 2" xfId="1684" hidden="1"/>
    <cellStyle name="40% - Accent3 3 2 4 2" xfId="2950" hidden="1"/>
    <cellStyle name="40% - Accent3 3 2 4 2" xfId="9576" hidden="1"/>
    <cellStyle name="40% - Accent3 3 2 4 2" xfId="12089" hidden="1"/>
    <cellStyle name="40% - Accent3 3 2 4 2" xfId="15827" hidden="1"/>
    <cellStyle name="40% - Accent3 3 2 4 2" xfId="18195" hidden="1"/>
    <cellStyle name="40% - Accent3 3 2 4 2" xfId="21464" hidden="1"/>
    <cellStyle name="40% - Accent3 3 2 4 2" xfId="24648" hidden="1"/>
    <cellStyle name="40% - Accent3 3 2 4 2" xfId="28825" hidden="1"/>
    <cellStyle name="40% - Accent3 3 2 4 2" xfId="28940" hidden="1"/>
    <cellStyle name="40% - Accent3 3 2 4 2" xfId="29663" hidden="1"/>
    <cellStyle name="40% - Accent3 3 2 4 2" xfId="29836" hidden="1"/>
    <cellStyle name="40% - Accent3 3 2 4 2" xfId="30229" hidden="1"/>
    <cellStyle name="40% - Accent3 3 2 4 2" xfId="30377" hidden="1"/>
    <cellStyle name="40% - Accent3 3 2 4 2" xfId="30715" hidden="1"/>
    <cellStyle name="40% - Accent3 3 2 4 2" xfId="31052" hidden="1"/>
    <cellStyle name="40% - Accent3 3 2 4 2" xfId="31617" hidden="1"/>
    <cellStyle name="40% - Accent3 3 2 4 2" xfId="31732" hidden="1"/>
    <cellStyle name="40% - Accent3 3 2 4 2" xfId="32455" hidden="1"/>
    <cellStyle name="40% - Accent3 3 2 4 2" xfId="32628" hidden="1"/>
    <cellStyle name="40% - Accent3 3 2 4 2" xfId="33021" hidden="1"/>
    <cellStyle name="40% - Accent3 3 2 4 2" xfId="33169" hidden="1"/>
    <cellStyle name="40% - Accent3 3 2 4 2" xfId="33507" hidden="1"/>
    <cellStyle name="40% - Accent3 3 2 4 2" xfId="33844" hidden="1"/>
    <cellStyle name="40% - Accent3 3 3 3 2" xfId="1683" hidden="1"/>
    <cellStyle name="40% - Accent3 3 3 3 2" xfId="2949" hidden="1"/>
    <cellStyle name="40% - Accent3 3 3 3 2" xfId="9575" hidden="1"/>
    <cellStyle name="40% - Accent3 3 3 3 2" xfId="12088" hidden="1"/>
    <cellStyle name="40% - Accent3 3 3 3 2" xfId="15826" hidden="1"/>
    <cellStyle name="40% - Accent3 3 3 3 2" xfId="18194" hidden="1"/>
    <cellStyle name="40% - Accent3 3 3 3 2" xfId="21463" hidden="1"/>
    <cellStyle name="40% - Accent3 3 3 3 2" xfId="24647" hidden="1"/>
    <cellStyle name="40% - Accent3 3 3 3 2" xfId="28824" hidden="1"/>
    <cellStyle name="40% - Accent3 3 3 3 2" xfId="28939" hidden="1"/>
    <cellStyle name="40% - Accent3 3 3 3 2" xfId="29662" hidden="1"/>
    <cellStyle name="40% - Accent3 3 3 3 2" xfId="29835" hidden="1"/>
    <cellStyle name="40% - Accent3 3 3 3 2" xfId="30228" hidden="1"/>
    <cellStyle name="40% - Accent3 3 3 3 2" xfId="30376" hidden="1"/>
    <cellStyle name="40% - Accent3 3 3 3 2" xfId="30714" hidden="1"/>
    <cellStyle name="40% - Accent3 3 3 3 2" xfId="31051" hidden="1"/>
    <cellStyle name="40% - Accent3 3 3 3 2" xfId="31616" hidden="1"/>
    <cellStyle name="40% - Accent3 3 3 3 2" xfId="31731" hidden="1"/>
    <cellStyle name="40% - Accent3 3 3 3 2" xfId="32454" hidden="1"/>
    <cellStyle name="40% - Accent3 3 3 3 2" xfId="32627" hidden="1"/>
    <cellStyle name="40% - Accent3 3 3 3 2" xfId="33020" hidden="1"/>
    <cellStyle name="40% - Accent3 3 3 3 2" xfId="33168" hidden="1"/>
    <cellStyle name="40% - Accent3 3 3 3 2" xfId="33506" hidden="1"/>
    <cellStyle name="40% - Accent3 3 3 3 2" xfId="33843" hidden="1"/>
    <cellStyle name="40% - Accent3 4 2 3 2" xfId="1718" hidden="1"/>
    <cellStyle name="40% - Accent3 4 2 3 2" xfId="2984" hidden="1"/>
    <cellStyle name="40% - Accent3 4 2 3 2" xfId="9610" hidden="1"/>
    <cellStyle name="40% - Accent3 4 2 3 2" xfId="12123" hidden="1"/>
    <cellStyle name="40% - Accent3 4 2 3 2" xfId="15861" hidden="1"/>
    <cellStyle name="40% - Accent3 4 2 3 2" xfId="18229" hidden="1"/>
    <cellStyle name="40% - Accent3 4 2 3 2" xfId="21498" hidden="1"/>
    <cellStyle name="40% - Accent3 4 2 3 2" xfId="24682" hidden="1"/>
    <cellStyle name="40% - Accent3 4 2 3 2" xfId="28859" hidden="1"/>
    <cellStyle name="40% - Accent3 4 2 3 2" xfId="28974" hidden="1"/>
    <cellStyle name="40% - Accent3 4 2 3 2" xfId="29697" hidden="1"/>
    <cellStyle name="40% - Accent3 4 2 3 2" xfId="29870" hidden="1"/>
    <cellStyle name="40% - Accent3 4 2 3 2" xfId="30263" hidden="1"/>
    <cellStyle name="40% - Accent3 4 2 3 2" xfId="30411" hidden="1"/>
    <cellStyle name="40% - Accent3 4 2 3 2" xfId="30749" hidden="1"/>
    <cellStyle name="40% - Accent3 4 2 3 2" xfId="31086" hidden="1"/>
    <cellStyle name="40% - Accent3 4 2 3 2" xfId="31651" hidden="1"/>
    <cellStyle name="40% - Accent3 4 2 3 2" xfId="31766" hidden="1"/>
    <cellStyle name="40% - Accent3 4 2 3 2" xfId="32489" hidden="1"/>
    <cellStyle name="40% - Accent3 4 2 3 2" xfId="32662" hidden="1"/>
    <cellStyle name="40% - Accent3 4 2 3 2" xfId="33055" hidden="1"/>
    <cellStyle name="40% - Accent3 4 2 3 2" xfId="33203" hidden="1"/>
    <cellStyle name="40% - Accent3 4 2 3 2" xfId="33541" hidden="1"/>
    <cellStyle name="40% - Accent3 4 2 3 2" xfId="33878" hidden="1"/>
    <cellStyle name="40% - Accent3 4 2 4 2" xfId="1686" hidden="1"/>
    <cellStyle name="40% - Accent3 4 2 4 2" xfId="2952" hidden="1"/>
    <cellStyle name="40% - Accent3 4 2 4 2" xfId="9578" hidden="1"/>
    <cellStyle name="40% - Accent3 4 2 4 2" xfId="12091" hidden="1"/>
    <cellStyle name="40% - Accent3 4 2 4 2" xfId="15829" hidden="1"/>
    <cellStyle name="40% - Accent3 4 2 4 2" xfId="18197" hidden="1"/>
    <cellStyle name="40% - Accent3 4 2 4 2" xfId="21466" hidden="1"/>
    <cellStyle name="40% - Accent3 4 2 4 2" xfId="24650" hidden="1"/>
    <cellStyle name="40% - Accent3 4 2 4 2" xfId="28827" hidden="1"/>
    <cellStyle name="40% - Accent3 4 2 4 2" xfId="28942" hidden="1"/>
    <cellStyle name="40% - Accent3 4 2 4 2" xfId="29665" hidden="1"/>
    <cellStyle name="40% - Accent3 4 2 4 2" xfId="29838" hidden="1"/>
    <cellStyle name="40% - Accent3 4 2 4 2" xfId="30231" hidden="1"/>
    <cellStyle name="40% - Accent3 4 2 4 2" xfId="30379" hidden="1"/>
    <cellStyle name="40% - Accent3 4 2 4 2" xfId="30717" hidden="1"/>
    <cellStyle name="40% - Accent3 4 2 4 2" xfId="31054" hidden="1"/>
    <cellStyle name="40% - Accent3 4 2 4 2" xfId="31619" hidden="1"/>
    <cellStyle name="40% - Accent3 4 2 4 2" xfId="31734" hidden="1"/>
    <cellStyle name="40% - Accent3 4 2 4 2" xfId="32457" hidden="1"/>
    <cellStyle name="40% - Accent3 4 2 4 2" xfId="32630" hidden="1"/>
    <cellStyle name="40% - Accent3 4 2 4 2" xfId="33023" hidden="1"/>
    <cellStyle name="40% - Accent3 4 2 4 2" xfId="33171" hidden="1"/>
    <cellStyle name="40% - Accent3 4 2 4 2" xfId="33509" hidden="1"/>
    <cellStyle name="40% - Accent3 4 2 4 2" xfId="33846" hidden="1"/>
    <cellStyle name="40% - Accent3 4 3 3 2" xfId="1685" hidden="1"/>
    <cellStyle name="40% - Accent3 4 3 3 2" xfId="2951" hidden="1"/>
    <cellStyle name="40% - Accent3 4 3 3 2" xfId="9577" hidden="1"/>
    <cellStyle name="40% - Accent3 4 3 3 2" xfId="12090" hidden="1"/>
    <cellStyle name="40% - Accent3 4 3 3 2" xfId="15828" hidden="1"/>
    <cellStyle name="40% - Accent3 4 3 3 2" xfId="18196" hidden="1"/>
    <cellStyle name="40% - Accent3 4 3 3 2" xfId="21465" hidden="1"/>
    <cellStyle name="40% - Accent3 4 3 3 2" xfId="24649" hidden="1"/>
    <cellStyle name="40% - Accent3 4 3 3 2" xfId="28826" hidden="1"/>
    <cellStyle name="40% - Accent3 4 3 3 2" xfId="28941" hidden="1"/>
    <cellStyle name="40% - Accent3 4 3 3 2" xfId="29664" hidden="1"/>
    <cellStyle name="40% - Accent3 4 3 3 2" xfId="29837" hidden="1"/>
    <cellStyle name="40% - Accent3 4 3 3 2" xfId="30230" hidden="1"/>
    <cellStyle name="40% - Accent3 4 3 3 2" xfId="30378" hidden="1"/>
    <cellStyle name="40% - Accent3 4 3 3 2" xfId="30716" hidden="1"/>
    <cellStyle name="40% - Accent3 4 3 3 2" xfId="31053" hidden="1"/>
    <cellStyle name="40% - Accent3 4 3 3 2" xfId="31618" hidden="1"/>
    <cellStyle name="40% - Accent3 4 3 3 2" xfId="31733" hidden="1"/>
    <cellStyle name="40% - Accent3 4 3 3 2" xfId="32456" hidden="1"/>
    <cellStyle name="40% - Accent3 4 3 3 2" xfId="32629" hidden="1"/>
    <cellStyle name="40% - Accent3 4 3 3 2" xfId="33022" hidden="1"/>
    <cellStyle name="40% - Accent3 4 3 3 2" xfId="33170" hidden="1"/>
    <cellStyle name="40% - Accent3 4 3 3 2" xfId="33508" hidden="1"/>
    <cellStyle name="40% - Accent3 4 3 3 2" xfId="33845" hidden="1"/>
    <cellStyle name="40% - Accent3 5 2" xfId="1646" hidden="1"/>
    <cellStyle name="40% - Accent3 5 2" xfId="2912" hidden="1"/>
    <cellStyle name="40% - Accent3 5 2" xfId="9538" hidden="1"/>
    <cellStyle name="40% - Accent3 5 2" xfId="12051" hidden="1"/>
    <cellStyle name="40% - Accent3 5 2" xfId="15789" hidden="1"/>
    <cellStyle name="40% - Accent3 5 2" xfId="18157" hidden="1"/>
    <cellStyle name="40% - Accent3 5 2" xfId="21426" hidden="1"/>
    <cellStyle name="40% - Accent3 5 2" xfId="24610" hidden="1"/>
    <cellStyle name="40% - Accent3 5 2" xfId="28787" hidden="1"/>
    <cellStyle name="40% - Accent3 5 2" xfId="28902" hidden="1"/>
    <cellStyle name="40% - Accent3 5 2" xfId="29625" hidden="1"/>
    <cellStyle name="40% - Accent3 5 2" xfId="29798" hidden="1"/>
    <cellStyle name="40% - Accent3 5 2" xfId="30191" hidden="1"/>
    <cellStyle name="40% - Accent3 5 2" xfId="30339" hidden="1"/>
    <cellStyle name="40% - Accent3 5 2" xfId="30677" hidden="1"/>
    <cellStyle name="40% - Accent3 5 2" xfId="31014" hidden="1"/>
    <cellStyle name="40% - Accent3 5 2" xfId="31579" hidden="1"/>
    <cellStyle name="40% - Accent3 5 2" xfId="31694" hidden="1"/>
    <cellStyle name="40% - Accent3 5 2" xfId="32417" hidden="1"/>
    <cellStyle name="40% - Accent3 5 2" xfId="32590" hidden="1"/>
    <cellStyle name="40% - Accent3 5 2" xfId="32983" hidden="1"/>
    <cellStyle name="40% - Accent3 5 2" xfId="33131" hidden="1"/>
    <cellStyle name="40% - Accent3 5 2" xfId="33469" hidden="1"/>
    <cellStyle name="40% - Accent3 5 2" xfId="33806" hidden="1"/>
    <cellStyle name="40% - Accent3 7" xfId="416" hidden="1"/>
    <cellStyle name="40% - Accent3 7" xfId="624" hidden="1"/>
    <cellStyle name="40% - Accent3 7" xfId="961" hidden="1"/>
    <cellStyle name="40% - Accent3 7" xfId="1303" hidden="1"/>
    <cellStyle name="40% - Accent3 7" xfId="6512" hidden="1"/>
    <cellStyle name="40% - Accent3 7" xfId="6851" hidden="1"/>
    <cellStyle name="40% - Accent3 7" xfId="7194" hidden="1"/>
    <cellStyle name="40% - Accent3 7" xfId="5544" hidden="1"/>
    <cellStyle name="40% - Accent3 7" xfId="5212" hidden="1"/>
    <cellStyle name="40% - Accent3 7" xfId="5002" hidden="1"/>
    <cellStyle name="40% - Accent3 7" xfId="10878" hidden="1"/>
    <cellStyle name="40% - Accent3 7" xfId="13290" hidden="1"/>
    <cellStyle name="40% - Accent3 7" xfId="13632" hidden="1"/>
    <cellStyle name="40% - Accent3 7" xfId="4607" hidden="1"/>
    <cellStyle name="40% - Accent3 7" xfId="5528" hidden="1"/>
    <cellStyle name="40% - Accent3 7" xfId="5756" hidden="1"/>
    <cellStyle name="40% - Accent3 7" xfId="17048" hidden="1"/>
    <cellStyle name="40% - Accent3 7" xfId="19373" hidden="1"/>
    <cellStyle name="40% - Accent3 7" xfId="19715" hidden="1"/>
    <cellStyle name="40% - Accent3 7" xfId="20333" hidden="1"/>
    <cellStyle name="40% - Accent3 7" xfId="22626" hidden="1"/>
    <cellStyle name="40% - Accent3 7" xfId="22968" hidden="1"/>
    <cellStyle name="40% - Accent3 7" xfId="23537" hidden="1"/>
    <cellStyle name="40% - Accent3 7" xfId="25792" hidden="1"/>
    <cellStyle name="40% - Accent3 7" xfId="28464" hidden="1"/>
    <cellStyle name="40% - Accent3 7" xfId="28541" hidden="1"/>
    <cellStyle name="40% - Accent3 7" xfId="28619" hidden="1"/>
    <cellStyle name="40% - Accent3 7" xfId="28697" hidden="1"/>
    <cellStyle name="40% - Accent3 7" xfId="29279" hidden="1"/>
    <cellStyle name="40% - Accent3 7" xfId="29358" hidden="1"/>
    <cellStyle name="40% - Accent3 7" xfId="29436" hidden="1"/>
    <cellStyle name="40% - Accent3 7" xfId="29162" hidden="1"/>
    <cellStyle name="40% - Accent3 7" xfId="29114" hidden="1"/>
    <cellStyle name="40% - Accent3 7" xfId="29088" hidden="1"/>
    <cellStyle name="40% - Accent3 7" xfId="29748" hidden="1"/>
    <cellStyle name="40% - Accent3 7" xfId="29953" hidden="1"/>
    <cellStyle name="40% - Accent3 7" xfId="30031" hidden="1"/>
    <cellStyle name="40% - Accent3 7" xfId="29035" hidden="1"/>
    <cellStyle name="40% - Accent3 7" xfId="29161" hidden="1"/>
    <cellStyle name="40% - Accent3 7" xfId="29192" hidden="1"/>
    <cellStyle name="40% - Accent3 7" xfId="30297" hidden="1"/>
    <cellStyle name="40% - Accent3 7" xfId="30485" hidden="1"/>
    <cellStyle name="40% - Accent3 7" xfId="30563" hidden="1"/>
    <cellStyle name="40% - Accent3 7" xfId="30639" hidden="1"/>
    <cellStyle name="40% - Accent3 7" xfId="30822" hidden="1"/>
    <cellStyle name="40% - Accent3 7" xfId="30900" hidden="1"/>
    <cellStyle name="40% - Accent3 7" xfId="30976" hidden="1"/>
    <cellStyle name="40% - Accent3 7" xfId="31159" hidden="1"/>
    <cellStyle name="40% - Accent3 7" xfId="31256" hidden="1"/>
    <cellStyle name="40% - Accent3 7" xfId="31333" hidden="1"/>
    <cellStyle name="40% - Accent3 7" xfId="31411" hidden="1"/>
    <cellStyle name="40% - Accent3 7" xfId="31489" hidden="1"/>
    <cellStyle name="40% - Accent3 7" xfId="32071" hidden="1"/>
    <cellStyle name="40% - Accent3 7" xfId="32150" hidden="1"/>
    <cellStyle name="40% - Accent3 7" xfId="32228" hidden="1"/>
    <cellStyle name="40% - Accent3 7" xfId="31954" hidden="1"/>
    <cellStyle name="40% - Accent3 7" xfId="31906" hidden="1"/>
    <cellStyle name="40% - Accent3 7" xfId="31880" hidden="1"/>
    <cellStyle name="40% - Accent3 7" xfId="32540" hidden="1"/>
    <cellStyle name="40% - Accent3 7" xfId="32745" hidden="1"/>
    <cellStyle name="40% - Accent3 7" xfId="32823" hidden="1"/>
    <cellStyle name="40% - Accent3 7" xfId="31827" hidden="1"/>
    <cellStyle name="40% - Accent3 7" xfId="31953" hidden="1"/>
    <cellStyle name="40% - Accent3 7" xfId="31984" hidden="1"/>
    <cellStyle name="40% - Accent3 7" xfId="33089" hidden="1"/>
    <cellStyle name="40% - Accent3 7" xfId="33277" hidden="1"/>
    <cellStyle name="40% - Accent3 7" xfId="33355" hidden="1"/>
    <cellStyle name="40% - Accent3 7" xfId="33431" hidden="1"/>
    <cellStyle name="40% - Accent3 7" xfId="33614" hidden="1"/>
    <cellStyle name="40% - Accent3 7" xfId="33692" hidden="1"/>
    <cellStyle name="40% - Accent3 7" xfId="33768" hidden="1"/>
    <cellStyle name="40% - Accent3 7" xfId="33951" hidden="1"/>
    <cellStyle name="40% - Accent3 8" xfId="463" hidden="1"/>
    <cellStyle name="40% - Accent3 8" xfId="425" hidden="1"/>
    <cellStyle name="40% - Accent3 8" xfId="952" hidden="1"/>
    <cellStyle name="40% - Accent3 8" xfId="1294" hidden="1"/>
    <cellStyle name="40% - Accent3 8" xfId="6364" hidden="1"/>
    <cellStyle name="40% - Accent3 8" xfId="6842" hidden="1"/>
    <cellStyle name="40% - Accent3 8" xfId="7185" hidden="1"/>
    <cellStyle name="40% - Accent3 8" xfId="5677" hidden="1"/>
    <cellStyle name="40% - Accent3 8" xfId="10750" hidden="1"/>
    <cellStyle name="40% - Accent3 8" xfId="6290" hidden="1"/>
    <cellStyle name="40% - Accent3 8" xfId="10277" hidden="1"/>
    <cellStyle name="40% - Accent3 8" xfId="13281" hidden="1"/>
    <cellStyle name="40% - Accent3 8" xfId="13623" hidden="1"/>
    <cellStyle name="40% - Accent3 8" xfId="4091" hidden="1"/>
    <cellStyle name="40% - Accent3 8" xfId="16959" hidden="1"/>
    <cellStyle name="40% - Accent3 8" xfId="12444" hidden="1"/>
    <cellStyle name="40% - Accent3 8" xfId="16516" hidden="1"/>
    <cellStyle name="40% - Accent3 8" xfId="19364" hidden="1"/>
    <cellStyle name="40% - Accent3 8" xfId="19706" hidden="1"/>
    <cellStyle name="40% - Accent3 8" xfId="20085" hidden="1"/>
    <cellStyle name="40% - Accent3 8" xfId="22617" hidden="1"/>
    <cellStyle name="40% - Accent3 8" xfId="22959" hidden="1"/>
    <cellStyle name="40% - Accent3 8" xfId="23320" hidden="1"/>
    <cellStyle name="40% - Accent3 8" xfId="25783" hidden="1"/>
    <cellStyle name="40% - Accent3 8" xfId="28480" hidden="1"/>
    <cellStyle name="40% - Accent3 8" xfId="28469" hidden="1"/>
    <cellStyle name="40% - Accent3 8" xfId="28616" hidden="1"/>
    <cellStyle name="40% - Accent3 8" xfId="28694" hidden="1"/>
    <cellStyle name="40% - Accent3 8" xfId="29274" hidden="1"/>
    <cellStyle name="40% - Accent3 8" xfId="29355" hidden="1"/>
    <cellStyle name="40% - Accent3 8" xfId="29433" hidden="1"/>
    <cellStyle name="40% - Accent3 8" xfId="29182" hidden="1"/>
    <cellStyle name="40% - Accent3 8" xfId="29730" hidden="1"/>
    <cellStyle name="40% - Accent3 8" xfId="29258" hidden="1"/>
    <cellStyle name="40% - Accent3 8" xfId="29706" hidden="1"/>
    <cellStyle name="40% - Accent3 8" xfId="29950" hidden="1"/>
    <cellStyle name="40% - Accent3 8" xfId="30028" hidden="1"/>
    <cellStyle name="40% - Accent3 8" xfId="28984" hidden="1"/>
    <cellStyle name="40% - Accent3 8" xfId="30288" hidden="1"/>
    <cellStyle name="40% - Accent3 8" xfId="29880" hidden="1"/>
    <cellStyle name="40% - Accent3 8" xfId="30271" hidden="1"/>
    <cellStyle name="40% - Accent3 8" xfId="30482" hidden="1"/>
    <cellStyle name="40% - Accent3 8" xfId="30560" hidden="1"/>
    <cellStyle name="40% - Accent3 8" xfId="30634" hidden="1"/>
    <cellStyle name="40% - Accent3 8" xfId="30819" hidden="1"/>
    <cellStyle name="40% - Accent3 8" xfId="30897" hidden="1"/>
    <cellStyle name="40% - Accent3 8" xfId="30971" hidden="1"/>
    <cellStyle name="40% - Accent3 8" xfId="31156" hidden="1"/>
    <cellStyle name="40% - Accent3 8" xfId="31272" hidden="1"/>
    <cellStyle name="40% - Accent3 8" xfId="31261" hidden="1"/>
    <cellStyle name="40% - Accent3 8" xfId="31408" hidden="1"/>
    <cellStyle name="40% - Accent3 8" xfId="31486" hidden="1"/>
    <cellStyle name="40% - Accent3 8" xfId="32066" hidden="1"/>
    <cellStyle name="40% - Accent3 8" xfId="32147" hidden="1"/>
    <cellStyle name="40% - Accent3 8" xfId="32225" hidden="1"/>
    <cellStyle name="40% - Accent3 8" xfId="31974" hidden="1"/>
    <cellStyle name="40% - Accent3 8" xfId="32522" hidden="1"/>
    <cellStyle name="40% - Accent3 8" xfId="32050" hidden="1"/>
    <cellStyle name="40% - Accent3 8" xfId="32498" hidden="1"/>
    <cellStyle name="40% - Accent3 8" xfId="32742" hidden="1"/>
    <cellStyle name="40% - Accent3 8" xfId="32820" hidden="1"/>
    <cellStyle name="40% - Accent3 8" xfId="31776" hidden="1"/>
    <cellStyle name="40% - Accent3 8" xfId="33080" hidden="1"/>
    <cellStyle name="40% - Accent3 8" xfId="32672" hidden="1"/>
    <cellStyle name="40% - Accent3 8" xfId="33063" hidden="1"/>
    <cellStyle name="40% - Accent3 8" xfId="33274" hidden="1"/>
    <cellStyle name="40% - Accent3 8" xfId="33352" hidden="1"/>
    <cellStyle name="40% - Accent3 8" xfId="33426" hidden="1"/>
    <cellStyle name="40% - Accent3 8" xfId="33611" hidden="1"/>
    <cellStyle name="40% - Accent3 8" xfId="33689" hidden="1"/>
    <cellStyle name="40% - Accent3 8" xfId="33763" hidden="1"/>
    <cellStyle name="40% - Accent3 8" xfId="33948" hidden="1"/>
    <cellStyle name="40% - Accent3 9" xfId="497" hidden="1"/>
    <cellStyle name="40% - Accent3 9" xfId="819" hidden="1"/>
    <cellStyle name="40% - Accent3 9" xfId="1143" hidden="1"/>
    <cellStyle name="40% - Accent3 9" xfId="1485" hidden="1"/>
    <cellStyle name="40% - Accent3 9" xfId="6709" hidden="1"/>
    <cellStyle name="40% - Accent3 9" xfId="7034" hidden="1"/>
    <cellStyle name="40% - Accent3 9" xfId="7379" hidden="1"/>
    <cellStyle name="40% - Accent3 9" xfId="7670" hidden="1"/>
    <cellStyle name="40% - Accent3 9" xfId="5494" hidden="1"/>
    <cellStyle name="40% - Accent3 9" xfId="4878" hidden="1"/>
    <cellStyle name="40% - Accent3 9" xfId="13148" hidden="1"/>
    <cellStyle name="40% - Accent3 9" xfId="13472" hidden="1"/>
    <cellStyle name="40% - Accent3 9" xfId="13814" hidden="1"/>
    <cellStyle name="40% - Accent3 9" xfId="14068" hidden="1"/>
    <cellStyle name="40% - Accent3 9" xfId="10822" hidden="1"/>
    <cellStyle name="40% - Accent3 9" xfId="5707" hidden="1"/>
    <cellStyle name="40% - Accent3 9" xfId="19229" hidden="1"/>
    <cellStyle name="40% - Accent3 9" xfId="19555" hidden="1"/>
    <cellStyle name="40% - Accent3 9" xfId="19897" hidden="1"/>
    <cellStyle name="40% - Accent3 9" xfId="22482" hidden="1"/>
    <cellStyle name="40% - Accent3 9" xfId="22808" hidden="1"/>
    <cellStyle name="40% - Accent3 9" xfId="23150" hidden="1"/>
    <cellStyle name="40% - Accent3 9" xfId="25650" hidden="1"/>
    <cellStyle name="40% - Accent3 9" xfId="25974" hidden="1"/>
    <cellStyle name="40% - Accent3 9" xfId="28493" hidden="1"/>
    <cellStyle name="40% - Accent3 9" xfId="28567" hidden="1"/>
    <cellStyle name="40% - Accent3 9" xfId="28643" hidden="1"/>
    <cellStyle name="40% - Accent3 9" xfId="28721" hidden="1"/>
    <cellStyle name="40% - Accent3 9" xfId="29306" hidden="1"/>
    <cellStyle name="40% - Accent3 9" xfId="29382" hidden="1"/>
    <cellStyle name="40% - Accent3 9" xfId="29461" hidden="1"/>
    <cellStyle name="40% - Accent3 9" xfId="29518" hidden="1"/>
    <cellStyle name="40% - Accent3 9" xfId="29157" hidden="1"/>
    <cellStyle name="40% - Accent3 9" xfId="29071" hidden="1"/>
    <cellStyle name="40% - Accent3 9" xfId="29901" hidden="1"/>
    <cellStyle name="40% - Accent3 9" xfId="29977" hidden="1"/>
    <cellStyle name="40% - Accent3 9" xfId="30055" hidden="1"/>
    <cellStyle name="40% - Accent3 9" xfId="30108" hidden="1"/>
    <cellStyle name="40% - Accent3 9" xfId="29745" hidden="1"/>
    <cellStyle name="40% - Accent3 9" xfId="29188" hidden="1"/>
    <cellStyle name="40% - Accent3 9" xfId="30433" hidden="1"/>
    <cellStyle name="40% - Accent3 9" xfId="30509" hidden="1"/>
    <cellStyle name="40% - Accent3 9" xfId="30587" hidden="1"/>
    <cellStyle name="40% - Accent3 9" xfId="30770" hidden="1"/>
    <cellStyle name="40% - Accent3 9" xfId="30846" hidden="1"/>
    <cellStyle name="40% - Accent3 9" xfId="30924" hidden="1"/>
    <cellStyle name="40% - Accent3 9" xfId="31107" hidden="1"/>
    <cellStyle name="40% - Accent3 9" xfId="31183" hidden="1"/>
    <cellStyle name="40% - Accent3 9" xfId="31285" hidden="1"/>
    <cellStyle name="40% - Accent3 9" xfId="31359" hidden="1"/>
    <cellStyle name="40% - Accent3 9" xfId="31435" hidden="1"/>
    <cellStyle name="40% - Accent3 9" xfId="31513" hidden="1"/>
    <cellStyle name="40% - Accent3 9" xfId="32098" hidden="1"/>
    <cellStyle name="40% - Accent3 9" xfId="32174" hidden="1"/>
    <cellStyle name="40% - Accent3 9" xfId="32253" hidden="1"/>
    <cellStyle name="40% - Accent3 9" xfId="32310" hidden="1"/>
    <cellStyle name="40% - Accent3 9" xfId="31949" hidden="1"/>
    <cellStyle name="40% - Accent3 9" xfId="31863" hidden="1"/>
    <cellStyle name="40% - Accent3 9" xfId="32693" hidden="1"/>
    <cellStyle name="40% - Accent3 9" xfId="32769" hidden="1"/>
    <cellStyle name="40% - Accent3 9" xfId="32847" hidden="1"/>
    <cellStyle name="40% - Accent3 9" xfId="32900" hidden="1"/>
    <cellStyle name="40% - Accent3 9" xfId="32537" hidden="1"/>
    <cellStyle name="40% - Accent3 9" xfId="31980" hidden="1"/>
    <cellStyle name="40% - Accent3 9" xfId="33225" hidden="1"/>
    <cellStyle name="40% - Accent3 9" xfId="33301" hidden="1"/>
    <cellStyle name="40% - Accent3 9" xfId="33379" hidden="1"/>
    <cellStyle name="40% - Accent3 9" xfId="33562" hidden="1"/>
    <cellStyle name="40% - Accent3 9" xfId="33638" hidden="1"/>
    <cellStyle name="40% - Accent3 9" xfId="33716" hidden="1"/>
    <cellStyle name="40% - Accent3 9" xfId="33899" hidden="1"/>
    <cellStyle name="40% - Accent3 9" xfId="33975" hidden="1"/>
    <cellStyle name="40% - Accent4" xfId="34" builtinId="43" hidden="1" customBuiltin="1"/>
    <cellStyle name="40% - Accent4" xfId="82" builtinId="43" hidden="1" customBuiltin="1"/>
    <cellStyle name="40% - Accent4" xfId="117" builtinId="43" hidden="1" customBuiltin="1"/>
    <cellStyle name="40% - Accent4" xfId="160" builtinId="43" hidden="1" customBuiltin="1"/>
    <cellStyle name="40% - Accent4" xfId="202" builtinId="43" hidden="1" customBuiltin="1"/>
    <cellStyle name="40% - Accent4" xfId="236" builtinId="43" hidden="1" customBuiltin="1"/>
    <cellStyle name="40% - Accent4" xfId="273" builtinId="43" hidden="1" customBuiltin="1"/>
    <cellStyle name="40% - Accent4" xfId="310" builtinId="43" hidden="1" customBuiltin="1"/>
    <cellStyle name="40% - Accent4" xfId="344" builtinId="43" hidden="1" customBuiltin="1"/>
    <cellStyle name="40% - Accent4" xfId="379" builtinId="43" hidden="1" customBuiltin="1"/>
    <cellStyle name="40% - Accent4" xfId="3930" builtinId="43" hidden="1" customBuiltin="1"/>
    <cellStyle name="40% - Accent4" xfId="3964" builtinId="43" hidden="1" customBuiltin="1"/>
    <cellStyle name="40% - Accent4" xfId="4001" builtinId="43" hidden="1" customBuiltin="1"/>
    <cellStyle name="40% - Accent4" xfId="4038" builtinId="43" hidden="1" customBuiltin="1"/>
    <cellStyle name="40% - Accent4" xfId="4072" builtinId="43" hidden="1" customBuiltin="1"/>
    <cellStyle name="40% - Accent4" xfId="4270" builtinId="43" hidden="1" customBuiltin="1"/>
    <cellStyle name="40% - Accent4" xfId="6113" builtinId="43" hidden="1" customBuiltin="1"/>
    <cellStyle name="40% - Accent4" xfId="10654" builtinId="43" hidden="1" customBuiltin="1"/>
    <cellStyle name="40% - Accent4" xfId="4468" builtinId="43" hidden="1" customBuiltin="1"/>
    <cellStyle name="40% - Accent4" xfId="8164" builtinId="43" hidden="1" customBuiltin="1"/>
    <cellStyle name="40% - Accent4" xfId="8365" builtinId="43" hidden="1" customBuiltin="1"/>
    <cellStyle name="40% - Accent4" xfId="8137" builtinId="43" hidden="1" customBuiltin="1"/>
    <cellStyle name="40% - Accent4" xfId="5855" builtinId="43" hidden="1" customBuiltin="1"/>
    <cellStyle name="40% - Accent4" xfId="4590" builtinId="43" hidden="1" customBuiltin="1"/>
    <cellStyle name="40% - Accent4" xfId="8082" builtinId="43" hidden="1" customBuiltin="1"/>
    <cellStyle name="40% - Accent4" xfId="6237" builtinId="43" hidden="1" customBuiltin="1"/>
    <cellStyle name="40% - Accent4" xfId="4679" builtinId="43" hidden="1" customBuiltin="1"/>
    <cellStyle name="40% - Accent4" xfId="10761" builtinId="43" hidden="1" customBuiltin="1"/>
    <cellStyle name="40% - Accent4" xfId="12346" builtinId="43" hidden="1" customBuiltin="1"/>
    <cellStyle name="40% - Accent4" xfId="16870" builtinId="43" hidden="1" customBuiltin="1"/>
    <cellStyle name="40% - Accent4" xfId="5739" builtinId="43" hidden="1" customBuiltin="1"/>
    <cellStyle name="40% - Accent4" xfId="14487" builtinId="43" hidden="1" customBuiltin="1"/>
    <cellStyle name="40% - Accent4" xfId="14659" builtinId="43" hidden="1" customBuiltin="1"/>
    <cellStyle name="40% - Accent4" xfId="14466" builtinId="43" hidden="1" customBuiltin="1"/>
    <cellStyle name="40% - Accent4" xfId="8335" builtinId="43" hidden="1" customBuiltin="1"/>
    <cellStyle name="40% - Accent4" xfId="10613" builtinId="43" hidden="1" customBuiltin="1"/>
    <cellStyle name="40% - Accent4" xfId="14417" builtinId="43" hidden="1" customBuiltin="1"/>
    <cellStyle name="40% - Accent4" xfId="4711" builtinId="43" hidden="1" customBuiltin="1"/>
    <cellStyle name="40% - Accent4" xfId="4868" builtinId="43" hidden="1" customBuiltin="1"/>
    <cellStyle name="40% - Accent4" xfId="16965" builtinId="43" hidden="1" customBuiltin="1"/>
    <cellStyle name="40% - Accent4" xfId="6223" builtinId="43" hidden="1" customBuiltin="1"/>
    <cellStyle name="40% - Accent4" xfId="14297" builtinId="43" hidden="1" customBuiltin="1"/>
    <cellStyle name="40% - Accent4" xfId="13942" builtinId="43" hidden="1" customBuiltin="1"/>
    <cellStyle name="40% - Accent4" xfId="5839" builtinId="43" hidden="1" customBuiltin="1"/>
    <cellStyle name="40% - Accent4" xfId="4516" builtinId="43" hidden="1" customBuiltin="1"/>
    <cellStyle name="40% - Accent4" xfId="4354" builtinId="43" hidden="1" customBuiltin="1"/>
    <cellStyle name="40% - Accent4" xfId="17750" builtinId="43" hidden="1" customBuiltin="1"/>
    <cellStyle name="40% - Accent4" xfId="4307" builtinId="43" hidden="1" customBuiltin="1"/>
    <cellStyle name="40% - Accent4" xfId="5770" builtinId="43" hidden="1" customBuiltin="1"/>
    <cellStyle name="40% - Accent4" xfId="6437" builtinId="43" hidden="1" customBuiltin="1"/>
    <cellStyle name="40% - Accent4" xfId="14234" builtinId="43" hidden="1" customBuiltin="1"/>
    <cellStyle name="40% - Accent4" xfId="5673" builtinId="43" hidden="1" customBuiltin="1"/>
    <cellStyle name="40% - Accent4 10" xfId="537" hidden="1"/>
    <cellStyle name="40% - Accent4 10" xfId="861" hidden="1"/>
    <cellStyle name="40% - Accent4 10" xfId="1182" hidden="1"/>
    <cellStyle name="40% - Accent4 10" xfId="1524" hidden="1"/>
    <cellStyle name="40% - Accent4 10" xfId="6751" hidden="1"/>
    <cellStyle name="40% - Accent4 10" xfId="7073" hidden="1"/>
    <cellStyle name="40% - Accent4 10" xfId="7419" hidden="1"/>
    <cellStyle name="40% - Accent4 10" xfId="8267" hidden="1"/>
    <cellStyle name="40% - Accent4 10" xfId="4536" hidden="1"/>
    <cellStyle name="40% - Accent4 10" xfId="4152" hidden="1"/>
    <cellStyle name="40% - Accent4 10" xfId="13190" hidden="1"/>
    <cellStyle name="40% - Accent4 10" xfId="13511" hidden="1"/>
    <cellStyle name="40% - Accent4 10" xfId="13853" hidden="1"/>
    <cellStyle name="40% - Accent4 10" xfId="14572" hidden="1"/>
    <cellStyle name="40% - Accent4 10" xfId="5029" hidden="1"/>
    <cellStyle name="40% - Accent4 10" xfId="5024" hidden="1"/>
    <cellStyle name="40% - Accent4 10" xfId="19272" hidden="1"/>
    <cellStyle name="40% - Accent4 10" xfId="19594" hidden="1"/>
    <cellStyle name="40% - Accent4 10" xfId="19936" hidden="1"/>
    <cellStyle name="40% - Accent4 10" xfId="22525" hidden="1"/>
    <cellStyle name="40% - Accent4 10" xfId="22847" hidden="1"/>
    <cellStyle name="40% - Accent4 10" xfId="23189" hidden="1"/>
    <cellStyle name="40% - Accent4 10" xfId="25692" hidden="1"/>
    <cellStyle name="40% - Accent4 10" xfId="26013" hidden="1"/>
    <cellStyle name="40% - Accent4 10" xfId="28508" hidden="1"/>
    <cellStyle name="40% - Accent4 10" xfId="28582" hidden="1"/>
    <cellStyle name="40% - Accent4 10" xfId="28658" hidden="1"/>
    <cellStyle name="40% - Accent4 10" xfId="28736" hidden="1"/>
    <cellStyle name="40% - Accent4 10" xfId="29321" hidden="1"/>
    <cellStyle name="40% - Accent4 10" xfId="29397" hidden="1"/>
    <cellStyle name="40% - Accent4 10" xfId="29476" hidden="1"/>
    <cellStyle name="40% - Accent4 10" xfId="29567" hidden="1"/>
    <cellStyle name="40% - Accent4 10" xfId="29028" hidden="1"/>
    <cellStyle name="40% - Accent4 10" xfId="28993" hidden="1"/>
    <cellStyle name="40% - Accent4 10" xfId="29916" hidden="1"/>
    <cellStyle name="40% - Accent4 10" xfId="29992" hidden="1"/>
    <cellStyle name="40% - Accent4 10" xfId="30070" hidden="1"/>
    <cellStyle name="40% - Accent4 10" xfId="30145" hidden="1"/>
    <cellStyle name="40% - Accent4 10" xfId="29095" hidden="1"/>
    <cellStyle name="40% - Accent4 10" xfId="29094" hidden="1"/>
    <cellStyle name="40% - Accent4 10" xfId="30448" hidden="1"/>
    <cellStyle name="40% - Accent4 10" xfId="30524" hidden="1"/>
    <cellStyle name="40% - Accent4 10" xfId="30602" hidden="1"/>
    <cellStyle name="40% - Accent4 10" xfId="30785" hidden="1"/>
    <cellStyle name="40% - Accent4 10" xfId="30861" hidden="1"/>
    <cellStyle name="40% - Accent4 10" xfId="30939" hidden="1"/>
    <cellStyle name="40% - Accent4 10" xfId="31122" hidden="1"/>
    <cellStyle name="40% - Accent4 10" xfId="31198" hidden="1"/>
    <cellStyle name="40% - Accent4 10" xfId="31300" hidden="1"/>
    <cellStyle name="40% - Accent4 10" xfId="31374" hidden="1"/>
    <cellStyle name="40% - Accent4 10" xfId="31450" hidden="1"/>
    <cellStyle name="40% - Accent4 10" xfId="31528" hidden="1"/>
    <cellStyle name="40% - Accent4 10" xfId="32113" hidden="1"/>
    <cellStyle name="40% - Accent4 10" xfId="32189" hidden="1"/>
    <cellStyle name="40% - Accent4 10" xfId="32268" hidden="1"/>
    <cellStyle name="40% - Accent4 10" xfId="32359" hidden="1"/>
    <cellStyle name="40% - Accent4 10" xfId="31820" hidden="1"/>
    <cellStyle name="40% - Accent4 10" xfId="31785" hidden="1"/>
    <cellStyle name="40% - Accent4 10" xfId="32708" hidden="1"/>
    <cellStyle name="40% - Accent4 10" xfId="32784" hidden="1"/>
    <cellStyle name="40% - Accent4 10" xfId="32862" hidden="1"/>
    <cellStyle name="40% - Accent4 10" xfId="32937" hidden="1"/>
    <cellStyle name="40% - Accent4 10" xfId="31887" hidden="1"/>
    <cellStyle name="40% - Accent4 10" xfId="31886" hidden="1"/>
    <cellStyle name="40% - Accent4 10" xfId="33240" hidden="1"/>
    <cellStyle name="40% - Accent4 10" xfId="33316" hidden="1"/>
    <cellStyle name="40% - Accent4 10" xfId="33394" hidden="1"/>
    <cellStyle name="40% - Accent4 10" xfId="33577" hidden="1"/>
    <cellStyle name="40% - Accent4 10" xfId="33653" hidden="1"/>
    <cellStyle name="40% - Accent4 10" xfId="33731" hidden="1"/>
    <cellStyle name="40% - Accent4 10" xfId="33914" hidden="1"/>
    <cellStyle name="40% - Accent4 10" xfId="33990" hidden="1"/>
    <cellStyle name="40% - Accent4 11" xfId="573" hidden="1"/>
    <cellStyle name="40% - Accent4 11" xfId="897" hidden="1"/>
    <cellStyle name="40% - Accent4 11" xfId="1218" hidden="1"/>
    <cellStyle name="40% - Accent4 11" xfId="1560" hidden="1"/>
    <cellStyle name="40% - Accent4 11" xfId="6787" hidden="1"/>
    <cellStyle name="40% - Accent4 11" xfId="7109" hidden="1"/>
    <cellStyle name="40% - Accent4 11" xfId="7455" hidden="1"/>
    <cellStyle name="40% - Accent4 11" xfId="7630" hidden="1"/>
    <cellStyle name="40% - Accent4 11" xfId="5926" hidden="1"/>
    <cellStyle name="40% - Accent4 11" xfId="5557" hidden="1"/>
    <cellStyle name="40% - Accent4 11" xfId="13226" hidden="1"/>
    <cellStyle name="40% - Accent4 11" xfId="13547" hidden="1"/>
    <cellStyle name="40% - Accent4 11" xfId="13889" hidden="1"/>
    <cellStyle name="40% - Accent4 11" xfId="14039" hidden="1"/>
    <cellStyle name="40% - Accent4 11" xfId="7823" hidden="1"/>
    <cellStyle name="40% - Accent4 11" xfId="4149" hidden="1"/>
    <cellStyle name="40% - Accent4 11" xfId="19309" hidden="1"/>
    <cellStyle name="40% - Accent4 11" xfId="19630" hidden="1"/>
    <cellStyle name="40% - Accent4 11" xfId="19972" hidden="1"/>
    <cellStyle name="40% - Accent4 11" xfId="22562" hidden="1"/>
    <cellStyle name="40% - Accent4 11" xfId="22883" hidden="1"/>
    <cellStyle name="40% - Accent4 11" xfId="23225" hidden="1"/>
    <cellStyle name="40% - Accent4 11" xfId="25728" hidden="1"/>
    <cellStyle name="40% - Accent4 11" xfId="26049" hidden="1"/>
    <cellStyle name="40% - Accent4 11" xfId="28521" hidden="1"/>
    <cellStyle name="40% - Accent4 11" xfId="28595" hidden="1"/>
    <cellStyle name="40% - Accent4 11" xfId="28671" hidden="1"/>
    <cellStyle name="40% - Accent4 11" xfId="28749" hidden="1"/>
    <cellStyle name="40% - Accent4 11" xfId="29334" hidden="1"/>
    <cellStyle name="40% - Accent4 11" xfId="29410" hidden="1"/>
    <cellStyle name="40% - Accent4 11" xfId="29489" hidden="1"/>
    <cellStyle name="40% - Accent4 11" xfId="29513" hidden="1"/>
    <cellStyle name="40% - Accent4 11" xfId="29204" hidden="1"/>
    <cellStyle name="40% - Accent4 11" xfId="29165" hidden="1"/>
    <cellStyle name="40% - Accent4 11" xfId="29929" hidden="1"/>
    <cellStyle name="40% - Accent4 11" xfId="30005" hidden="1"/>
    <cellStyle name="40% - Accent4 11" xfId="30083" hidden="1"/>
    <cellStyle name="40% - Accent4 11" xfId="30104" hidden="1"/>
    <cellStyle name="40% - Accent4 11" xfId="29537" hidden="1"/>
    <cellStyle name="40% - Accent4 11" xfId="28990" hidden="1"/>
    <cellStyle name="40% - Accent4 11" xfId="30461" hidden="1"/>
    <cellStyle name="40% - Accent4 11" xfId="30537" hidden="1"/>
    <cellStyle name="40% - Accent4 11" xfId="30615" hidden="1"/>
    <cellStyle name="40% - Accent4 11" xfId="30798" hidden="1"/>
    <cellStyle name="40% - Accent4 11" xfId="30874" hidden="1"/>
    <cellStyle name="40% - Accent4 11" xfId="30952" hidden="1"/>
    <cellStyle name="40% - Accent4 11" xfId="31135" hidden="1"/>
    <cellStyle name="40% - Accent4 11" xfId="31211" hidden="1"/>
    <cellStyle name="40% - Accent4 11" xfId="31313" hidden="1"/>
    <cellStyle name="40% - Accent4 11" xfId="31387" hidden="1"/>
    <cellStyle name="40% - Accent4 11" xfId="31463" hidden="1"/>
    <cellStyle name="40% - Accent4 11" xfId="31541" hidden="1"/>
    <cellStyle name="40% - Accent4 11" xfId="32126" hidden="1"/>
    <cellStyle name="40% - Accent4 11" xfId="32202" hidden="1"/>
    <cellStyle name="40% - Accent4 11" xfId="32281" hidden="1"/>
    <cellStyle name="40% - Accent4 11" xfId="32305" hidden="1"/>
    <cellStyle name="40% - Accent4 11" xfId="31996" hidden="1"/>
    <cellStyle name="40% - Accent4 11" xfId="31957" hidden="1"/>
    <cellStyle name="40% - Accent4 11" xfId="32721" hidden="1"/>
    <cellStyle name="40% - Accent4 11" xfId="32797" hidden="1"/>
    <cellStyle name="40% - Accent4 11" xfId="32875" hidden="1"/>
    <cellStyle name="40% - Accent4 11" xfId="32896" hidden="1"/>
    <cellStyle name="40% - Accent4 11" xfId="32329" hidden="1"/>
    <cellStyle name="40% - Accent4 11" xfId="31782" hidden="1"/>
    <cellStyle name="40% - Accent4 11" xfId="33253" hidden="1"/>
    <cellStyle name="40% - Accent4 11" xfId="33329" hidden="1"/>
    <cellStyle name="40% - Accent4 11" xfId="33407" hidden="1"/>
    <cellStyle name="40% - Accent4 11" xfId="33590" hidden="1"/>
    <cellStyle name="40% - Accent4 11" xfId="33666" hidden="1"/>
    <cellStyle name="40% - Accent4 11" xfId="33744" hidden="1"/>
    <cellStyle name="40% - Accent4 11" xfId="33927" hidden="1"/>
    <cellStyle name="40% - Accent4 11" xfId="34003" hidden="1"/>
    <cellStyle name="40% - Accent4 12" xfId="607" hidden="1"/>
    <cellStyle name="40% - Accent4 12" xfId="932" hidden="1"/>
    <cellStyle name="40% - Accent4 12" xfId="1252" hidden="1"/>
    <cellStyle name="40% - Accent4 12" xfId="1594" hidden="1"/>
    <cellStyle name="40% - Accent4 12" xfId="6822" hidden="1"/>
    <cellStyle name="40% - Accent4 12" xfId="7143" hidden="1"/>
    <cellStyle name="40% - Accent4 12" xfId="7489" hidden="1"/>
    <cellStyle name="40% - Accent4 12" xfId="8390" hidden="1"/>
    <cellStyle name="40% - Accent4 12" xfId="5996" hidden="1"/>
    <cellStyle name="40% - Accent4 12" xfId="6183" hidden="1"/>
    <cellStyle name="40% - Accent4 12" xfId="13261" hidden="1"/>
    <cellStyle name="40% - Accent4 12" xfId="13581" hidden="1"/>
    <cellStyle name="40% - Accent4 12" xfId="13923" hidden="1"/>
    <cellStyle name="40% - Accent4 12" xfId="14681" hidden="1"/>
    <cellStyle name="40% - Accent4 12" xfId="12277" hidden="1"/>
    <cellStyle name="40% - Accent4 12" xfId="6330" hidden="1"/>
    <cellStyle name="40% - Accent4 12" xfId="19344" hidden="1"/>
    <cellStyle name="40% - Accent4 12" xfId="19664" hidden="1"/>
    <cellStyle name="40% - Accent4 12" xfId="20006" hidden="1"/>
    <cellStyle name="40% - Accent4 12" xfId="22597" hidden="1"/>
    <cellStyle name="40% - Accent4 12" xfId="22917" hidden="1"/>
    <cellStyle name="40% - Accent4 12" xfId="23259" hidden="1"/>
    <cellStyle name="40% - Accent4 12" xfId="25763" hidden="1"/>
    <cellStyle name="40% - Accent4 12" xfId="26083" hidden="1"/>
    <cellStyle name="40% - Accent4 12" xfId="28534" hidden="1"/>
    <cellStyle name="40% - Accent4 12" xfId="28609" hidden="1"/>
    <cellStyle name="40% - Accent4 12" xfId="28684" hidden="1"/>
    <cellStyle name="40% - Accent4 12" xfId="28762" hidden="1"/>
    <cellStyle name="40% - Accent4 12" xfId="29348" hidden="1"/>
    <cellStyle name="40% - Accent4 12" xfId="29423" hidden="1"/>
    <cellStyle name="40% - Accent4 12" xfId="29502" hidden="1"/>
    <cellStyle name="40% - Accent4 12" xfId="29577" hidden="1"/>
    <cellStyle name="40% - Accent4 12" xfId="29217" hidden="1"/>
    <cellStyle name="40% - Accent4 12" xfId="29239" hidden="1"/>
    <cellStyle name="40% - Accent4 12" xfId="29943" hidden="1"/>
    <cellStyle name="40% - Accent4 12" xfId="30018" hidden="1"/>
    <cellStyle name="40% - Accent4 12" xfId="30096" hidden="1"/>
    <cellStyle name="40% - Accent4 12" xfId="30150" hidden="1"/>
    <cellStyle name="40% - Accent4 12" xfId="29878" hidden="1"/>
    <cellStyle name="40% - Accent4 12" xfId="29267" hidden="1"/>
    <cellStyle name="40% - Accent4 12" xfId="30475" hidden="1"/>
    <cellStyle name="40% - Accent4 12" xfId="30550" hidden="1"/>
    <cellStyle name="40% - Accent4 12" xfId="30628" hidden="1"/>
    <cellStyle name="40% - Accent4 12" xfId="30812" hidden="1"/>
    <cellStyle name="40% - Accent4 12" xfId="30887" hidden="1"/>
    <cellStyle name="40% - Accent4 12" xfId="30965" hidden="1"/>
    <cellStyle name="40% - Accent4 12" xfId="31149" hidden="1"/>
    <cellStyle name="40% - Accent4 12" xfId="31224" hidden="1"/>
    <cellStyle name="40% - Accent4 12" xfId="31326" hidden="1"/>
    <cellStyle name="40% - Accent4 12" xfId="31401" hidden="1"/>
    <cellStyle name="40% - Accent4 12" xfId="31476" hidden="1"/>
    <cellStyle name="40% - Accent4 12" xfId="31554" hidden="1"/>
    <cellStyle name="40% - Accent4 12" xfId="32140" hidden="1"/>
    <cellStyle name="40% - Accent4 12" xfId="32215" hidden="1"/>
    <cellStyle name="40% - Accent4 12" xfId="32294" hidden="1"/>
    <cellStyle name="40% - Accent4 12" xfId="32369" hidden="1"/>
    <cellStyle name="40% - Accent4 12" xfId="32009" hidden="1"/>
    <cellStyle name="40% - Accent4 12" xfId="32031" hidden="1"/>
    <cellStyle name="40% - Accent4 12" xfId="32735" hidden="1"/>
    <cellStyle name="40% - Accent4 12" xfId="32810" hidden="1"/>
    <cellStyle name="40% - Accent4 12" xfId="32888" hidden="1"/>
    <cellStyle name="40% - Accent4 12" xfId="32942" hidden="1"/>
    <cellStyle name="40% - Accent4 12" xfId="32670" hidden="1"/>
    <cellStyle name="40% - Accent4 12" xfId="32059" hidden="1"/>
    <cellStyle name="40% - Accent4 12" xfId="33267" hidden="1"/>
    <cellStyle name="40% - Accent4 12" xfId="33342" hidden="1"/>
    <cellStyle name="40% - Accent4 12" xfId="33420" hidden="1"/>
    <cellStyle name="40% - Accent4 12" xfId="33604" hidden="1"/>
    <cellStyle name="40% - Accent4 12" xfId="33679" hidden="1"/>
    <cellStyle name="40% - Accent4 12" xfId="33757" hidden="1"/>
    <cellStyle name="40% - Accent4 12" xfId="33941" hidden="1"/>
    <cellStyle name="40% - Accent4 12" xfId="34016" hidden="1"/>
    <cellStyle name="40% - Accent4 13" xfId="1629" hidden="1"/>
    <cellStyle name="40% - Accent4 13" xfId="2895" hidden="1"/>
    <cellStyle name="40% - Accent4 13" xfId="9521" hidden="1"/>
    <cellStyle name="40% - Accent4 13" xfId="12034" hidden="1"/>
    <cellStyle name="40% - Accent4 13" xfId="15772" hidden="1"/>
    <cellStyle name="40% - Accent4 13" xfId="18140" hidden="1"/>
    <cellStyle name="40% - Accent4 13" xfId="21409" hidden="1"/>
    <cellStyle name="40% - Accent4 13" xfId="24593" hidden="1"/>
    <cellStyle name="40% - Accent4 13" xfId="28775" hidden="1"/>
    <cellStyle name="40% - Accent4 13" xfId="28890" hidden="1"/>
    <cellStyle name="40% - Accent4 13" xfId="29613" hidden="1"/>
    <cellStyle name="40% - Accent4 13" xfId="29786" hidden="1"/>
    <cellStyle name="40% - Accent4 13" xfId="30179" hidden="1"/>
    <cellStyle name="40% - Accent4 13" xfId="30327" hidden="1"/>
    <cellStyle name="40% - Accent4 13" xfId="30665" hidden="1"/>
    <cellStyle name="40% - Accent4 13" xfId="31002" hidden="1"/>
    <cellStyle name="40% - Accent4 13" xfId="31567" hidden="1"/>
    <cellStyle name="40% - Accent4 13" xfId="31682" hidden="1"/>
    <cellStyle name="40% - Accent4 13" xfId="32405" hidden="1"/>
    <cellStyle name="40% - Accent4 13" xfId="32578" hidden="1"/>
    <cellStyle name="40% - Accent4 13" xfId="32971" hidden="1"/>
    <cellStyle name="40% - Accent4 13" xfId="33119" hidden="1"/>
    <cellStyle name="40% - Accent4 13" xfId="33457" hidden="1"/>
    <cellStyle name="40% - Accent4 13" xfId="33794" hidden="1"/>
    <cellStyle name="40% - Accent4 3 2 3 2" xfId="1719" hidden="1"/>
    <cellStyle name="40% - Accent4 3 2 3 2" xfId="2985" hidden="1"/>
    <cellStyle name="40% - Accent4 3 2 3 2" xfId="9611" hidden="1"/>
    <cellStyle name="40% - Accent4 3 2 3 2" xfId="12124" hidden="1"/>
    <cellStyle name="40% - Accent4 3 2 3 2" xfId="15862" hidden="1"/>
    <cellStyle name="40% - Accent4 3 2 3 2" xfId="18230" hidden="1"/>
    <cellStyle name="40% - Accent4 3 2 3 2" xfId="21499" hidden="1"/>
    <cellStyle name="40% - Accent4 3 2 3 2" xfId="24683" hidden="1"/>
    <cellStyle name="40% - Accent4 3 2 3 2" xfId="28860" hidden="1"/>
    <cellStyle name="40% - Accent4 3 2 3 2" xfId="28975" hidden="1"/>
    <cellStyle name="40% - Accent4 3 2 3 2" xfId="29698" hidden="1"/>
    <cellStyle name="40% - Accent4 3 2 3 2" xfId="29871" hidden="1"/>
    <cellStyle name="40% - Accent4 3 2 3 2" xfId="30264" hidden="1"/>
    <cellStyle name="40% - Accent4 3 2 3 2" xfId="30412" hidden="1"/>
    <cellStyle name="40% - Accent4 3 2 3 2" xfId="30750" hidden="1"/>
    <cellStyle name="40% - Accent4 3 2 3 2" xfId="31087" hidden="1"/>
    <cellStyle name="40% - Accent4 3 2 3 2" xfId="31652" hidden="1"/>
    <cellStyle name="40% - Accent4 3 2 3 2" xfId="31767" hidden="1"/>
    <cellStyle name="40% - Accent4 3 2 3 2" xfId="32490" hidden="1"/>
    <cellStyle name="40% - Accent4 3 2 3 2" xfId="32663" hidden="1"/>
    <cellStyle name="40% - Accent4 3 2 3 2" xfId="33056" hidden="1"/>
    <cellStyle name="40% - Accent4 3 2 3 2" xfId="33204" hidden="1"/>
    <cellStyle name="40% - Accent4 3 2 3 2" xfId="33542" hidden="1"/>
    <cellStyle name="40% - Accent4 3 2 3 2" xfId="33879" hidden="1"/>
    <cellStyle name="40% - Accent4 3 2 4 2" xfId="1688" hidden="1"/>
    <cellStyle name="40% - Accent4 3 2 4 2" xfId="2954" hidden="1"/>
    <cellStyle name="40% - Accent4 3 2 4 2" xfId="9580" hidden="1"/>
    <cellStyle name="40% - Accent4 3 2 4 2" xfId="12093" hidden="1"/>
    <cellStyle name="40% - Accent4 3 2 4 2" xfId="15831" hidden="1"/>
    <cellStyle name="40% - Accent4 3 2 4 2" xfId="18199" hidden="1"/>
    <cellStyle name="40% - Accent4 3 2 4 2" xfId="21468" hidden="1"/>
    <cellStyle name="40% - Accent4 3 2 4 2" xfId="24652" hidden="1"/>
    <cellStyle name="40% - Accent4 3 2 4 2" xfId="28829" hidden="1"/>
    <cellStyle name="40% - Accent4 3 2 4 2" xfId="28944" hidden="1"/>
    <cellStyle name="40% - Accent4 3 2 4 2" xfId="29667" hidden="1"/>
    <cellStyle name="40% - Accent4 3 2 4 2" xfId="29840" hidden="1"/>
    <cellStyle name="40% - Accent4 3 2 4 2" xfId="30233" hidden="1"/>
    <cellStyle name="40% - Accent4 3 2 4 2" xfId="30381" hidden="1"/>
    <cellStyle name="40% - Accent4 3 2 4 2" xfId="30719" hidden="1"/>
    <cellStyle name="40% - Accent4 3 2 4 2" xfId="31056" hidden="1"/>
    <cellStyle name="40% - Accent4 3 2 4 2" xfId="31621" hidden="1"/>
    <cellStyle name="40% - Accent4 3 2 4 2" xfId="31736" hidden="1"/>
    <cellStyle name="40% - Accent4 3 2 4 2" xfId="32459" hidden="1"/>
    <cellStyle name="40% - Accent4 3 2 4 2" xfId="32632" hidden="1"/>
    <cellStyle name="40% - Accent4 3 2 4 2" xfId="33025" hidden="1"/>
    <cellStyle name="40% - Accent4 3 2 4 2" xfId="33173" hidden="1"/>
    <cellStyle name="40% - Accent4 3 2 4 2" xfId="33511" hidden="1"/>
    <cellStyle name="40% - Accent4 3 2 4 2" xfId="33848" hidden="1"/>
    <cellStyle name="40% - Accent4 3 3 3 2" xfId="1687" hidden="1"/>
    <cellStyle name="40% - Accent4 3 3 3 2" xfId="2953" hidden="1"/>
    <cellStyle name="40% - Accent4 3 3 3 2" xfId="9579" hidden="1"/>
    <cellStyle name="40% - Accent4 3 3 3 2" xfId="12092" hidden="1"/>
    <cellStyle name="40% - Accent4 3 3 3 2" xfId="15830" hidden="1"/>
    <cellStyle name="40% - Accent4 3 3 3 2" xfId="18198" hidden="1"/>
    <cellStyle name="40% - Accent4 3 3 3 2" xfId="21467" hidden="1"/>
    <cellStyle name="40% - Accent4 3 3 3 2" xfId="24651" hidden="1"/>
    <cellStyle name="40% - Accent4 3 3 3 2" xfId="28828" hidden="1"/>
    <cellStyle name="40% - Accent4 3 3 3 2" xfId="28943" hidden="1"/>
    <cellStyle name="40% - Accent4 3 3 3 2" xfId="29666" hidden="1"/>
    <cellStyle name="40% - Accent4 3 3 3 2" xfId="29839" hidden="1"/>
    <cellStyle name="40% - Accent4 3 3 3 2" xfId="30232" hidden="1"/>
    <cellStyle name="40% - Accent4 3 3 3 2" xfId="30380" hidden="1"/>
    <cellStyle name="40% - Accent4 3 3 3 2" xfId="30718" hidden="1"/>
    <cellStyle name="40% - Accent4 3 3 3 2" xfId="31055" hidden="1"/>
    <cellStyle name="40% - Accent4 3 3 3 2" xfId="31620" hidden="1"/>
    <cellStyle name="40% - Accent4 3 3 3 2" xfId="31735" hidden="1"/>
    <cellStyle name="40% - Accent4 3 3 3 2" xfId="32458" hidden="1"/>
    <cellStyle name="40% - Accent4 3 3 3 2" xfId="32631" hidden="1"/>
    <cellStyle name="40% - Accent4 3 3 3 2" xfId="33024" hidden="1"/>
    <cellStyle name="40% - Accent4 3 3 3 2" xfId="33172" hidden="1"/>
    <cellStyle name="40% - Accent4 3 3 3 2" xfId="33510" hidden="1"/>
    <cellStyle name="40% - Accent4 3 3 3 2" xfId="33847" hidden="1"/>
    <cellStyle name="40% - Accent4 4 2 3 2" xfId="1720" hidden="1"/>
    <cellStyle name="40% - Accent4 4 2 3 2" xfId="2986" hidden="1"/>
    <cellStyle name="40% - Accent4 4 2 3 2" xfId="9612" hidden="1"/>
    <cellStyle name="40% - Accent4 4 2 3 2" xfId="12125" hidden="1"/>
    <cellStyle name="40% - Accent4 4 2 3 2" xfId="15863" hidden="1"/>
    <cellStyle name="40% - Accent4 4 2 3 2" xfId="18231" hidden="1"/>
    <cellStyle name="40% - Accent4 4 2 3 2" xfId="21500" hidden="1"/>
    <cellStyle name="40% - Accent4 4 2 3 2" xfId="24684" hidden="1"/>
    <cellStyle name="40% - Accent4 4 2 3 2" xfId="28861" hidden="1"/>
    <cellStyle name="40% - Accent4 4 2 3 2" xfId="28976" hidden="1"/>
    <cellStyle name="40% - Accent4 4 2 3 2" xfId="29699" hidden="1"/>
    <cellStyle name="40% - Accent4 4 2 3 2" xfId="29872" hidden="1"/>
    <cellStyle name="40% - Accent4 4 2 3 2" xfId="30265" hidden="1"/>
    <cellStyle name="40% - Accent4 4 2 3 2" xfId="30413" hidden="1"/>
    <cellStyle name="40% - Accent4 4 2 3 2" xfId="30751" hidden="1"/>
    <cellStyle name="40% - Accent4 4 2 3 2" xfId="31088" hidden="1"/>
    <cellStyle name="40% - Accent4 4 2 3 2" xfId="31653" hidden="1"/>
    <cellStyle name="40% - Accent4 4 2 3 2" xfId="31768" hidden="1"/>
    <cellStyle name="40% - Accent4 4 2 3 2" xfId="32491" hidden="1"/>
    <cellStyle name="40% - Accent4 4 2 3 2" xfId="32664" hidden="1"/>
    <cellStyle name="40% - Accent4 4 2 3 2" xfId="33057" hidden="1"/>
    <cellStyle name="40% - Accent4 4 2 3 2" xfId="33205" hidden="1"/>
    <cellStyle name="40% - Accent4 4 2 3 2" xfId="33543" hidden="1"/>
    <cellStyle name="40% - Accent4 4 2 3 2" xfId="33880" hidden="1"/>
    <cellStyle name="40% - Accent4 4 2 4 2" xfId="1690" hidden="1"/>
    <cellStyle name="40% - Accent4 4 2 4 2" xfId="2956" hidden="1"/>
    <cellStyle name="40% - Accent4 4 2 4 2" xfId="9582" hidden="1"/>
    <cellStyle name="40% - Accent4 4 2 4 2" xfId="12095" hidden="1"/>
    <cellStyle name="40% - Accent4 4 2 4 2" xfId="15833" hidden="1"/>
    <cellStyle name="40% - Accent4 4 2 4 2" xfId="18201" hidden="1"/>
    <cellStyle name="40% - Accent4 4 2 4 2" xfId="21470" hidden="1"/>
    <cellStyle name="40% - Accent4 4 2 4 2" xfId="24654" hidden="1"/>
    <cellStyle name="40% - Accent4 4 2 4 2" xfId="28831" hidden="1"/>
    <cellStyle name="40% - Accent4 4 2 4 2" xfId="28946" hidden="1"/>
    <cellStyle name="40% - Accent4 4 2 4 2" xfId="29669" hidden="1"/>
    <cellStyle name="40% - Accent4 4 2 4 2" xfId="29842" hidden="1"/>
    <cellStyle name="40% - Accent4 4 2 4 2" xfId="30235" hidden="1"/>
    <cellStyle name="40% - Accent4 4 2 4 2" xfId="30383" hidden="1"/>
    <cellStyle name="40% - Accent4 4 2 4 2" xfId="30721" hidden="1"/>
    <cellStyle name="40% - Accent4 4 2 4 2" xfId="31058" hidden="1"/>
    <cellStyle name="40% - Accent4 4 2 4 2" xfId="31623" hidden="1"/>
    <cellStyle name="40% - Accent4 4 2 4 2" xfId="31738" hidden="1"/>
    <cellStyle name="40% - Accent4 4 2 4 2" xfId="32461" hidden="1"/>
    <cellStyle name="40% - Accent4 4 2 4 2" xfId="32634" hidden="1"/>
    <cellStyle name="40% - Accent4 4 2 4 2" xfId="33027" hidden="1"/>
    <cellStyle name="40% - Accent4 4 2 4 2" xfId="33175" hidden="1"/>
    <cellStyle name="40% - Accent4 4 2 4 2" xfId="33513" hidden="1"/>
    <cellStyle name="40% - Accent4 4 2 4 2" xfId="33850" hidden="1"/>
    <cellStyle name="40% - Accent4 4 3 3 2" xfId="1689" hidden="1"/>
    <cellStyle name="40% - Accent4 4 3 3 2" xfId="2955" hidden="1"/>
    <cellStyle name="40% - Accent4 4 3 3 2" xfId="9581" hidden="1"/>
    <cellStyle name="40% - Accent4 4 3 3 2" xfId="12094" hidden="1"/>
    <cellStyle name="40% - Accent4 4 3 3 2" xfId="15832" hidden="1"/>
    <cellStyle name="40% - Accent4 4 3 3 2" xfId="18200" hidden="1"/>
    <cellStyle name="40% - Accent4 4 3 3 2" xfId="21469" hidden="1"/>
    <cellStyle name="40% - Accent4 4 3 3 2" xfId="24653" hidden="1"/>
    <cellStyle name="40% - Accent4 4 3 3 2" xfId="28830" hidden="1"/>
    <cellStyle name="40% - Accent4 4 3 3 2" xfId="28945" hidden="1"/>
    <cellStyle name="40% - Accent4 4 3 3 2" xfId="29668" hidden="1"/>
    <cellStyle name="40% - Accent4 4 3 3 2" xfId="29841" hidden="1"/>
    <cellStyle name="40% - Accent4 4 3 3 2" xfId="30234" hidden="1"/>
    <cellStyle name="40% - Accent4 4 3 3 2" xfId="30382" hidden="1"/>
    <cellStyle name="40% - Accent4 4 3 3 2" xfId="30720" hidden="1"/>
    <cellStyle name="40% - Accent4 4 3 3 2" xfId="31057" hidden="1"/>
    <cellStyle name="40% - Accent4 4 3 3 2" xfId="31622" hidden="1"/>
    <cellStyle name="40% - Accent4 4 3 3 2" xfId="31737" hidden="1"/>
    <cellStyle name="40% - Accent4 4 3 3 2" xfId="32460" hidden="1"/>
    <cellStyle name="40% - Accent4 4 3 3 2" xfId="32633" hidden="1"/>
    <cellStyle name="40% - Accent4 4 3 3 2" xfId="33026" hidden="1"/>
    <cellStyle name="40% - Accent4 4 3 3 2" xfId="33174" hidden="1"/>
    <cellStyle name="40% - Accent4 4 3 3 2" xfId="33512" hidden="1"/>
    <cellStyle name="40% - Accent4 4 3 3 2" xfId="33849" hidden="1"/>
    <cellStyle name="40% - Accent4 5 2" xfId="1648" hidden="1"/>
    <cellStyle name="40% - Accent4 5 2" xfId="2914" hidden="1"/>
    <cellStyle name="40% - Accent4 5 2" xfId="9540" hidden="1"/>
    <cellStyle name="40% - Accent4 5 2" xfId="12053" hidden="1"/>
    <cellStyle name="40% - Accent4 5 2" xfId="15791" hidden="1"/>
    <cellStyle name="40% - Accent4 5 2" xfId="18159" hidden="1"/>
    <cellStyle name="40% - Accent4 5 2" xfId="21428" hidden="1"/>
    <cellStyle name="40% - Accent4 5 2" xfId="24612" hidden="1"/>
    <cellStyle name="40% - Accent4 5 2" xfId="28789" hidden="1"/>
    <cellStyle name="40% - Accent4 5 2" xfId="28904" hidden="1"/>
    <cellStyle name="40% - Accent4 5 2" xfId="29627" hidden="1"/>
    <cellStyle name="40% - Accent4 5 2" xfId="29800" hidden="1"/>
    <cellStyle name="40% - Accent4 5 2" xfId="30193" hidden="1"/>
    <cellStyle name="40% - Accent4 5 2" xfId="30341" hidden="1"/>
    <cellStyle name="40% - Accent4 5 2" xfId="30679" hidden="1"/>
    <cellStyle name="40% - Accent4 5 2" xfId="31016" hidden="1"/>
    <cellStyle name="40% - Accent4 5 2" xfId="31581" hidden="1"/>
    <cellStyle name="40% - Accent4 5 2" xfId="31696" hidden="1"/>
    <cellStyle name="40% - Accent4 5 2" xfId="32419" hidden="1"/>
    <cellStyle name="40% - Accent4 5 2" xfId="32592" hidden="1"/>
    <cellStyle name="40% - Accent4 5 2" xfId="32985" hidden="1"/>
    <cellStyle name="40% - Accent4 5 2" xfId="33133" hidden="1"/>
    <cellStyle name="40% - Accent4 5 2" xfId="33471" hidden="1"/>
    <cellStyle name="40% - Accent4 5 2" xfId="33808" hidden="1"/>
    <cellStyle name="40% - Accent4 7" xfId="420" hidden="1"/>
    <cellStyle name="40% - Accent4 7" xfId="772" hidden="1"/>
    <cellStyle name="40% - Accent4 7" xfId="1100" hidden="1"/>
    <cellStyle name="40% - Accent4 7" xfId="1442" hidden="1"/>
    <cellStyle name="40% - Accent4 7" xfId="6662" hidden="1"/>
    <cellStyle name="40% - Accent4 7" xfId="6991" hidden="1"/>
    <cellStyle name="40% - Accent4 7" xfId="7336" hidden="1"/>
    <cellStyle name="40% - Accent4 7" xfId="5411" hidden="1"/>
    <cellStyle name="40% - Accent4 7" xfId="8211" hidden="1"/>
    <cellStyle name="40% - Accent4 7" xfId="5487" hidden="1"/>
    <cellStyle name="40% - Accent4 7" xfId="4503" hidden="1"/>
    <cellStyle name="40% - Accent4 7" xfId="13429" hidden="1"/>
    <cellStyle name="40% - Accent4 7" xfId="13771" hidden="1"/>
    <cellStyle name="40% - Accent4 7" xfId="5722" hidden="1"/>
    <cellStyle name="40% - Accent4 7" xfId="14525" hidden="1"/>
    <cellStyle name="40% - Accent4 7" xfId="10729" hidden="1"/>
    <cellStyle name="40% - Accent4 7" xfId="4913" hidden="1"/>
    <cellStyle name="40% - Accent4 7" xfId="19512" hidden="1"/>
    <cellStyle name="40% - Accent4 7" xfId="19854" hidden="1"/>
    <cellStyle name="40% - Accent4 7" xfId="14261" hidden="1"/>
    <cellStyle name="40% - Accent4 7" xfId="22765" hidden="1"/>
    <cellStyle name="40% - Accent4 7" xfId="23107" hidden="1"/>
    <cellStyle name="40% - Accent4 7" xfId="10838" hidden="1"/>
    <cellStyle name="40% - Accent4 7" xfId="25931" hidden="1"/>
    <cellStyle name="40% - Accent4 7" xfId="28466" hidden="1"/>
    <cellStyle name="40% - Accent4 7" xfId="28557" hidden="1"/>
    <cellStyle name="40% - Accent4 7" xfId="28634" hidden="1"/>
    <cellStyle name="40% - Accent4 7" xfId="28712" hidden="1"/>
    <cellStyle name="40% - Accent4 7" xfId="29296" hidden="1"/>
    <cellStyle name="40% - Accent4 7" xfId="29373" hidden="1"/>
    <cellStyle name="40% - Accent4 7" xfId="29452" hidden="1"/>
    <cellStyle name="40% - Accent4 7" xfId="29144" hidden="1"/>
    <cellStyle name="40% - Accent4 7" xfId="29561" hidden="1"/>
    <cellStyle name="40% - Accent4 7" xfId="29154" hidden="1"/>
    <cellStyle name="40% - Accent4 7" xfId="29025" hidden="1"/>
    <cellStyle name="40% - Accent4 7" xfId="29968" hidden="1"/>
    <cellStyle name="40% - Accent4 7" xfId="30046" hidden="1"/>
    <cellStyle name="40% - Accent4 7" xfId="29190" hidden="1"/>
    <cellStyle name="40% - Accent4 7" xfId="30141" hidden="1"/>
    <cellStyle name="40% - Accent4 7" xfId="29726" hidden="1"/>
    <cellStyle name="40% - Accent4 7" xfId="29075" hidden="1"/>
    <cellStyle name="40% - Accent4 7" xfId="30500" hidden="1"/>
    <cellStyle name="40% - Accent4 7" xfId="30578" hidden="1"/>
    <cellStyle name="40% - Accent4 7" xfId="30129" hidden="1"/>
    <cellStyle name="40% - Accent4 7" xfId="30837" hidden="1"/>
    <cellStyle name="40% - Accent4 7" xfId="30915" hidden="1"/>
    <cellStyle name="40% - Accent4 7" xfId="29747" hidden="1"/>
    <cellStyle name="40% - Accent4 7" xfId="31174" hidden="1"/>
    <cellStyle name="40% - Accent4 7" xfId="31258" hidden="1"/>
    <cellStyle name="40% - Accent4 7" xfId="31349" hidden="1"/>
    <cellStyle name="40% - Accent4 7" xfId="31426" hidden="1"/>
    <cellStyle name="40% - Accent4 7" xfId="31504" hidden="1"/>
    <cellStyle name="40% - Accent4 7" xfId="32088" hidden="1"/>
    <cellStyle name="40% - Accent4 7" xfId="32165" hidden="1"/>
    <cellStyle name="40% - Accent4 7" xfId="32244" hidden="1"/>
    <cellStyle name="40% - Accent4 7" xfId="31936" hidden="1"/>
    <cellStyle name="40% - Accent4 7" xfId="32353" hidden="1"/>
    <cellStyle name="40% - Accent4 7" xfId="31946" hidden="1"/>
    <cellStyle name="40% - Accent4 7" xfId="31817" hidden="1"/>
    <cellStyle name="40% - Accent4 7" xfId="32760" hidden="1"/>
    <cellStyle name="40% - Accent4 7" xfId="32838" hidden="1"/>
    <cellStyle name="40% - Accent4 7" xfId="31982" hidden="1"/>
    <cellStyle name="40% - Accent4 7" xfId="32933" hidden="1"/>
    <cellStyle name="40% - Accent4 7" xfId="32518" hidden="1"/>
    <cellStyle name="40% - Accent4 7" xfId="31867" hidden="1"/>
    <cellStyle name="40% - Accent4 7" xfId="33292" hidden="1"/>
    <cellStyle name="40% - Accent4 7" xfId="33370" hidden="1"/>
    <cellStyle name="40% - Accent4 7" xfId="32921" hidden="1"/>
    <cellStyle name="40% - Accent4 7" xfId="33629" hidden="1"/>
    <cellStyle name="40% - Accent4 7" xfId="33707" hidden="1"/>
    <cellStyle name="40% - Accent4 7" xfId="32539" hidden="1"/>
    <cellStyle name="40% - Accent4 7" xfId="33966" hidden="1"/>
    <cellStyle name="40% - Accent4 8" xfId="467" hidden="1"/>
    <cellStyle name="40% - Accent4 8" xfId="691" hidden="1"/>
    <cellStyle name="40% - Accent4 8" xfId="1026" hidden="1"/>
    <cellStyle name="40% - Accent4 8" xfId="1368" hidden="1"/>
    <cellStyle name="40% - Accent4 8" xfId="6579" hidden="1"/>
    <cellStyle name="40% - Accent4 8" xfId="6916" hidden="1"/>
    <cellStyle name="40% - Accent4 8" xfId="7261" hidden="1"/>
    <cellStyle name="40% - Accent4 8" xfId="4401" hidden="1"/>
    <cellStyle name="40% - Accent4 8" xfId="7684" hidden="1"/>
    <cellStyle name="40% - Accent4 8" xfId="6041" hidden="1"/>
    <cellStyle name="40% - Accent4 8" xfId="5232" hidden="1"/>
    <cellStyle name="40% - Accent4 8" xfId="13355" hidden="1"/>
    <cellStyle name="40% - Accent4 8" xfId="13697" hidden="1"/>
    <cellStyle name="40% - Accent4 8" xfId="4981" hidden="1"/>
    <cellStyle name="40% - Accent4 8" xfId="14078" hidden="1"/>
    <cellStyle name="40% - Accent4 8" xfId="12782" hidden="1"/>
    <cellStyle name="40% - Accent4 8" xfId="12283" hidden="1"/>
    <cellStyle name="40% - Accent4 8" xfId="19438" hidden="1"/>
    <cellStyle name="40% - Accent4 8" xfId="19780" hidden="1"/>
    <cellStyle name="40% - Accent4 8" xfId="20101" hidden="1"/>
    <cellStyle name="40% - Accent4 8" xfId="22691" hidden="1"/>
    <cellStyle name="40% - Accent4 8" xfId="23033" hidden="1"/>
    <cellStyle name="40% - Accent4 8" xfId="23325" hidden="1"/>
    <cellStyle name="40% - Accent4 8" xfId="25857" hidden="1"/>
    <cellStyle name="40% - Accent4 8" xfId="28482" hidden="1"/>
    <cellStyle name="40% - Accent4 8" xfId="28548" hidden="1"/>
    <cellStyle name="40% - Accent4 8" xfId="28626" hidden="1"/>
    <cellStyle name="40% - Accent4 8" xfId="28704" hidden="1"/>
    <cellStyle name="40% - Accent4 8" xfId="29286" hidden="1"/>
    <cellStyle name="40% - Accent4 8" xfId="29365" hidden="1"/>
    <cellStyle name="40% - Accent4 8" xfId="29444" hidden="1"/>
    <cellStyle name="40% - Accent4 8" xfId="29018" hidden="1"/>
    <cellStyle name="40% - Accent4 8" xfId="29520" hidden="1"/>
    <cellStyle name="40% - Accent4 8" xfId="29226" hidden="1"/>
    <cellStyle name="40% - Accent4 8" xfId="29116" hidden="1"/>
    <cellStyle name="40% - Accent4 8" xfId="29960" hidden="1"/>
    <cellStyle name="40% - Accent4 8" xfId="30038" hidden="1"/>
    <cellStyle name="40% - Accent4 8" xfId="29081" hidden="1"/>
    <cellStyle name="40% - Accent4 8" xfId="30109" hidden="1"/>
    <cellStyle name="40% - Accent4 8" xfId="29887" hidden="1"/>
    <cellStyle name="40% - Accent4 8" xfId="29879" hidden="1"/>
    <cellStyle name="40% - Accent4 8" xfId="30492" hidden="1"/>
    <cellStyle name="40% - Accent4 8" xfId="30570" hidden="1"/>
    <cellStyle name="40% - Accent4 8" xfId="30635" hidden="1"/>
    <cellStyle name="40% - Accent4 8" xfId="30829" hidden="1"/>
    <cellStyle name="40% - Accent4 8" xfId="30907" hidden="1"/>
    <cellStyle name="40% - Accent4 8" xfId="30972" hidden="1"/>
    <cellStyle name="40% - Accent4 8" xfId="31166" hidden="1"/>
    <cellStyle name="40% - Accent4 8" xfId="31274" hidden="1"/>
    <cellStyle name="40% - Accent4 8" xfId="31340" hidden="1"/>
    <cellStyle name="40% - Accent4 8" xfId="31418" hidden="1"/>
    <cellStyle name="40% - Accent4 8" xfId="31496" hidden="1"/>
    <cellStyle name="40% - Accent4 8" xfId="32078" hidden="1"/>
    <cellStyle name="40% - Accent4 8" xfId="32157" hidden="1"/>
    <cellStyle name="40% - Accent4 8" xfId="32236" hidden="1"/>
    <cellStyle name="40% - Accent4 8" xfId="31810" hidden="1"/>
    <cellStyle name="40% - Accent4 8" xfId="32312" hidden="1"/>
    <cellStyle name="40% - Accent4 8" xfId="32018" hidden="1"/>
    <cellStyle name="40% - Accent4 8" xfId="31908" hidden="1"/>
    <cellStyle name="40% - Accent4 8" xfId="32752" hidden="1"/>
    <cellStyle name="40% - Accent4 8" xfId="32830" hidden="1"/>
    <cellStyle name="40% - Accent4 8" xfId="31873" hidden="1"/>
    <cellStyle name="40% - Accent4 8" xfId="32901" hidden="1"/>
    <cellStyle name="40% - Accent4 8" xfId="32679" hidden="1"/>
    <cellStyle name="40% - Accent4 8" xfId="32671" hidden="1"/>
    <cellStyle name="40% - Accent4 8" xfId="33284" hidden="1"/>
    <cellStyle name="40% - Accent4 8" xfId="33362" hidden="1"/>
    <cellStyle name="40% - Accent4 8" xfId="33427" hidden="1"/>
    <cellStyle name="40% - Accent4 8" xfId="33621" hidden="1"/>
    <cellStyle name="40% - Accent4 8" xfId="33699" hidden="1"/>
    <cellStyle name="40% - Accent4 8" xfId="33764" hidden="1"/>
    <cellStyle name="40% - Accent4 8" xfId="33958" hidden="1"/>
    <cellStyle name="40% - Accent4 9" xfId="501" hidden="1"/>
    <cellStyle name="40% - Accent4 9" xfId="823" hidden="1"/>
    <cellStyle name="40% - Accent4 9" xfId="1147" hidden="1"/>
    <cellStyle name="40% - Accent4 9" xfId="1489" hidden="1"/>
    <cellStyle name="40% - Accent4 9" xfId="6713" hidden="1"/>
    <cellStyle name="40% - Accent4 9" xfId="7038" hidden="1"/>
    <cellStyle name="40% - Accent4 9" xfId="7383" hidden="1"/>
    <cellStyle name="40% - Accent4 9" xfId="7762" hidden="1"/>
    <cellStyle name="40% - Accent4 9" xfId="6216" hidden="1"/>
    <cellStyle name="40% - Accent4 9" xfId="5244" hidden="1"/>
    <cellStyle name="40% - Accent4 9" xfId="13152" hidden="1"/>
    <cellStyle name="40% - Accent4 9" xfId="13476" hidden="1"/>
    <cellStyle name="40% - Accent4 9" xfId="13818" hidden="1"/>
    <cellStyle name="40% - Accent4 9" xfId="14142" hidden="1"/>
    <cellStyle name="40% - Accent4 9" xfId="6298" hidden="1"/>
    <cellStyle name="40% - Accent4 9" xfId="5905" hidden="1"/>
    <cellStyle name="40% - Accent4 9" xfId="19233" hidden="1"/>
    <cellStyle name="40% - Accent4 9" xfId="19559" hidden="1"/>
    <cellStyle name="40% - Accent4 9" xfId="19901" hidden="1"/>
    <cellStyle name="40% - Accent4 9" xfId="22486" hidden="1"/>
    <cellStyle name="40% - Accent4 9" xfId="22812" hidden="1"/>
    <cellStyle name="40% - Accent4 9" xfId="23154" hidden="1"/>
    <cellStyle name="40% - Accent4 9" xfId="25654" hidden="1"/>
    <cellStyle name="40% - Accent4 9" xfId="25978" hidden="1"/>
    <cellStyle name="40% - Accent4 9" xfId="28495" hidden="1"/>
    <cellStyle name="40% - Accent4 9" xfId="28569" hidden="1"/>
    <cellStyle name="40% - Accent4 9" xfId="28645" hidden="1"/>
    <cellStyle name="40% - Accent4 9" xfId="28723" hidden="1"/>
    <cellStyle name="40% - Accent4 9" xfId="29308" hidden="1"/>
    <cellStyle name="40% - Accent4 9" xfId="29384" hidden="1"/>
    <cellStyle name="40% - Accent4 9" xfId="29463" hidden="1"/>
    <cellStyle name="40% - Accent4 9" xfId="29531" hidden="1"/>
    <cellStyle name="40% - Accent4 9" xfId="29248" hidden="1"/>
    <cellStyle name="40% - Accent4 9" xfId="29119" hidden="1"/>
    <cellStyle name="40% - Accent4 9" xfId="29903" hidden="1"/>
    <cellStyle name="40% - Accent4 9" xfId="29979" hidden="1"/>
    <cellStyle name="40% - Accent4 9" xfId="30057" hidden="1"/>
    <cellStyle name="40% - Accent4 9" xfId="30119" hidden="1"/>
    <cellStyle name="40% - Accent4 9" xfId="29261" hidden="1"/>
    <cellStyle name="40% - Accent4 9" xfId="29201" hidden="1"/>
    <cellStyle name="40% - Accent4 9" xfId="30435" hidden="1"/>
    <cellStyle name="40% - Accent4 9" xfId="30511" hidden="1"/>
    <cellStyle name="40% - Accent4 9" xfId="30589" hidden="1"/>
    <cellStyle name="40% - Accent4 9" xfId="30772" hidden="1"/>
    <cellStyle name="40% - Accent4 9" xfId="30848" hidden="1"/>
    <cellStyle name="40% - Accent4 9" xfId="30926" hidden="1"/>
    <cellStyle name="40% - Accent4 9" xfId="31109" hidden="1"/>
    <cellStyle name="40% - Accent4 9" xfId="31185" hidden="1"/>
    <cellStyle name="40% - Accent4 9" xfId="31287" hidden="1"/>
    <cellStyle name="40% - Accent4 9" xfId="31361" hidden="1"/>
    <cellStyle name="40% - Accent4 9" xfId="31437" hidden="1"/>
    <cellStyle name="40% - Accent4 9" xfId="31515" hidden="1"/>
    <cellStyle name="40% - Accent4 9" xfId="32100" hidden="1"/>
    <cellStyle name="40% - Accent4 9" xfId="32176" hidden="1"/>
    <cellStyle name="40% - Accent4 9" xfId="32255" hidden="1"/>
    <cellStyle name="40% - Accent4 9" xfId="32323" hidden="1"/>
    <cellStyle name="40% - Accent4 9" xfId="32040" hidden="1"/>
    <cellStyle name="40% - Accent4 9" xfId="31911" hidden="1"/>
    <cellStyle name="40% - Accent4 9" xfId="32695" hidden="1"/>
    <cellStyle name="40% - Accent4 9" xfId="32771" hidden="1"/>
    <cellStyle name="40% - Accent4 9" xfId="32849" hidden="1"/>
    <cellStyle name="40% - Accent4 9" xfId="32911" hidden="1"/>
    <cellStyle name="40% - Accent4 9" xfId="32053" hidden="1"/>
    <cellStyle name="40% - Accent4 9" xfId="31993" hidden="1"/>
    <cellStyle name="40% - Accent4 9" xfId="33227" hidden="1"/>
    <cellStyle name="40% - Accent4 9" xfId="33303" hidden="1"/>
    <cellStyle name="40% - Accent4 9" xfId="33381" hidden="1"/>
    <cellStyle name="40% - Accent4 9" xfId="33564" hidden="1"/>
    <cellStyle name="40% - Accent4 9" xfId="33640" hidden="1"/>
    <cellStyle name="40% - Accent4 9" xfId="33718" hidden="1"/>
    <cellStyle name="40% - Accent4 9" xfId="33901" hidden="1"/>
    <cellStyle name="40% - Accent4 9" xfId="33977" hidden="1"/>
    <cellStyle name="40% - Accent5" xfId="38" builtinId="47" hidden="1" customBuiltin="1"/>
    <cellStyle name="40% - Accent5" xfId="86" builtinId="47" hidden="1" customBuiltin="1"/>
    <cellStyle name="40% - Accent5" xfId="121" builtinId="47" hidden="1" customBuiltin="1"/>
    <cellStyle name="40% - Accent5" xfId="164" builtinId="47" hidden="1" customBuiltin="1"/>
    <cellStyle name="40% - Accent5" xfId="206" builtinId="47" hidden="1" customBuiltin="1"/>
    <cellStyle name="40% - Accent5" xfId="240" builtinId="47" hidden="1" customBuiltin="1"/>
    <cellStyle name="40% - Accent5" xfId="277" builtinId="47" hidden="1" customBuiltin="1"/>
    <cellStyle name="40% - Accent5" xfId="314" builtinId="47" hidden="1" customBuiltin="1"/>
    <cellStyle name="40% - Accent5" xfId="348" builtinId="47" hidden="1" customBuiltin="1"/>
    <cellStyle name="40% - Accent5" xfId="383" builtinId="47" hidden="1" customBuiltin="1"/>
    <cellStyle name="40% - Accent5" xfId="3934" builtinId="47" hidden="1" customBuiltin="1"/>
    <cellStyle name="40% - Accent5" xfId="3968" builtinId="47" hidden="1" customBuiltin="1"/>
    <cellStyle name="40% - Accent5" xfId="4005" builtinId="47" hidden="1" customBuiltin="1"/>
    <cellStyle name="40% - Accent5" xfId="4042" builtinId="47" hidden="1" customBuiltin="1"/>
    <cellStyle name="40% - Accent5" xfId="4076" builtinId="47" hidden="1" customBuiltin="1"/>
    <cellStyle name="40% - Accent5" xfId="4274" builtinId="47" hidden="1" customBuiltin="1"/>
    <cellStyle name="40% - Accent5" xfId="10631" builtinId="47" hidden="1" customBuiltin="1"/>
    <cellStyle name="40% - Accent5" xfId="7703" builtinId="47" hidden="1" customBuiltin="1"/>
    <cellStyle name="40% - Accent5" xfId="7553" builtinId="47" hidden="1" customBuiltin="1"/>
    <cellStyle name="40% - Accent5" xfId="8163" builtinId="47" hidden="1" customBuiltin="1"/>
    <cellStyle name="40% - Accent5" xfId="10850" builtinId="47" hidden="1" customBuiltin="1"/>
    <cellStyle name="40% - Accent5" xfId="10842" builtinId="47" hidden="1" customBuiltin="1"/>
    <cellStyle name="40% - Accent5" xfId="7714" builtinId="47" hidden="1" customBuiltin="1"/>
    <cellStyle name="40% - Accent5" xfId="7779" builtinId="47" hidden="1" customBuiltin="1"/>
    <cellStyle name="40% - Accent5" xfId="5745" builtinId="47" hidden="1" customBuiltin="1"/>
    <cellStyle name="40% - Accent5" xfId="7857" builtinId="47" hidden="1" customBuiltin="1"/>
    <cellStyle name="40% - Accent5" xfId="4598" builtinId="47" hidden="1" customBuiltin="1"/>
    <cellStyle name="40% - Accent5" xfId="7623" builtinId="47" hidden="1" customBuiltin="1"/>
    <cellStyle name="40% - Accent5" xfId="16850" builtinId="47" hidden="1" customBuiltin="1"/>
    <cellStyle name="40% - Accent5" xfId="14091" builtinId="47" hidden="1" customBuiltin="1"/>
    <cellStyle name="40% - Accent5" xfId="13981" builtinId="47" hidden="1" customBuiltin="1"/>
    <cellStyle name="40% - Accent5" xfId="14486" builtinId="47" hidden="1" customBuiltin="1"/>
    <cellStyle name="40% - Accent5" xfId="17030" builtinId="47" hidden="1" customBuiltin="1"/>
    <cellStyle name="40% - Accent5" xfId="17025" builtinId="47" hidden="1" customBuiltin="1"/>
    <cellStyle name="40% - Accent5" xfId="14098" builtinId="47" hidden="1" customBuiltin="1"/>
    <cellStyle name="40% - Accent5" xfId="14158" builtinId="47" hidden="1" customBuiltin="1"/>
    <cellStyle name="40% - Accent5" xfId="4953" builtinId="47" hidden="1" customBuiltin="1"/>
    <cellStyle name="40% - Accent5" xfId="14222" builtinId="47" hidden="1" customBuiltin="1"/>
    <cellStyle name="40% - Accent5" xfId="8619" builtinId="47" hidden="1" customBuiltin="1"/>
    <cellStyle name="40% - Accent5" xfId="14035" builtinId="47" hidden="1" customBuiltin="1"/>
    <cellStyle name="40% - Accent5" xfId="5890" builtinId="47" hidden="1" customBuiltin="1"/>
    <cellStyle name="40% - Accent5" xfId="14761" builtinId="47" hidden="1" customBuiltin="1"/>
    <cellStyle name="40% - Accent5" xfId="17011" builtinId="47" hidden="1" customBuiltin="1"/>
    <cellStyle name="40% - Accent5" xfId="16901" builtinId="47" hidden="1" customBuiltin="1"/>
    <cellStyle name="40% - Accent5" xfId="17459" builtinId="47" hidden="1" customBuiltin="1"/>
    <cellStyle name="40% - Accent5" xfId="11431" builtinId="47" hidden="1" customBuiltin="1"/>
    <cellStyle name="40% - Accent5" xfId="14557" builtinId="47" hidden="1" customBuiltin="1"/>
    <cellStyle name="40% - Accent5" xfId="12790" builtinId="47" hidden="1" customBuiltin="1"/>
    <cellStyle name="40% - Accent5" xfId="5525" builtinId="47" hidden="1" customBuiltin="1"/>
    <cellStyle name="40% - Accent5" xfId="4534" builtinId="47" hidden="1" customBuiltin="1"/>
    <cellStyle name="40% - Accent5" xfId="20740" builtinId="47" hidden="1" customBuiltin="1"/>
    <cellStyle name="40% - Accent5" xfId="4655" builtinId="47" hidden="1" customBuiltin="1"/>
    <cellStyle name="40% - Accent5 10" xfId="541" hidden="1"/>
    <cellStyle name="40% - Accent5 10" xfId="865" hidden="1"/>
    <cellStyle name="40% - Accent5 10" xfId="1186" hidden="1"/>
    <cellStyle name="40% - Accent5 10" xfId="1528" hidden="1"/>
    <cellStyle name="40% - Accent5 10" xfId="6755" hidden="1"/>
    <cellStyle name="40% - Accent5 10" xfId="7077" hidden="1"/>
    <cellStyle name="40% - Accent5 10" xfId="7423" hidden="1"/>
    <cellStyle name="40% - Accent5 10" xfId="10708" hidden="1"/>
    <cellStyle name="40% - Accent5 10" xfId="4943" hidden="1"/>
    <cellStyle name="40% - Accent5 10" xfId="6033" hidden="1"/>
    <cellStyle name="40% - Accent5 10" xfId="13194" hidden="1"/>
    <cellStyle name="40% - Accent5 10" xfId="13515" hidden="1"/>
    <cellStyle name="40% - Accent5 10" xfId="13857" hidden="1"/>
    <cellStyle name="40% - Accent5 10" xfId="16918" hidden="1"/>
    <cellStyle name="40% - Accent5 10" xfId="4566" hidden="1"/>
    <cellStyle name="40% - Accent5 10" xfId="12810" hidden="1"/>
    <cellStyle name="40% - Accent5 10" xfId="19276" hidden="1"/>
    <cellStyle name="40% - Accent5 10" xfId="19598" hidden="1"/>
    <cellStyle name="40% - Accent5 10" xfId="19940" hidden="1"/>
    <cellStyle name="40% - Accent5 10" xfId="22529" hidden="1"/>
    <cellStyle name="40% - Accent5 10" xfId="22851" hidden="1"/>
    <cellStyle name="40% - Accent5 10" xfId="23193" hidden="1"/>
    <cellStyle name="40% - Accent5 10" xfId="25696" hidden="1"/>
    <cellStyle name="40% - Accent5 10" xfId="26017" hidden="1"/>
    <cellStyle name="40% - Accent5 10" xfId="28510" hidden="1"/>
    <cellStyle name="40% - Accent5 10" xfId="28584" hidden="1"/>
    <cellStyle name="40% - Accent5 10" xfId="28660" hidden="1"/>
    <cellStyle name="40% - Accent5 10" xfId="28738" hidden="1"/>
    <cellStyle name="40% - Accent5 10" xfId="29323" hidden="1"/>
    <cellStyle name="40% - Accent5 10" xfId="29399" hidden="1"/>
    <cellStyle name="40% - Accent5 10" xfId="29478" hidden="1"/>
    <cellStyle name="40% - Accent5 10" xfId="29723" hidden="1"/>
    <cellStyle name="40% - Accent5 10" xfId="29079" hidden="1"/>
    <cellStyle name="40% - Accent5 10" xfId="29224" hidden="1"/>
    <cellStyle name="40% - Accent5 10" xfId="29918" hidden="1"/>
    <cellStyle name="40% - Accent5 10" xfId="29994" hidden="1"/>
    <cellStyle name="40% - Accent5 10" xfId="30072" hidden="1"/>
    <cellStyle name="40% - Accent5 10" xfId="30282" hidden="1"/>
    <cellStyle name="40% - Accent5 10" xfId="29033" hidden="1"/>
    <cellStyle name="40% - Accent5 10" xfId="29888" hidden="1"/>
    <cellStyle name="40% - Accent5 10" xfId="30450" hidden="1"/>
    <cellStyle name="40% - Accent5 10" xfId="30526" hidden="1"/>
    <cellStyle name="40% - Accent5 10" xfId="30604" hidden="1"/>
    <cellStyle name="40% - Accent5 10" xfId="30787" hidden="1"/>
    <cellStyle name="40% - Accent5 10" xfId="30863" hidden="1"/>
    <cellStyle name="40% - Accent5 10" xfId="30941" hidden="1"/>
    <cellStyle name="40% - Accent5 10" xfId="31124" hidden="1"/>
    <cellStyle name="40% - Accent5 10" xfId="31200" hidden="1"/>
    <cellStyle name="40% - Accent5 10" xfId="31302" hidden="1"/>
    <cellStyle name="40% - Accent5 10" xfId="31376" hidden="1"/>
    <cellStyle name="40% - Accent5 10" xfId="31452" hidden="1"/>
    <cellStyle name="40% - Accent5 10" xfId="31530" hidden="1"/>
    <cellStyle name="40% - Accent5 10" xfId="32115" hidden="1"/>
    <cellStyle name="40% - Accent5 10" xfId="32191" hidden="1"/>
    <cellStyle name="40% - Accent5 10" xfId="32270" hidden="1"/>
    <cellStyle name="40% - Accent5 10" xfId="32515" hidden="1"/>
    <cellStyle name="40% - Accent5 10" xfId="31871" hidden="1"/>
    <cellStyle name="40% - Accent5 10" xfId="32016" hidden="1"/>
    <cellStyle name="40% - Accent5 10" xfId="32710" hidden="1"/>
    <cellStyle name="40% - Accent5 10" xfId="32786" hidden="1"/>
    <cellStyle name="40% - Accent5 10" xfId="32864" hidden="1"/>
    <cellStyle name="40% - Accent5 10" xfId="33074" hidden="1"/>
    <cellStyle name="40% - Accent5 10" xfId="31825" hidden="1"/>
    <cellStyle name="40% - Accent5 10" xfId="32680" hidden="1"/>
    <cellStyle name="40% - Accent5 10" xfId="33242" hidden="1"/>
    <cellStyle name="40% - Accent5 10" xfId="33318" hidden="1"/>
    <cellStyle name="40% - Accent5 10" xfId="33396" hidden="1"/>
    <cellStyle name="40% - Accent5 10" xfId="33579" hidden="1"/>
    <cellStyle name="40% - Accent5 10" xfId="33655" hidden="1"/>
    <cellStyle name="40% - Accent5 10" xfId="33733" hidden="1"/>
    <cellStyle name="40% - Accent5 10" xfId="33916" hidden="1"/>
    <cellStyle name="40% - Accent5 10" xfId="33992" hidden="1"/>
    <cellStyle name="40% - Accent5 11" xfId="577" hidden="1"/>
    <cellStyle name="40% - Accent5 11" xfId="901" hidden="1"/>
    <cellStyle name="40% - Accent5 11" xfId="1222" hidden="1"/>
    <cellStyle name="40% - Accent5 11" xfId="1564" hidden="1"/>
    <cellStyle name="40% - Accent5 11" xfId="6791" hidden="1"/>
    <cellStyle name="40% - Accent5 11" xfId="7113" hidden="1"/>
    <cellStyle name="40% - Accent5 11" xfId="7459" hidden="1"/>
    <cellStyle name="40% - Accent5 11" xfId="5222" hidden="1"/>
    <cellStyle name="40% - Accent5 11" xfId="4493" hidden="1"/>
    <cellStyle name="40% - Accent5 11" xfId="4150" hidden="1"/>
    <cellStyle name="40% - Accent5 11" xfId="13230" hidden="1"/>
    <cellStyle name="40% - Accent5 11" xfId="13551" hidden="1"/>
    <cellStyle name="40% - Accent5 11" xfId="13893" hidden="1"/>
    <cellStyle name="40% - Accent5 11" xfId="6238" hidden="1"/>
    <cellStyle name="40% - Accent5 11" xfId="4517" hidden="1"/>
    <cellStyle name="40% - Accent5 11" xfId="6225" hidden="1"/>
    <cellStyle name="40% - Accent5 11" xfId="19313" hidden="1"/>
    <cellStyle name="40% - Accent5 11" xfId="19634" hidden="1"/>
    <cellStyle name="40% - Accent5 11" xfId="19976" hidden="1"/>
    <cellStyle name="40% - Accent5 11" xfId="22566" hidden="1"/>
    <cellStyle name="40% - Accent5 11" xfId="22887" hidden="1"/>
    <cellStyle name="40% - Accent5 11" xfId="23229" hidden="1"/>
    <cellStyle name="40% - Accent5 11" xfId="25732" hidden="1"/>
    <cellStyle name="40% - Accent5 11" xfId="26053" hidden="1"/>
    <cellStyle name="40% - Accent5 11" xfId="28523" hidden="1"/>
    <cellStyle name="40% - Accent5 11" xfId="28597" hidden="1"/>
    <cellStyle name="40% - Accent5 11" xfId="28673" hidden="1"/>
    <cellStyle name="40% - Accent5 11" xfId="28751" hidden="1"/>
    <cellStyle name="40% - Accent5 11" xfId="29336" hidden="1"/>
    <cellStyle name="40% - Accent5 11" xfId="29412" hidden="1"/>
    <cellStyle name="40% - Accent5 11" xfId="29491" hidden="1"/>
    <cellStyle name="40% - Accent5 11" xfId="29115" hidden="1"/>
    <cellStyle name="40% - Accent5 11" xfId="29024" hidden="1"/>
    <cellStyle name="40% - Accent5 11" xfId="28991" hidden="1"/>
    <cellStyle name="40% - Accent5 11" xfId="29931" hidden="1"/>
    <cellStyle name="40% - Accent5 11" xfId="30007" hidden="1"/>
    <cellStyle name="40% - Accent5 11" xfId="30085" hidden="1"/>
    <cellStyle name="40% - Accent5 11" xfId="29253" hidden="1"/>
    <cellStyle name="40% - Accent5 11" xfId="29026" hidden="1"/>
    <cellStyle name="40% - Accent5 11" xfId="29251" hidden="1"/>
    <cellStyle name="40% - Accent5 11" xfId="30463" hidden="1"/>
    <cellStyle name="40% - Accent5 11" xfId="30539" hidden="1"/>
    <cellStyle name="40% - Accent5 11" xfId="30617" hidden="1"/>
    <cellStyle name="40% - Accent5 11" xfId="30800" hidden="1"/>
    <cellStyle name="40% - Accent5 11" xfId="30876" hidden="1"/>
    <cellStyle name="40% - Accent5 11" xfId="30954" hidden="1"/>
    <cellStyle name="40% - Accent5 11" xfId="31137" hidden="1"/>
    <cellStyle name="40% - Accent5 11" xfId="31213" hidden="1"/>
    <cellStyle name="40% - Accent5 11" xfId="31315" hidden="1"/>
    <cellStyle name="40% - Accent5 11" xfId="31389" hidden="1"/>
    <cellStyle name="40% - Accent5 11" xfId="31465" hidden="1"/>
    <cellStyle name="40% - Accent5 11" xfId="31543" hidden="1"/>
    <cellStyle name="40% - Accent5 11" xfId="32128" hidden="1"/>
    <cellStyle name="40% - Accent5 11" xfId="32204" hidden="1"/>
    <cellStyle name="40% - Accent5 11" xfId="32283" hidden="1"/>
    <cellStyle name="40% - Accent5 11" xfId="31907" hidden="1"/>
    <cellStyle name="40% - Accent5 11" xfId="31816" hidden="1"/>
    <cellStyle name="40% - Accent5 11" xfId="31783" hidden="1"/>
    <cellStyle name="40% - Accent5 11" xfId="32723" hidden="1"/>
    <cellStyle name="40% - Accent5 11" xfId="32799" hidden="1"/>
    <cellStyle name="40% - Accent5 11" xfId="32877" hidden="1"/>
    <cellStyle name="40% - Accent5 11" xfId="32045" hidden="1"/>
    <cellStyle name="40% - Accent5 11" xfId="31818" hidden="1"/>
    <cellStyle name="40% - Accent5 11" xfId="32043" hidden="1"/>
    <cellStyle name="40% - Accent5 11" xfId="33255" hidden="1"/>
    <cellStyle name="40% - Accent5 11" xfId="33331" hidden="1"/>
    <cellStyle name="40% - Accent5 11" xfId="33409" hidden="1"/>
    <cellStyle name="40% - Accent5 11" xfId="33592" hidden="1"/>
    <cellStyle name="40% - Accent5 11" xfId="33668" hidden="1"/>
    <cellStyle name="40% - Accent5 11" xfId="33746" hidden="1"/>
    <cellStyle name="40% - Accent5 11" xfId="33929" hidden="1"/>
    <cellStyle name="40% - Accent5 11" xfId="34005" hidden="1"/>
    <cellStyle name="40% - Accent5 12" xfId="611" hidden="1"/>
    <cellStyle name="40% - Accent5 12" xfId="936" hidden="1"/>
    <cellStyle name="40% - Accent5 12" xfId="1256" hidden="1"/>
    <cellStyle name="40% - Accent5 12" xfId="1598" hidden="1"/>
    <cellStyle name="40% - Accent5 12" xfId="6826" hidden="1"/>
    <cellStyle name="40% - Accent5 12" xfId="7147" hidden="1"/>
    <cellStyle name="40% - Accent5 12" xfId="7493" hidden="1"/>
    <cellStyle name="40% - Accent5 12" xfId="10706" hidden="1"/>
    <cellStyle name="40% - Accent5 12" xfId="5446" hidden="1"/>
    <cellStyle name="40% - Accent5 12" xfId="5376" hidden="1"/>
    <cellStyle name="40% - Accent5 12" xfId="13265" hidden="1"/>
    <cellStyle name="40% - Accent5 12" xfId="13585" hidden="1"/>
    <cellStyle name="40% - Accent5 12" xfId="13927" hidden="1"/>
    <cellStyle name="40% - Accent5 12" xfId="16915" hidden="1"/>
    <cellStyle name="40% - Accent5 12" xfId="5683" hidden="1"/>
    <cellStyle name="40% - Accent5 12" xfId="7908" hidden="1"/>
    <cellStyle name="40% - Accent5 12" xfId="19348" hidden="1"/>
    <cellStyle name="40% - Accent5 12" xfId="19668" hidden="1"/>
    <cellStyle name="40% - Accent5 12" xfId="20010" hidden="1"/>
    <cellStyle name="40% - Accent5 12" xfId="22601" hidden="1"/>
    <cellStyle name="40% - Accent5 12" xfId="22921" hidden="1"/>
    <cellStyle name="40% - Accent5 12" xfId="23263" hidden="1"/>
    <cellStyle name="40% - Accent5 12" xfId="25767" hidden="1"/>
    <cellStyle name="40% - Accent5 12" xfId="26087" hidden="1"/>
    <cellStyle name="40% - Accent5 12" xfId="28536" hidden="1"/>
    <cellStyle name="40% - Accent5 12" xfId="28611" hidden="1"/>
    <cellStyle name="40% - Accent5 12" xfId="28686" hidden="1"/>
    <cellStyle name="40% - Accent5 12" xfId="28764" hidden="1"/>
    <cellStyle name="40% - Accent5 12" xfId="29350" hidden="1"/>
    <cellStyle name="40% - Accent5 12" xfId="29425" hidden="1"/>
    <cellStyle name="40% - Accent5 12" xfId="29504" hidden="1"/>
    <cellStyle name="40% - Accent5 12" xfId="29722" hidden="1"/>
    <cellStyle name="40% - Accent5 12" xfId="29147" hidden="1"/>
    <cellStyle name="40% - Accent5 12" xfId="29136" hidden="1"/>
    <cellStyle name="40% - Accent5 12" xfId="29945" hidden="1"/>
    <cellStyle name="40% - Accent5 12" xfId="30020" hidden="1"/>
    <cellStyle name="40% - Accent5 12" xfId="30098" hidden="1"/>
    <cellStyle name="40% - Accent5 12" xfId="30281" hidden="1"/>
    <cellStyle name="40% - Accent5 12" xfId="29183" hidden="1"/>
    <cellStyle name="40% - Accent5 12" xfId="29544" hidden="1"/>
    <cellStyle name="40% - Accent5 12" xfId="30477" hidden="1"/>
    <cellStyle name="40% - Accent5 12" xfId="30552" hidden="1"/>
    <cellStyle name="40% - Accent5 12" xfId="30630" hidden="1"/>
    <cellStyle name="40% - Accent5 12" xfId="30814" hidden="1"/>
    <cellStyle name="40% - Accent5 12" xfId="30889" hidden="1"/>
    <cellStyle name="40% - Accent5 12" xfId="30967" hidden="1"/>
    <cellStyle name="40% - Accent5 12" xfId="31151" hidden="1"/>
    <cellStyle name="40% - Accent5 12" xfId="31226" hidden="1"/>
    <cellStyle name="40% - Accent5 12" xfId="31328" hidden="1"/>
    <cellStyle name="40% - Accent5 12" xfId="31403" hidden="1"/>
    <cellStyle name="40% - Accent5 12" xfId="31478" hidden="1"/>
    <cellStyle name="40% - Accent5 12" xfId="31556" hidden="1"/>
    <cellStyle name="40% - Accent5 12" xfId="32142" hidden="1"/>
    <cellStyle name="40% - Accent5 12" xfId="32217" hidden="1"/>
    <cellStyle name="40% - Accent5 12" xfId="32296" hidden="1"/>
    <cellStyle name="40% - Accent5 12" xfId="32514" hidden="1"/>
    <cellStyle name="40% - Accent5 12" xfId="31939" hidden="1"/>
    <cellStyle name="40% - Accent5 12" xfId="31928" hidden="1"/>
    <cellStyle name="40% - Accent5 12" xfId="32737" hidden="1"/>
    <cellStyle name="40% - Accent5 12" xfId="32812" hidden="1"/>
    <cellStyle name="40% - Accent5 12" xfId="32890" hidden="1"/>
    <cellStyle name="40% - Accent5 12" xfId="33073" hidden="1"/>
    <cellStyle name="40% - Accent5 12" xfId="31975" hidden="1"/>
    <cellStyle name="40% - Accent5 12" xfId="32336" hidden="1"/>
    <cellStyle name="40% - Accent5 12" xfId="33269" hidden="1"/>
    <cellStyle name="40% - Accent5 12" xfId="33344" hidden="1"/>
    <cellStyle name="40% - Accent5 12" xfId="33422" hidden="1"/>
    <cellStyle name="40% - Accent5 12" xfId="33606" hidden="1"/>
    <cellStyle name="40% - Accent5 12" xfId="33681" hidden="1"/>
    <cellStyle name="40% - Accent5 12" xfId="33759" hidden="1"/>
    <cellStyle name="40% - Accent5 12" xfId="33943" hidden="1"/>
    <cellStyle name="40% - Accent5 12" xfId="34018" hidden="1"/>
    <cellStyle name="40% - Accent5 13" xfId="1633" hidden="1"/>
    <cellStyle name="40% - Accent5 13" xfId="2899" hidden="1"/>
    <cellStyle name="40% - Accent5 13" xfId="9525" hidden="1"/>
    <cellStyle name="40% - Accent5 13" xfId="12038" hidden="1"/>
    <cellStyle name="40% - Accent5 13" xfId="15776" hidden="1"/>
    <cellStyle name="40% - Accent5 13" xfId="18144" hidden="1"/>
    <cellStyle name="40% - Accent5 13" xfId="21413" hidden="1"/>
    <cellStyle name="40% - Accent5 13" xfId="24597" hidden="1"/>
    <cellStyle name="40% - Accent5 13" xfId="28777" hidden="1"/>
    <cellStyle name="40% - Accent5 13" xfId="28892" hidden="1"/>
    <cellStyle name="40% - Accent5 13" xfId="29615" hidden="1"/>
    <cellStyle name="40% - Accent5 13" xfId="29788" hidden="1"/>
    <cellStyle name="40% - Accent5 13" xfId="30181" hidden="1"/>
    <cellStyle name="40% - Accent5 13" xfId="30329" hidden="1"/>
    <cellStyle name="40% - Accent5 13" xfId="30667" hidden="1"/>
    <cellStyle name="40% - Accent5 13" xfId="31004" hidden="1"/>
    <cellStyle name="40% - Accent5 13" xfId="31569" hidden="1"/>
    <cellStyle name="40% - Accent5 13" xfId="31684" hidden="1"/>
    <cellStyle name="40% - Accent5 13" xfId="32407" hidden="1"/>
    <cellStyle name="40% - Accent5 13" xfId="32580" hidden="1"/>
    <cellStyle name="40% - Accent5 13" xfId="32973" hidden="1"/>
    <cellStyle name="40% - Accent5 13" xfId="33121" hidden="1"/>
    <cellStyle name="40% - Accent5 13" xfId="33459" hidden="1"/>
    <cellStyle name="40% - Accent5 13" xfId="33796" hidden="1"/>
    <cellStyle name="40% - Accent5 3 2 3 2" xfId="1721" hidden="1"/>
    <cellStyle name="40% - Accent5 3 2 3 2" xfId="2987" hidden="1"/>
    <cellStyle name="40% - Accent5 3 2 3 2" xfId="9613" hidden="1"/>
    <cellStyle name="40% - Accent5 3 2 3 2" xfId="12126" hidden="1"/>
    <cellStyle name="40% - Accent5 3 2 3 2" xfId="15864" hidden="1"/>
    <cellStyle name="40% - Accent5 3 2 3 2" xfId="18232" hidden="1"/>
    <cellStyle name="40% - Accent5 3 2 3 2" xfId="21501" hidden="1"/>
    <cellStyle name="40% - Accent5 3 2 3 2" xfId="24685" hidden="1"/>
    <cellStyle name="40% - Accent5 3 2 3 2" xfId="28862" hidden="1"/>
    <cellStyle name="40% - Accent5 3 2 3 2" xfId="28977" hidden="1"/>
    <cellStyle name="40% - Accent5 3 2 3 2" xfId="29700" hidden="1"/>
    <cellStyle name="40% - Accent5 3 2 3 2" xfId="29873" hidden="1"/>
    <cellStyle name="40% - Accent5 3 2 3 2" xfId="30266" hidden="1"/>
    <cellStyle name="40% - Accent5 3 2 3 2" xfId="30414" hidden="1"/>
    <cellStyle name="40% - Accent5 3 2 3 2" xfId="30752" hidden="1"/>
    <cellStyle name="40% - Accent5 3 2 3 2" xfId="31089" hidden="1"/>
    <cellStyle name="40% - Accent5 3 2 3 2" xfId="31654" hidden="1"/>
    <cellStyle name="40% - Accent5 3 2 3 2" xfId="31769" hidden="1"/>
    <cellStyle name="40% - Accent5 3 2 3 2" xfId="32492" hidden="1"/>
    <cellStyle name="40% - Accent5 3 2 3 2" xfId="32665" hidden="1"/>
    <cellStyle name="40% - Accent5 3 2 3 2" xfId="33058" hidden="1"/>
    <cellStyle name="40% - Accent5 3 2 3 2" xfId="33206" hidden="1"/>
    <cellStyle name="40% - Accent5 3 2 3 2" xfId="33544" hidden="1"/>
    <cellStyle name="40% - Accent5 3 2 3 2" xfId="33881" hidden="1"/>
    <cellStyle name="40% - Accent5 3 2 4 2" xfId="1692" hidden="1"/>
    <cellStyle name="40% - Accent5 3 2 4 2" xfId="2958" hidden="1"/>
    <cellStyle name="40% - Accent5 3 2 4 2" xfId="9584" hidden="1"/>
    <cellStyle name="40% - Accent5 3 2 4 2" xfId="12097" hidden="1"/>
    <cellStyle name="40% - Accent5 3 2 4 2" xfId="15835" hidden="1"/>
    <cellStyle name="40% - Accent5 3 2 4 2" xfId="18203" hidden="1"/>
    <cellStyle name="40% - Accent5 3 2 4 2" xfId="21472" hidden="1"/>
    <cellStyle name="40% - Accent5 3 2 4 2" xfId="24656" hidden="1"/>
    <cellStyle name="40% - Accent5 3 2 4 2" xfId="28833" hidden="1"/>
    <cellStyle name="40% - Accent5 3 2 4 2" xfId="28948" hidden="1"/>
    <cellStyle name="40% - Accent5 3 2 4 2" xfId="29671" hidden="1"/>
    <cellStyle name="40% - Accent5 3 2 4 2" xfId="29844" hidden="1"/>
    <cellStyle name="40% - Accent5 3 2 4 2" xfId="30237" hidden="1"/>
    <cellStyle name="40% - Accent5 3 2 4 2" xfId="30385" hidden="1"/>
    <cellStyle name="40% - Accent5 3 2 4 2" xfId="30723" hidden="1"/>
    <cellStyle name="40% - Accent5 3 2 4 2" xfId="31060" hidden="1"/>
    <cellStyle name="40% - Accent5 3 2 4 2" xfId="31625" hidden="1"/>
    <cellStyle name="40% - Accent5 3 2 4 2" xfId="31740" hidden="1"/>
    <cellStyle name="40% - Accent5 3 2 4 2" xfId="32463" hidden="1"/>
    <cellStyle name="40% - Accent5 3 2 4 2" xfId="32636" hidden="1"/>
    <cellStyle name="40% - Accent5 3 2 4 2" xfId="33029" hidden="1"/>
    <cellStyle name="40% - Accent5 3 2 4 2" xfId="33177" hidden="1"/>
    <cellStyle name="40% - Accent5 3 2 4 2" xfId="33515" hidden="1"/>
    <cellStyle name="40% - Accent5 3 2 4 2" xfId="33852" hidden="1"/>
    <cellStyle name="40% - Accent5 3 3 3 2" xfId="1691" hidden="1"/>
    <cellStyle name="40% - Accent5 3 3 3 2" xfId="2957" hidden="1"/>
    <cellStyle name="40% - Accent5 3 3 3 2" xfId="9583" hidden="1"/>
    <cellStyle name="40% - Accent5 3 3 3 2" xfId="12096" hidden="1"/>
    <cellStyle name="40% - Accent5 3 3 3 2" xfId="15834" hidden="1"/>
    <cellStyle name="40% - Accent5 3 3 3 2" xfId="18202" hidden="1"/>
    <cellStyle name="40% - Accent5 3 3 3 2" xfId="21471" hidden="1"/>
    <cellStyle name="40% - Accent5 3 3 3 2" xfId="24655" hidden="1"/>
    <cellStyle name="40% - Accent5 3 3 3 2" xfId="28832" hidden="1"/>
    <cellStyle name="40% - Accent5 3 3 3 2" xfId="28947" hidden="1"/>
    <cellStyle name="40% - Accent5 3 3 3 2" xfId="29670" hidden="1"/>
    <cellStyle name="40% - Accent5 3 3 3 2" xfId="29843" hidden="1"/>
    <cellStyle name="40% - Accent5 3 3 3 2" xfId="30236" hidden="1"/>
    <cellStyle name="40% - Accent5 3 3 3 2" xfId="30384" hidden="1"/>
    <cellStyle name="40% - Accent5 3 3 3 2" xfId="30722" hidden="1"/>
    <cellStyle name="40% - Accent5 3 3 3 2" xfId="31059" hidden="1"/>
    <cellStyle name="40% - Accent5 3 3 3 2" xfId="31624" hidden="1"/>
    <cellStyle name="40% - Accent5 3 3 3 2" xfId="31739" hidden="1"/>
    <cellStyle name="40% - Accent5 3 3 3 2" xfId="32462" hidden="1"/>
    <cellStyle name="40% - Accent5 3 3 3 2" xfId="32635" hidden="1"/>
    <cellStyle name="40% - Accent5 3 3 3 2" xfId="33028" hidden="1"/>
    <cellStyle name="40% - Accent5 3 3 3 2" xfId="33176" hidden="1"/>
    <cellStyle name="40% - Accent5 3 3 3 2" xfId="33514" hidden="1"/>
    <cellStyle name="40% - Accent5 3 3 3 2" xfId="33851" hidden="1"/>
    <cellStyle name="40% - Accent5 4 2 3 2" xfId="1722" hidden="1"/>
    <cellStyle name="40% - Accent5 4 2 3 2" xfId="2988" hidden="1"/>
    <cellStyle name="40% - Accent5 4 2 3 2" xfId="9614" hidden="1"/>
    <cellStyle name="40% - Accent5 4 2 3 2" xfId="12127" hidden="1"/>
    <cellStyle name="40% - Accent5 4 2 3 2" xfId="15865" hidden="1"/>
    <cellStyle name="40% - Accent5 4 2 3 2" xfId="18233" hidden="1"/>
    <cellStyle name="40% - Accent5 4 2 3 2" xfId="21502" hidden="1"/>
    <cellStyle name="40% - Accent5 4 2 3 2" xfId="24686" hidden="1"/>
    <cellStyle name="40% - Accent5 4 2 3 2" xfId="28863" hidden="1"/>
    <cellStyle name="40% - Accent5 4 2 3 2" xfId="28978" hidden="1"/>
    <cellStyle name="40% - Accent5 4 2 3 2" xfId="29701" hidden="1"/>
    <cellStyle name="40% - Accent5 4 2 3 2" xfId="29874" hidden="1"/>
    <cellStyle name="40% - Accent5 4 2 3 2" xfId="30267" hidden="1"/>
    <cellStyle name="40% - Accent5 4 2 3 2" xfId="30415" hidden="1"/>
    <cellStyle name="40% - Accent5 4 2 3 2" xfId="30753" hidden="1"/>
    <cellStyle name="40% - Accent5 4 2 3 2" xfId="31090" hidden="1"/>
    <cellStyle name="40% - Accent5 4 2 3 2" xfId="31655" hidden="1"/>
    <cellStyle name="40% - Accent5 4 2 3 2" xfId="31770" hidden="1"/>
    <cellStyle name="40% - Accent5 4 2 3 2" xfId="32493" hidden="1"/>
    <cellStyle name="40% - Accent5 4 2 3 2" xfId="32666" hidden="1"/>
    <cellStyle name="40% - Accent5 4 2 3 2" xfId="33059" hidden="1"/>
    <cellStyle name="40% - Accent5 4 2 3 2" xfId="33207" hidden="1"/>
    <cellStyle name="40% - Accent5 4 2 3 2" xfId="33545" hidden="1"/>
    <cellStyle name="40% - Accent5 4 2 3 2" xfId="33882" hidden="1"/>
    <cellStyle name="40% - Accent5 4 2 4 2" xfId="1694" hidden="1"/>
    <cellStyle name="40% - Accent5 4 2 4 2" xfId="2960" hidden="1"/>
    <cellStyle name="40% - Accent5 4 2 4 2" xfId="9586" hidden="1"/>
    <cellStyle name="40% - Accent5 4 2 4 2" xfId="12099" hidden="1"/>
    <cellStyle name="40% - Accent5 4 2 4 2" xfId="15837" hidden="1"/>
    <cellStyle name="40% - Accent5 4 2 4 2" xfId="18205" hidden="1"/>
    <cellStyle name="40% - Accent5 4 2 4 2" xfId="21474" hidden="1"/>
    <cellStyle name="40% - Accent5 4 2 4 2" xfId="24658" hidden="1"/>
    <cellStyle name="40% - Accent5 4 2 4 2" xfId="28835" hidden="1"/>
    <cellStyle name="40% - Accent5 4 2 4 2" xfId="28950" hidden="1"/>
    <cellStyle name="40% - Accent5 4 2 4 2" xfId="29673" hidden="1"/>
    <cellStyle name="40% - Accent5 4 2 4 2" xfId="29846" hidden="1"/>
    <cellStyle name="40% - Accent5 4 2 4 2" xfId="30239" hidden="1"/>
    <cellStyle name="40% - Accent5 4 2 4 2" xfId="30387" hidden="1"/>
    <cellStyle name="40% - Accent5 4 2 4 2" xfId="30725" hidden="1"/>
    <cellStyle name="40% - Accent5 4 2 4 2" xfId="31062" hidden="1"/>
    <cellStyle name="40% - Accent5 4 2 4 2" xfId="31627" hidden="1"/>
    <cellStyle name="40% - Accent5 4 2 4 2" xfId="31742" hidden="1"/>
    <cellStyle name="40% - Accent5 4 2 4 2" xfId="32465" hidden="1"/>
    <cellStyle name="40% - Accent5 4 2 4 2" xfId="32638" hidden="1"/>
    <cellStyle name="40% - Accent5 4 2 4 2" xfId="33031" hidden="1"/>
    <cellStyle name="40% - Accent5 4 2 4 2" xfId="33179" hidden="1"/>
    <cellStyle name="40% - Accent5 4 2 4 2" xfId="33517" hidden="1"/>
    <cellStyle name="40% - Accent5 4 2 4 2" xfId="33854" hidden="1"/>
    <cellStyle name="40% - Accent5 4 3 3 2" xfId="1693" hidden="1"/>
    <cellStyle name="40% - Accent5 4 3 3 2" xfId="2959" hidden="1"/>
    <cellStyle name="40% - Accent5 4 3 3 2" xfId="9585" hidden="1"/>
    <cellStyle name="40% - Accent5 4 3 3 2" xfId="12098" hidden="1"/>
    <cellStyle name="40% - Accent5 4 3 3 2" xfId="15836" hidden="1"/>
    <cellStyle name="40% - Accent5 4 3 3 2" xfId="18204" hidden="1"/>
    <cellStyle name="40% - Accent5 4 3 3 2" xfId="21473" hidden="1"/>
    <cellStyle name="40% - Accent5 4 3 3 2" xfId="24657" hidden="1"/>
    <cellStyle name="40% - Accent5 4 3 3 2" xfId="28834" hidden="1"/>
    <cellStyle name="40% - Accent5 4 3 3 2" xfId="28949" hidden="1"/>
    <cellStyle name="40% - Accent5 4 3 3 2" xfId="29672" hidden="1"/>
    <cellStyle name="40% - Accent5 4 3 3 2" xfId="29845" hidden="1"/>
    <cellStyle name="40% - Accent5 4 3 3 2" xfId="30238" hidden="1"/>
    <cellStyle name="40% - Accent5 4 3 3 2" xfId="30386" hidden="1"/>
    <cellStyle name="40% - Accent5 4 3 3 2" xfId="30724" hidden="1"/>
    <cellStyle name="40% - Accent5 4 3 3 2" xfId="31061" hidden="1"/>
    <cellStyle name="40% - Accent5 4 3 3 2" xfId="31626" hidden="1"/>
    <cellStyle name="40% - Accent5 4 3 3 2" xfId="31741" hidden="1"/>
    <cellStyle name="40% - Accent5 4 3 3 2" xfId="32464" hidden="1"/>
    <cellStyle name="40% - Accent5 4 3 3 2" xfId="32637" hidden="1"/>
    <cellStyle name="40% - Accent5 4 3 3 2" xfId="33030" hidden="1"/>
    <cellStyle name="40% - Accent5 4 3 3 2" xfId="33178" hidden="1"/>
    <cellStyle name="40% - Accent5 4 3 3 2" xfId="33516" hidden="1"/>
    <cellStyle name="40% - Accent5 4 3 3 2" xfId="33853" hidden="1"/>
    <cellStyle name="40% - Accent5 5 2" xfId="1650" hidden="1"/>
    <cellStyle name="40% - Accent5 5 2" xfId="2916" hidden="1"/>
    <cellStyle name="40% - Accent5 5 2" xfId="9542" hidden="1"/>
    <cellStyle name="40% - Accent5 5 2" xfId="12055" hidden="1"/>
    <cellStyle name="40% - Accent5 5 2" xfId="15793" hidden="1"/>
    <cellStyle name="40% - Accent5 5 2" xfId="18161" hidden="1"/>
    <cellStyle name="40% - Accent5 5 2" xfId="21430" hidden="1"/>
    <cellStyle name="40% - Accent5 5 2" xfId="24614" hidden="1"/>
    <cellStyle name="40% - Accent5 5 2" xfId="28791" hidden="1"/>
    <cellStyle name="40% - Accent5 5 2" xfId="28906" hidden="1"/>
    <cellStyle name="40% - Accent5 5 2" xfId="29629" hidden="1"/>
    <cellStyle name="40% - Accent5 5 2" xfId="29802" hidden="1"/>
    <cellStyle name="40% - Accent5 5 2" xfId="30195" hidden="1"/>
    <cellStyle name="40% - Accent5 5 2" xfId="30343" hidden="1"/>
    <cellStyle name="40% - Accent5 5 2" xfId="30681" hidden="1"/>
    <cellStyle name="40% - Accent5 5 2" xfId="31018" hidden="1"/>
    <cellStyle name="40% - Accent5 5 2" xfId="31583" hidden="1"/>
    <cellStyle name="40% - Accent5 5 2" xfId="31698" hidden="1"/>
    <cellStyle name="40% - Accent5 5 2" xfId="32421" hidden="1"/>
    <cellStyle name="40% - Accent5 5 2" xfId="32594" hidden="1"/>
    <cellStyle name="40% - Accent5 5 2" xfId="32987" hidden="1"/>
    <cellStyle name="40% - Accent5 5 2" xfId="33135" hidden="1"/>
    <cellStyle name="40% - Accent5 5 2" xfId="33473" hidden="1"/>
    <cellStyle name="40% - Accent5 5 2" xfId="33810" hidden="1"/>
    <cellStyle name="40% - Accent5 7" xfId="424" hidden="1"/>
    <cellStyle name="40% - Accent5 7" xfId="617" hidden="1"/>
    <cellStyle name="40% - Accent5 7" xfId="956" hidden="1"/>
    <cellStyle name="40% - Accent5 7" xfId="1298" hidden="1"/>
    <cellStyle name="40% - Accent5 7" xfId="6505" hidden="1"/>
    <cellStyle name="40% - Accent5 7" xfId="6846" hidden="1"/>
    <cellStyle name="40% - Accent5 7" xfId="7189" hidden="1"/>
    <cellStyle name="40% - Accent5 7" xfId="4552" hidden="1"/>
    <cellStyle name="40% - Accent5 7" xfId="10655" hidden="1"/>
    <cellStyle name="40% - Accent5 7" xfId="4165" hidden="1"/>
    <cellStyle name="40% - Accent5 7" xfId="4668" hidden="1"/>
    <cellStyle name="40% - Accent5 7" xfId="13285" hidden="1"/>
    <cellStyle name="40% - Accent5 7" xfId="13627" hidden="1"/>
    <cellStyle name="40% - Accent5 7" xfId="4450" hidden="1"/>
    <cellStyle name="40% - Accent5 7" xfId="16871" hidden="1"/>
    <cellStyle name="40% - Accent5 7" xfId="5966" hidden="1"/>
    <cellStyle name="40% - Accent5 7" xfId="10657" hidden="1"/>
    <cellStyle name="40% - Accent5 7" xfId="19368" hidden="1"/>
    <cellStyle name="40% - Accent5 7" xfId="19710" hidden="1"/>
    <cellStyle name="40% - Accent5 7" xfId="12485" hidden="1"/>
    <cellStyle name="40% - Accent5 7" xfId="22621" hidden="1"/>
    <cellStyle name="40% - Accent5 7" xfId="22963" hidden="1"/>
    <cellStyle name="40% - Accent5 7" xfId="17396" hidden="1"/>
    <cellStyle name="40% - Accent5 7" xfId="25787" hidden="1"/>
    <cellStyle name="40% - Accent5 7" xfId="28468" hidden="1"/>
    <cellStyle name="40% - Accent5 7" xfId="28539" hidden="1"/>
    <cellStyle name="40% - Accent5 7" xfId="28617" hidden="1"/>
    <cellStyle name="40% - Accent5 7" xfId="28695" hidden="1"/>
    <cellStyle name="40% - Accent5 7" xfId="29277" hidden="1"/>
    <cellStyle name="40% - Accent5 7" xfId="29356" hidden="1"/>
    <cellStyle name="40% - Accent5 7" xfId="29434" hidden="1"/>
    <cellStyle name="40% - Accent5 7" xfId="29030" hidden="1"/>
    <cellStyle name="40% - Accent5 7" xfId="29711" hidden="1"/>
    <cellStyle name="40% - Accent5 7" xfId="28996" hidden="1"/>
    <cellStyle name="40% - Accent5 7" xfId="29045" hidden="1"/>
    <cellStyle name="40% - Accent5 7" xfId="29951" hidden="1"/>
    <cellStyle name="40% - Accent5 7" xfId="30029" hidden="1"/>
    <cellStyle name="40% - Accent5 7" xfId="29020" hidden="1"/>
    <cellStyle name="40% - Accent5 7" xfId="30275" hidden="1"/>
    <cellStyle name="40% - Accent5 7" xfId="29211" hidden="1"/>
    <cellStyle name="40% - Accent5 7" xfId="29713" hidden="1"/>
    <cellStyle name="40% - Accent5 7" xfId="30483" hidden="1"/>
    <cellStyle name="40% - Accent5 7" xfId="30561" hidden="1"/>
    <cellStyle name="40% - Accent5 7" xfId="29881" hidden="1"/>
    <cellStyle name="40% - Accent5 7" xfId="30820" hidden="1"/>
    <cellStyle name="40% - Accent5 7" xfId="30898" hidden="1"/>
    <cellStyle name="40% - Accent5 7" xfId="30304" hidden="1"/>
    <cellStyle name="40% - Accent5 7" xfId="31157" hidden="1"/>
    <cellStyle name="40% - Accent5 7" xfId="31260" hidden="1"/>
    <cellStyle name="40% - Accent5 7" xfId="31331" hidden="1"/>
    <cellStyle name="40% - Accent5 7" xfId="31409" hidden="1"/>
    <cellStyle name="40% - Accent5 7" xfId="31487" hidden="1"/>
    <cellStyle name="40% - Accent5 7" xfId="32069" hidden="1"/>
    <cellStyle name="40% - Accent5 7" xfId="32148" hidden="1"/>
    <cellStyle name="40% - Accent5 7" xfId="32226" hidden="1"/>
    <cellStyle name="40% - Accent5 7" xfId="31822" hidden="1"/>
    <cellStyle name="40% - Accent5 7" xfId="32503" hidden="1"/>
    <cellStyle name="40% - Accent5 7" xfId="31788" hidden="1"/>
    <cellStyle name="40% - Accent5 7" xfId="31837" hidden="1"/>
    <cellStyle name="40% - Accent5 7" xfId="32743" hidden="1"/>
    <cellStyle name="40% - Accent5 7" xfId="32821" hidden="1"/>
    <cellStyle name="40% - Accent5 7" xfId="31812" hidden="1"/>
    <cellStyle name="40% - Accent5 7" xfId="33067" hidden="1"/>
    <cellStyle name="40% - Accent5 7" xfId="32003" hidden="1"/>
    <cellStyle name="40% - Accent5 7" xfId="32505" hidden="1"/>
    <cellStyle name="40% - Accent5 7" xfId="33275" hidden="1"/>
    <cellStyle name="40% - Accent5 7" xfId="33353" hidden="1"/>
    <cellStyle name="40% - Accent5 7" xfId="32673" hidden="1"/>
    <cellStyle name="40% - Accent5 7" xfId="33612" hidden="1"/>
    <cellStyle name="40% - Accent5 7" xfId="33690" hidden="1"/>
    <cellStyle name="40% - Accent5 7" xfId="33096" hidden="1"/>
    <cellStyle name="40% - Accent5 7" xfId="33949" hidden="1"/>
    <cellStyle name="40% - Accent5 8" xfId="471" hidden="1"/>
    <cellStyle name="40% - Accent5 8" xfId="759" hidden="1"/>
    <cellStyle name="40% - Accent5 8" xfId="1089" hidden="1"/>
    <cellStyle name="40% - Accent5 8" xfId="1431" hidden="1"/>
    <cellStyle name="40% - Accent5 8" xfId="6649" hidden="1"/>
    <cellStyle name="40% - Accent5 8" xfId="6980" hidden="1"/>
    <cellStyle name="40% - Accent5 8" xfId="7325" hidden="1"/>
    <cellStyle name="40% - Accent5 8" xfId="7693" hidden="1"/>
    <cellStyle name="40% - Accent5 8" xfId="10767" hidden="1"/>
    <cellStyle name="40% - Accent5 8" xfId="5787" hidden="1"/>
    <cellStyle name="40% - Accent5 8" xfId="10258" hidden="1"/>
    <cellStyle name="40% - Accent5 8" xfId="13418" hidden="1"/>
    <cellStyle name="40% - Accent5 8" xfId="13760" hidden="1"/>
    <cellStyle name="40% - Accent5 8" xfId="14083" hidden="1"/>
    <cellStyle name="40% - Accent5 8" xfId="16971" hidden="1"/>
    <cellStyle name="40% - Accent5 8" xfId="4215" hidden="1"/>
    <cellStyle name="40% - Accent5 8" xfId="16497" hidden="1"/>
    <cellStyle name="40% - Accent5 8" xfId="19501" hidden="1"/>
    <cellStyle name="40% - Accent5 8" xfId="19843" hidden="1"/>
    <cellStyle name="40% - Accent5 8" xfId="20246" hidden="1"/>
    <cellStyle name="40% - Accent5 8" xfId="22754" hidden="1"/>
    <cellStyle name="40% - Accent5 8" xfId="23096" hidden="1"/>
    <cellStyle name="40% - Accent5 8" xfId="23451" hidden="1"/>
    <cellStyle name="40% - Accent5 8" xfId="25920" hidden="1"/>
    <cellStyle name="40% - Accent5 8" xfId="28484" hidden="1"/>
    <cellStyle name="40% - Accent5 8" xfId="28555" hidden="1"/>
    <cellStyle name="40% - Accent5 8" xfId="28632" hidden="1"/>
    <cellStyle name="40% - Accent5 8" xfId="28710" hidden="1"/>
    <cellStyle name="40% - Accent5 8" xfId="29294" hidden="1"/>
    <cellStyle name="40% - Accent5 8" xfId="29371" hidden="1"/>
    <cellStyle name="40% - Accent5 8" xfId="29450" hidden="1"/>
    <cellStyle name="40% - Accent5 8" xfId="29521" hidden="1"/>
    <cellStyle name="40% - Accent5 8" xfId="29733" hidden="1"/>
    <cellStyle name="40% - Accent5 8" xfId="29196" hidden="1"/>
    <cellStyle name="40% - Accent5 8" xfId="29705" hidden="1"/>
    <cellStyle name="40% - Accent5 8" xfId="29966" hidden="1"/>
    <cellStyle name="40% - Accent5 8" xfId="30044" hidden="1"/>
    <cellStyle name="40% - Accent5 8" xfId="30110" hidden="1"/>
    <cellStyle name="40% - Accent5 8" xfId="30291" hidden="1"/>
    <cellStyle name="40% - Accent5 8" xfId="29003" hidden="1"/>
    <cellStyle name="40% - Accent5 8" xfId="30270" hidden="1"/>
    <cellStyle name="40% - Accent5 8" xfId="30498" hidden="1"/>
    <cellStyle name="40% - Accent5 8" xfId="30576" hidden="1"/>
    <cellStyle name="40% - Accent5 8" xfId="30638" hidden="1"/>
    <cellStyle name="40% - Accent5 8" xfId="30835" hidden="1"/>
    <cellStyle name="40% - Accent5 8" xfId="30913" hidden="1"/>
    <cellStyle name="40% - Accent5 8" xfId="30975" hidden="1"/>
    <cellStyle name="40% - Accent5 8" xfId="31172" hidden="1"/>
    <cellStyle name="40% - Accent5 8" xfId="31276" hidden="1"/>
    <cellStyle name="40% - Accent5 8" xfId="31347" hidden="1"/>
    <cellStyle name="40% - Accent5 8" xfId="31424" hidden="1"/>
    <cellStyle name="40% - Accent5 8" xfId="31502" hidden="1"/>
    <cellStyle name="40% - Accent5 8" xfId="32086" hidden="1"/>
    <cellStyle name="40% - Accent5 8" xfId="32163" hidden="1"/>
    <cellStyle name="40% - Accent5 8" xfId="32242" hidden="1"/>
    <cellStyle name="40% - Accent5 8" xfId="32313" hidden="1"/>
    <cellStyle name="40% - Accent5 8" xfId="32525" hidden="1"/>
    <cellStyle name="40% - Accent5 8" xfId="31988" hidden="1"/>
    <cellStyle name="40% - Accent5 8" xfId="32497" hidden="1"/>
    <cellStyle name="40% - Accent5 8" xfId="32758" hidden="1"/>
    <cellStyle name="40% - Accent5 8" xfId="32836" hidden="1"/>
    <cellStyle name="40% - Accent5 8" xfId="32902" hidden="1"/>
    <cellStyle name="40% - Accent5 8" xfId="33083" hidden="1"/>
    <cellStyle name="40% - Accent5 8" xfId="31795" hidden="1"/>
    <cellStyle name="40% - Accent5 8" xfId="33062" hidden="1"/>
    <cellStyle name="40% - Accent5 8" xfId="33290" hidden="1"/>
    <cellStyle name="40% - Accent5 8" xfId="33368" hidden="1"/>
    <cellStyle name="40% - Accent5 8" xfId="33430" hidden="1"/>
    <cellStyle name="40% - Accent5 8" xfId="33627" hidden="1"/>
    <cellStyle name="40% - Accent5 8" xfId="33705" hidden="1"/>
    <cellStyle name="40% - Accent5 8" xfId="33767" hidden="1"/>
    <cellStyle name="40% - Accent5 8" xfId="33964" hidden="1"/>
    <cellStyle name="40% - Accent5 9" xfId="505" hidden="1"/>
    <cellStyle name="40% - Accent5 9" xfId="827" hidden="1"/>
    <cellStyle name="40% - Accent5 9" xfId="1151" hidden="1"/>
    <cellStyle name="40% - Accent5 9" xfId="1493" hidden="1"/>
    <cellStyle name="40% - Accent5 9" xfId="6717" hidden="1"/>
    <cellStyle name="40% - Accent5 9" xfId="7042" hidden="1"/>
    <cellStyle name="40% - Accent5 9" xfId="7387" hidden="1"/>
    <cellStyle name="40% - Accent5 9" xfId="10656" hidden="1"/>
    <cellStyle name="40% - Accent5 9" xfId="6151" hidden="1"/>
    <cellStyle name="40% - Accent5 9" xfId="5919" hidden="1"/>
    <cellStyle name="40% - Accent5 9" xfId="13156" hidden="1"/>
    <cellStyle name="40% - Accent5 9" xfId="13480" hidden="1"/>
    <cellStyle name="40% - Accent5 9" xfId="13822" hidden="1"/>
    <cellStyle name="40% - Accent5 9" xfId="16873" hidden="1"/>
    <cellStyle name="40% - Accent5 9" xfId="4310" hidden="1"/>
    <cellStyle name="40% - Accent5 9" xfId="4560" hidden="1"/>
    <cellStyle name="40% - Accent5 9" xfId="19237" hidden="1"/>
    <cellStyle name="40% - Accent5 9" xfId="19563" hidden="1"/>
    <cellStyle name="40% - Accent5 9" xfId="19905" hidden="1"/>
    <cellStyle name="40% - Accent5 9" xfId="22490" hidden="1"/>
    <cellStyle name="40% - Accent5 9" xfId="22816" hidden="1"/>
    <cellStyle name="40% - Accent5 9" xfId="23158" hidden="1"/>
    <cellStyle name="40% - Accent5 9" xfId="25658" hidden="1"/>
    <cellStyle name="40% - Accent5 9" xfId="25982" hidden="1"/>
    <cellStyle name="40% - Accent5 9" xfId="28497" hidden="1"/>
    <cellStyle name="40% - Accent5 9" xfId="28571" hidden="1"/>
    <cellStyle name="40% - Accent5 9" xfId="28647" hidden="1"/>
    <cellStyle name="40% - Accent5 9" xfId="28725" hidden="1"/>
    <cellStyle name="40% - Accent5 9" xfId="29310" hidden="1"/>
    <cellStyle name="40% - Accent5 9" xfId="29386" hidden="1"/>
    <cellStyle name="40% - Accent5 9" xfId="29465" hidden="1"/>
    <cellStyle name="40% - Accent5 9" xfId="29712" hidden="1"/>
    <cellStyle name="40% - Accent5 9" xfId="29238" hidden="1"/>
    <cellStyle name="40% - Accent5 9" xfId="29203" hidden="1"/>
    <cellStyle name="40% - Accent5 9" xfId="29905" hidden="1"/>
    <cellStyle name="40% - Accent5 9" xfId="29981" hidden="1"/>
    <cellStyle name="40% - Accent5 9" xfId="30059" hidden="1"/>
    <cellStyle name="40% - Accent5 9" xfId="30276" hidden="1"/>
    <cellStyle name="40% - Accent5 9" xfId="29007" hidden="1"/>
    <cellStyle name="40% - Accent5 9" xfId="29032" hidden="1"/>
    <cellStyle name="40% - Accent5 9" xfId="30437" hidden="1"/>
    <cellStyle name="40% - Accent5 9" xfId="30513" hidden="1"/>
    <cellStyle name="40% - Accent5 9" xfId="30591" hidden="1"/>
    <cellStyle name="40% - Accent5 9" xfId="30774" hidden="1"/>
    <cellStyle name="40% - Accent5 9" xfId="30850" hidden="1"/>
    <cellStyle name="40% - Accent5 9" xfId="30928" hidden="1"/>
    <cellStyle name="40% - Accent5 9" xfId="31111" hidden="1"/>
    <cellStyle name="40% - Accent5 9" xfId="31187" hidden="1"/>
    <cellStyle name="40% - Accent5 9" xfId="31289" hidden="1"/>
    <cellStyle name="40% - Accent5 9" xfId="31363" hidden="1"/>
    <cellStyle name="40% - Accent5 9" xfId="31439" hidden="1"/>
    <cellStyle name="40% - Accent5 9" xfId="31517" hidden="1"/>
    <cellStyle name="40% - Accent5 9" xfId="32102" hidden="1"/>
    <cellStyle name="40% - Accent5 9" xfId="32178" hidden="1"/>
    <cellStyle name="40% - Accent5 9" xfId="32257" hidden="1"/>
    <cellStyle name="40% - Accent5 9" xfId="32504" hidden="1"/>
    <cellStyle name="40% - Accent5 9" xfId="32030" hidden="1"/>
    <cellStyle name="40% - Accent5 9" xfId="31995" hidden="1"/>
    <cellStyle name="40% - Accent5 9" xfId="32697" hidden="1"/>
    <cellStyle name="40% - Accent5 9" xfId="32773" hidden="1"/>
    <cellStyle name="40% - Accent5 9" xfId="32851" hidden="1"/>
    <cellStyle name="40% - Accent5 9" xfId="33068" hidden="1"/>
    <cellStyle name="40% - Accent5 9" xfId="31799" hidden="1"/>
    <cellStyle name="40% - Accent5 9" xfId="31824" hidden="1"/>
    <cellStyle name="40% - Accent5 9" xfId="33229" hidden="1"/>
    <cellStyle name="40% - Accent5 9" xfId="33305" hidden="1"/>
    <cellStyle name="40% - Accent5 9" xfId="33383" hidden="1"/>
    <cellStyle name="40% - Accent5 9" xfId="33566" hidden="1"/>
    <cellStyle name="40% - Accent5 9" xfId="33642" hidden="1"/>
    <cellStyle name="40% - Accent5 9" xfId="33720" hidden="1"/>
    <cellStyle name="40% - Accent5 9" xfId="33903" hidden="1"/>
    <cellStyle name="40% - Accent5 9" xfId="33979" hidden="1"/>
    <cellStyle name="40% - Accent6" xfId="42" builtinId="51" hidden="1" customBuiltin="1"/>
    <cellStyle name="40% - Accent6" xfId="90" builtinId="51" hidden="1" customBuiltin="1"/>
    <cellStyle name="40% - Accent6" xfId="125" builtinId="51" hidden="1" customBuiltin="1"/>
    <cellStyle name="40% - Accent6" xfId="168" builtinId="51" hidden="1" customBuiltin="1"/>
    <cellStyle name="40% - Accent6" xfId="210" builtinId="51" hidden="1" customBuiltin="1"/>
    <cellStyle name="40% - Accent6" xfId="244" builtinId="51" hidden="1" customBuiltin="1"/>
    <cellStyle name="40% - Accent6" xfId="281" builtinId="51" hidden="1" customBuiltin="1"/>
    <cellStyle name="40% - Accent6" xfId="318" builtinId="51" hidden="1" customBuiltin="1"/>
    <cellStyle name="40% - Accent6" xfId="352" builtinId="51" hidden="1" customBuiltin="1"/>
    <cellStyle name="40% - Accent6" xfId="387" builtinId="51" hidden="1" customBuiltin="1"/>
    <cellStyle name="40% - Accent6" xfId="3938" builtinId="51" hidden="1" customBuiltin="1"/>
    <cellStyle name="40% - Accent6" xfId="3972" builtinId="51" hidden="1" customBuiltin="1"/>
    <cellStyle name="40% - Accent6" xfId="4009" builtinId="51" hidden="1" customBuiltin="1"/>
    <cellStyle name="40% - Accent6" xfId="4046" builtinId="51" hidden="1" customBuiltin="1"/>
    <cellStyle name="40% - Accent6" xfId="4080" builtinId="51" hidden="1" customBuiltin="1"/>
    <cellStyle name="40% - Accent6" xfId="4278" builtinId="51" hidden="1" customBuiltin="1"/>
    <cellStyle name="40% - Accent6" xfId="7677" builtinId="51" hidden="1" customBuiltin="1"/>
    <cellStyle name="40% - Accent6" xfId="7795" builtinId="51" hidden="1" customBuiltin="1"/>
    <cellStyle name="40% - Accent6" xfId="5048" builtinId="51" hidden="1" customBuiltin="1"/>
    <cellStyle name="40% - Accent6" xfId="10848" builtinId="51" hidden="1" customBuiltin="1"/>
    <cellStyle name="40% - Accent6" xfId="4808" builtinId="51" hidden="1" customBuiltin="1"/>
    <cellStyle name="40% - Accent6" xfId="8230" builtinId="51" hidden="1" customBuiltin="1"/>
    <cellStyle name="40% - Accent6" xfId="5710" builtinId="51" hidden="1" customBuiltin="1"/>
    <cellStyle name="40% - Accent6" xfId="10726" builtinId="51" hidden="1" customBuiltin="1"/>
    <cellStyle name="40% - Accent6" xfId="4101" builtinId="51" hidden="1" customBuiltin="1"/>
    <cellStyle name="40% - Accent6" xfId="5864" builtinId="51" hidden="1" customBuiltin="1"/>
    <cellStyle name="40% - Accent6" xfId="5702" builtinId="51" hidden="1" customBuiltin="1"/>
    <cellStyle name="40% - Accent6" xfId="5287" builtinId="51" hidden="1" customBuiltin="1"/>
    <cellStyle name="40% - Accent6" xfId="14072" builtinId="51" hidden="1" customBuiltin="1"/>
    <cellStyle name="40% - Accent6" xfId="14172" builtinId="51" hidden="1" customBuiltin="1"/>
    <cellStyle name="40% - Accent6" xfId="10840" builtinId="51" hidden="1" customBuiltin="1"/>
    <cellStyle name="40% - Accent6" xfId="17028" builtinId="51" hidden="1" customBuiltin="1"/>
    <cellStyle name="40% - Accent6" xfId="4520" builtinId="51" hidden="1" customBuiltin="1"/>
    <cellStyle name="40% - Accent6" xfId="14542" builtinId="51" hidden="1" customBuiltin="1"/>
    <cellStyle name="40% - Accent6" xfId="5041" builtinId="51" hidden="1" customBuiltin="1"/>
    <cellStyle name="40% - Accent6" xfId="16934" builtinId="51" hidden="1" customBuiltin="1"/>
    <cellStyle name="40% - Accent6" xfId="11118" builtinId="51" hidden="1" customBuiltin="1"/>
    <cellStyle name="40% - Accent6" xfId="5317" builtinId="51" hidden="1" customBuiltin="1"/>
    <cellStyle name="40% - Accent6" xfId="4906" builtinId="51" hidden="1" customBuiltin="1"/>
    <cellStyle name="40% - Accent6" xfId="8432" builtinId="51" hidden="1" customBuiltin="1"/>
    <cellStyle name="40% - Accent6" xfId="4544" builtinId="51" hidden="1" customBuiltin="1"/>
    <cellStyle name="40% - Accent6" xfId="14969" builtinId="51" hidden="1" customBuiltin="1"/>
    <cellStyle name="40% - Accent6" xfId="14767" builtinId="51" hidden="1" customBuiltin="1"/>
    <cellStyle name="40% - Accent6" xfId="8130" builtinId="51" hidden="1" customBuiltin="1"/>
    <cellStyle name="40% - Accent6" xfId="16951" builtinId="51" hidden="1" customBuiltin="1"/>
    <cellStyle name="40% - Accent6" xfId="16035" builtinId="51" hidden="1" customBuiltin="1"/>
    <cellStyle name="40% - Accent6" xfId="5234" builtinId="51" hidden="1" customBuiltin="1"/>
    <cellStyle name="40% - Accent6" xfId="14787" builtinId="51" hidden="1" customBuiltin="1"/>
    <cellStyle name="40% - Accent6" xfId="15202" builtinId="51" hidden="1" customBuiltin="1"/>
    <cellStyle name="40% - Accent6" xfId="14534" builtinId="51" hidden="1" customBuiltin="1"/>
    <cellStyle name="40% - Accent6" xfId="5682" builtinId="51" hidden="1" customBuiltin="1"/>
    <cellStyle name="40% - Accent6" xfId="4355" builtinId="51" hidden="1" customBuiltin="1"/>
    <cellStyle name="40% - Accent6 10" xfId="545" hidden="1"/>
    <cellStyle name="40% - Accent6 10" xfId="869" hidden="1"/>
    <cellStyle name="40% - Accent6 10" xfId="1190" hidden="1"/>
    <cellStyle name="40% - Accent6 10" xfId="1532" hidden="1"/>
    <cellStyle name="40% - Accent6 10" xfId="6759" hidden="1"/>
    <cellStyle name="40% - Accent6 10" xfId="7081" hidden="1"/>
    <cellStyle name="40% - Accent6 10" xfId="7427" hidden="1"/>
    <cellStyle name="40% - Accent6 10" xfId="10776" hidden="1"/>
    <cellStyle name="40% - Accent6 10" xfId="4386" hidden="1"/>
    <cellStyle name="40% - Accent6 10" xfId="5989" hidden="1"/>
    <cellStyle name="40% - Accent6 10" xfId="13198" hidden="1"/>
    <cellStyle name="40% - Accent6 10" xfId="13519" hidden="1"/>
    <cellStyle name="40% - Accent6 10" xfId="13861" hidden="1"/>
    <cellStyle name="40% - Accent6 10" xfId="16978" hidden="1"/>
    <cellStyle name="40% - Accent6 10" xfId="8316" hidden="1"/>
    <cellStyle name="40% - Accent6 10" xfId="11740" hidden="1"/>
    <cellStyle name="40% - Accent6 10" xfId="19280" hidden="1"/>
    <cellStyle name="40% - Accent6 10" xfId="19602" hidden="1"/>
    <cellStyle name="40% - Accent6 10" xfId="19944" hidden="1"/>
    <cellStyle name="40% - Accent6 10" xfId="22533" hidden="1"/>
    <cellStyle name="40% - Accent6 10" xfId="22855" hidden="1"/>
    <cellStyle name="40% - Accent6 10" xfId="23197" hidden="1"/>
    <cellStyle name="40% - Accent6 10" xfId="25700" hidden="1"/>
    <cellStyle name="40% - Accent6 10" xfId="26021" hidden="1"/>
    <cellStyle name="40% - Accent6 10" xfId="28512" hidden="1"/>
    <cellStyle name="40% - Accent6 10" xfId="28586" hidden="1"/>
    <cellStyle name="40% - Accent6 10" xfId="28662" hidden="1"/>
    <cellStyle name="40% - Accent6 10" xfId="28740" hidden="1"/>
    <cellStyle name="40% - Accent6 10" xfId="29325" hidden="1"/>
    <cellStyle name="40% - Accent6 10" xfId="29401" hidden="1"/>
    <cellStyle name="40% - Accent6 10" xfId="29480" hidden="1"/>
    <cellStyle name="40% - Accent6 10" xfId="29735" hidden="1"/>
    <cellStyle name="40% - Accent6 10" xfId="29014" hidden="1"/>
    <cellStyle name="40% - Accent6 10" xfId="29213" hidden="1"/>
    <cellStyle name="40% - Accent6 10" xfId="29920" hidden="1"/>
    <cellStyle name="40% - Accent6 10" xfId="29996" hidden="1"/>
    <cellStyle name="40% - Accent6 10" xfId="30074" hidden="1"/>
    <cellStyle name="40% - Accent6 10" xfId="30293" hidden="1"/>
    <cellStyle name="40% - Accent6 10" xfId="29572" hidden="1"/>
    <cellStyle name="40% - Accent6 10" xfId="29772" hidden="1"/>
    <cellStyle name="40% - Accent6 10" xfId="30452" hidden="1"/>
    <cellStyle name="40% - Accent6 10" xfId="30528" hidden="1"/>
    <cellStyle name="40% - Accent6 10" xfId="30606" hidden="1"/>
    <cellStyle name="40% - Accent6 10" xfId="30789" hidden="1"/>
    <cellStyle name="40% - Accent6 10" xfId="30865" hidden="1"/>
    <cellStyle name="40% - Accent6 10" xfId="30943" hidden="1"/>
    <cellStyle name="40% - Accent6 10" xfId="31126" hidden="1"/>
    <cellStyle name="40% - Accent6 10" xfId="31202" hidden="1"/>
    <cellStyle name="40% - Accent6 10" xfId="31304" hidden="1"/>
    <cellStyle name="40% - Accent6 10" xfId="31378" hidden="1"/>
    <cellStyle name="40% - Accent6 10" xfId="31454" hidden="1"/>
    <cellStyle name="40% - Accent6 10" xfId="31532" hidden="1"/>
    <cellStyle name="40% - Accent6 10" xfId="32117" hidden="1"/>
    <cellStyle name="40% - Accent6 10" xfId="32193" hidden="1"/>
    <cellStyle name="40% - Accent6 10" xfId="32272" hidden="1"/>
    <cellStyle name="40% - Accent6 10" xfId="32527" hidden="1"/>
    <cellStyle name="40% - Accent6 10" xfId="31806" hidden="1"/>
    <cellStyle name="40% - Accent6 10" xfId="32005" hidden="1"/>
    <cellStyle name="40% - Accent6 10" xfId="32712" hidden="1"/>
    <cellStyle name="40% - Accent6 10" xfId="32788" hidden="1"/>
    <cellStyle name="40% - Accent6 10" xfId="32866" hidden="1"/>
    <cellStyle name="40% - Accent6 10" xfId="33085" hidden="1"/>
    <cellStyle name="40% - Accent6 10" xfId="32364" hidden="1"/>
    <cellStyle name="40% - Accent6 10" xfId="32564" hidden="1"/>
    <cellStyle name="40% - Accent6 10" xfId="33244" hidden="1"/>
    <cellStyle name="40% - Accent6 10" xfId="33320" hidden="1"/>
    <cellStyle name="40% - Accent6 10" xfId="33398" hidden="1"/>
    <cellStyle name="40% - Accent6 10" xfId="33581" hidden="1"/>
    <cellStyle name="40% - Accent6 10" xfId="33657" hidden="1"/>
    <cellStyle name="40% - Accent6 10" xfId="33735" hidden="1"/>
    <cellStyle name="40% - Accent6 10" xfId="33918" hidden="1"/>
    <cellStyle name="40% - Accent6 10" xfId="33994" hidden="1"/>
    <cellStyle name="40% - Accent6 11" xfId="581" hidden="1"/>
    <cellStyle name="40% - Accent6 11" xfId="905" hidden="1"/>
    <cellStyle name="40% - Accent6 11" xfId="1226" hidden="1"/>
    <cellStyle name="40% - Accent6 11" xfId="1568" hidden="1"/>
    <cellStyle name="40% - Accent6 11" xfId="6795" hidden="1"/>
    <cellStyle name="40% - Accent6 11" xfId="7117" hidden="1"/>
    <cellStyle name="40% - Accent6 11" xfId="7463" hidden="1"/>
    <cellStyle name="40% - Accent6 11" xfId="5632" hidden="1"/>
    <cellStyle name="40% - Accent6 11" xfId="4940" hidden="1"/>
    <cellStyle name="40% - Accent6 11" xfId="6031" hidden="1"/>
    <cellStyle name="40% - Accent6 11" xfId="13234" hidden="1"/>
    <cellStyle name="40% - Accent6 11" xfId="13555" hidden="1"/>
    <cellStyle name="40% - Accent6 11" xfId="13897" hidden="1"/>
    <cellStyle name="40% - Accent6 11" xfId="5115" hidden="1"/>
    <cellStyle name="40% - Accent6 11" xfId="4728" hidden="1"/>
    <cellStyle name="40% - Accent6 11" xfId="10493" hidden="1"/>
    <cellStyle name="40% - Accent6 11" xfId="19317" hidden="1"/>
    <cellStyle name="40% - Accent6 11" xfId="19638" hidden="1"/>
    <cellStyle name="40% - Accent6 11" xfId="19980" hidden="1"/>
    <cellStyle name="40% - Accent6 11" xfId="22570" hidden="1"/>
    <cellStyle name="40% - Accent6 11" xfId="22891" hidden="1"/>
    <cellStyle name="40% - Accent6 11" xfId="23233" hidden="1"/>
    <cellStyle name="40% - Accent6 11" xfId="25736" hidden="1"/>
    <cellStyle name="40% - Accent6 11" xfId="26057" hidden="1"/>
    <cellStyle name="40% - Accent6 11" xfId="28525" hidden="1"/>
    <cellStyle name="40% - Accent6 11" xfId="28599" hidden="1"/>
    <cellStyle name="40% - Accent6 11" xfId="28675" hidden="1"/>
    <cellStyle name="40% - Accent6 11" xfId="28753" hidden="1"/>
    <cellStyle name="40% - Accent6 11" xfId="29338" hidden="1"/>
    <cellStyle name="40% - Accent6 11" xfId="29414" hidden="1"/>
    <cellStyle name="40% - Accent6 11" xfId="29493" hidden="1"/>
    <cellStyle name="40% - Accent6 11" xfId="29176" hidden="1"/>
    <cellStyle name="40% - Accent6 11" xfId="29078" hidden="1"/>
    <cellStyle name="40% - Accent6 11" xfId="29223" hidden="1"/>
    <cellStyle name="40% - Accent6 11" xfId="29933" hidden="1"/>
    <cellStyle name="40% - Accent6 11" xfId="30009" hidden="1"/>
    <cellStyle name="40% - Accent6 11" xfId="30087" hidden="1"/>
    <cellStyle name="40% - Accent6 11" xfId="29103" hidden="1"/>
    <cellStyle name="40% - Accent6 11" xfId="29049" hidden="1"/>
    <cellStyle name="40% - Accent6 11" xfId="29707" hidden="1"/>
    <cellStyle name="40% - Accent6 11" xfId="30465" hidden="1"/>
    <cellStyle name="40% - Accent6 11" xfId="30541" hidden="1"/>
    <cellStyle name="40% - Accent6 11" xfId="30619" hidden="1"/>
    <cellStyle name="40% - Accent6 11" xfId="30802" hidden="1"/>
    <cellStyle name="40% - Accent6 11" xfId="30878" hidden="1"/>
    <cellStyle name="40% - Accent6 11" xfId="30956" hidden="1"/>
    <cellStyle name="40% - Accent6 11" xfId="31139" hidden="1"/>
    <cellStyle name="40% - Accent6 11" xfId="31215" hidden="1"/>
    <cellStyle name="40% - Accent6 11" xfId="31317" hidden="1"/>
    <cellStyle name="40% - Accent6 11" xfId="31391" hidden="1"/>
    <cellStyle name="40% - Accent6 11" xfId="31467" hidden="1"/>
    <cellStyle name="40% - Accent6 11" xfId="31545" hidden="1"/>
    <cellStyle name="40% - Accent6 11" xfId="32130" hidden="1"/>
    <cellStyle name="40% - Accent6 11" xfId="32206" hidden="1"/>
    <cellStyle name="40% - Accent6 11" xfId="32285" hidden="1"/>
    <cellStyle name="40% - Accent6 11" xfId="31968" hidden="1"/>
    <cellStyle name="40% - Accent6 11" xfId="31870" hidden="1"/>
    <cellStyle name="40% - Accent6 11" xfId="32015" hidden="1"/>
    <cellStyle name="40% - Accent6 11" xfId="32725" hidden="1"/>
    <cellStyle name="40% - Accent6 11" xfId="32801" hidden="1"/>
    <cellStyle name="40% - Accent6 11" xfId="32879" hidden="1"/>
    <cellStyle name="40% - Accent6 11" xfId="31895" hidden="1"/>
    <cellStyle name="40% - Accent6 11" xfId="31841" hidden="1"/>
    <cellStyle name="40% - Accent6 11" xfId="32499" hidden="1"/>
    <cellStyle name="40% - Accent6 11" xfId="33257" hidden="1"/>
    <cellStyle name="40% - Accent6 11" xfId="33333" hidden="1"/>
    <cellStyle name="40% - Accent6 11" xfId="33411" hidden="1"/>
    <cellStyle name="40% - Accent6 11" xfId="33594" hidden="1"/>
    <cellStyle name="40% - Accent6 11" xfId="33670" hidden="1"/>
    <cellStyle name="40% - Accent6 11" xfId="33748" hidden="1"/>
    <cellStyle name="40% - Accent6 11" xfId="33931" hidden="1"/>
    <cellStyle name="40% - Accent6 11" xfId="34007" hidden="1"/>
    <cellStyle name="40% - Accent6 12" xfId="615" hidden="1"/>
    <cellStyle name="40% - Accent6 12" xfId="940" hidden="1"/>
    <cellStyle name="40% - Accent6 12" xfId="1260" hidden="1"/>
    <cellStyle name="40% - Accent6 12" xfId="1602" hidden="1"/>
    <cellStyle name="40% - Accent6 12" xfId="6830" hidden="1"/>
    <cellStyle name="40% - Accent6 12" xfId="7151" hidden="1"/>
    <cellStyle name="40% - Accent6 12" xfId="7497" hidden="1"/>
    <cellStyle name="40% - Accent6 12" xfId="10774" hidden="1"/>
    <cellStyle name="40% - Accent6 12" xfId="3894" hidden="1"/>
    <cellStyle name="40% - Accent6 12" xfId="4731" hidden="1"/>
    <cellStyle name="40% - Accent6 12" xfId="13269" hidden="1"/>
    <cellStyle name="40% - Accent6 12" xfId="13589" hidden="1"/>
    <cellStyle name="40% - Accent6 12" xfId="13931" hidden="1"/>
    <cellStyle name="40% - Accent6 12" xfId="16976" hidden="1"/>
    <cellStyle name="40% - Accent6 12" xfId="10800" hidden="1"/>
    <cellStyle name="40% - Accent6 12" xfId="171" hidden="1"/>
    <cellStyle name="40% - Accent6 12" xfId="19352" hidden="1"/>
    <cellStyle name="40% - Accent6 12" xfId="19672" hidden="1"/>
    <cellStyle name="40% - Accent6 12" xfId="20014" hidden="1"/>
    <cellStyle name="40% - Accent6 12" xfId="22605" hidden="1"/>
    <cellStyle name="40% - Accent6 12" xfId="22925" hidden="1"/>
    <cellStyle name="40% - Accent6 12" xfId="23267" hidden="1"/>
    <cellStyle name="40% - Accent6 12" xfId="25771" hidden="1"/>
    <cellStyle name="40% - Accent6 12" xfId="26091" hidden="1"/>
    <cellStyle name="40% - Accent6 12" xfId="28538" hidden="1"/>
    <cellStyle name="40% - Accent6 12" xfId="28613" hidden="1"/>
    <cellStyle name="40% - Accent6 12" xfId="28688" hidden="1"/>
    <cellStyle name="40% - Accent6 12" xfId="28766" hidden="1"/>
    <cellStyle name="40% - Accent6 12" xfId="29352" hidden="1"/>
    <cellStyle name="40% - Accent6 12" xfId="29427" hidden="1"/>
    <cellStyle name="40% - Accent6 12" xfId="29506" hidden="1"/>
    <cellStyle name="40% - Accent6 12" xfId="29734" hidden="1"/>
    <cellStyle name="40% - Accent6 12" xfId="28981" hidden="1"/>
    <cellStyle name="40% - Accent6 12" xfId="29051" hidden="1"/>
    <cellStyle name="40% - Accent6 12" xfId="29947" hidden="1"/>
    <cellStyle name="40% - Accent6 12" xfId="30022" hidden="1"/>
    <cellStyle name="40% - Accent6 12" xfId="30100" hidden="1"/>
    <cellStyle name="40% - Accent6 12" xfId="30292" hidden="1"/>
    <cellStyle name="40% - Accent6 12" xfId="29741" hidden="1"/>
    <cellStyle name="40% - Accent6 12" xfId="28453" hidden="1"/>
    <cellStyle name="40% - Accent6 12" xfId="30479" hidden="1"/>
    <cellStyle name="40% - Accent6 12" xfId="30554" hidden="1"/>
    <cellStyle name="40% - Accent6 12" xfId="30632" hidden="1"/>
    <cellStyle name="40% - Accent6 12" xfId="30816" hidden="1"/>
    <cellStyle name="40% - Accent6 12" xfId="30891" hidden="1"/>
    <cellStyle name="40% - Accent6 12" xfId="30969" hidden="1"/>
    <cellStyle name="40% - Accent6 12" xfId="31153" hidden="1"/>
    <cellStyle name="40% - Accent6 12" xfId="31228" hidden="1"/>
    <cellStyle name="40% - Accent6 12" xfId="31330" hidden="1"/>
    <cellStyle name="40% - Accent6 12" xfId="31405" hidden="1"/>
    <cellStyle name="40% - Accent6 12" xfId="31480" hidden="1"/>
    <cellStyle name="40% - Accent6 12" xfId="31558" hidden="1"/>
    <cellStyle name="40% - Accent6 12" xfId="32144" hidden="1"/>
    <cellStyle name="40% - Accent6 12" xfId="32219" hidden="1"/>
    <cellStyle name="40% - Accent6 12" xfId="32298" hidden="1"/>
    <cellStyle name="40% - Accent6 12" xfId="32526" hidden="1"/>
    <cellStyle name="40% - Accent6 12" xfId="31773" hidden="1"/>
    <cellStyle name="40% - Accent6 12" xfId="31843" hidden="1"/>
    <cellStyle name="40% - Accent6 12" xfId="32739" hidden="1"/>
    <cellStyle name="40% - Accent6 12" xfId="32814" hidden="1"/>
    <cellStyle name="40% - Accent6 12" xfId="32892" hidden="1"/>
    <cellStyle name="40% - Accent6 12" xfId="33084" hidden="1"/>
    <cellStyle name="40% - Accent6 12" xfId="32533" hidden="1"/>
    <cellStyle name="40% - Accent6 12" xfId="31245" hidden="1"/>
    <cellStyle name="40% - Accent6 12" xfId="33271" hidden="1"/>
    <cellStyle name="40% - Accent6 12" xfId="33346" hidden="1"/>
    <cellStyle name="40% - Accent6 12" xfId="33424" hidden="1"/>
    <cellStyle name="40% - Accent6 12" xfId="33608" hidden="1"/>
    <cellStyle name="40% - Accent6 12" xfId="33683" hidden="1"/>
    <cellStyle name="40% - Accent6 12" xfId="33761" hidden="1"/>
    <cellStyle name="40% - Accent6 12" xfId="33945" hidden="1"/>
    <cellStyle name="40% - Accent6 12" xfId="34020" hidden="1"/>
    <cellStyle name="40% - Accent6 13" xfId="1637" hidden="1"/>
    <cellStyle name="40% - Accent6 13" xfId="2903" hidden="1"/>
    <cellStyle name="40% - Accent6 13" xfId="9529" hidden="1"/>
    <cellStyle name="40% - Accent6 13" xfId="12042" hidden="1"/>
    <cellStyle name="40% - Accent6 13" xfId="15780" hidden="1"/>
    <cellStyle name="40% - Accent6 13" xfId="18148" hidden="1"/>
    <cellStyle name="40% - Accent6 13" xfId="21417" hidden="1"/>
    <cellStyle name="40% - Accent6 13" xfId="24601" hidden="1"/>
    <cellStyle name="40% - Accent6 13" xfId="28779" hidden="1"/>
    <cellStyle name="40% - Accent6 13" xfId="28894" hidden="1"/>
    <cellStyle name="40% - Accent6 13" xfId="29617" hidden="1"/>
    <cellStyle name="40% - Accent6 13" xfId="29790" hidden="1"/>
    <cellStyle name="40% - Accent6 13" xfId="30183" hidden="1"/>
    <cellStyle name="40% - Accent6 13" xfId="30331" hidden="1"/>
    <cellStyle name="40% - Accent6 13" xfId="30669" hidden="1"/>
    <cellStyle name="40% - Accent6 13" xfId="31006" hidden="1"/>
    <cellStyle name="40% - Accent6 13" xfId="31571" hidden="1"/>
    <cellStyle name="40% - Accent6 13" xfId="31686" hidden="1"/>
    <cellStyle name="40% - Accent6 13" xfId="32409" hidden="1"/>
    <cellStyle name="40% - Accent6 13" xfId="32582" hidden="1"/>
    <cellStyle name="40% - Accent6 13" xfId="32975" hidden="1"/>
    <cellStyle name="40% - Accent6 13" xfId="33123" hidden="1"/>
    <cellStyle name="40% - Accent6 13" xfId="33461" hidden="1"/>
    <cellStyle name="40% - Accent6 13" xfId="33798" hidden="1"/>
    <cellStyle name="40% - Accent6 3 2 3 2" xfId="1723" hidden="1"/>
    <cellStyle name="40% - Accent6 3 2 3 2" xfId="2989" hidden="1"/>
    <cellStyle name="40% - Accent6 3 2 3 2" xfId="9615" hidden="1"/>
    <cellStyle name="40% - Accent6 3 2 3 2" xfId="12128" hidden="1"/>
    <cellStyle name="40% - Accent6 3 2 3 2" xfId="15866" hidden="1"/>
    <cellStyle name="40% - Accent6 3 2 3 2" xfId="18234" hidden="1"/>
    <cellStyle name="40% - Accent6 3 2 3 2" xfId="21503" hidden="1"/>
    <cellStyle name="40% - Accent6 3 2 3 2" xfId="24687" hidden="1"/>
    <cellStyle name="40% - Accent6 3 2 3 2" xfId="28864" hidden="1"/>
    <cellStyle name="40% - Accent6 3 2 3 2" xfId="28979" hidden="1"/>
    <cellStyle name="40% - Accent6 3 2 3 2" xfId="29702" hidden="1"/>
    <cellStyle name="40% - Accent6 3 2 3 2" xfId="29875" hidden="1"/>
    <cellStyle name="40% - Accent6 3 2 3 2" xfId="30268" hidden="1"/>
    <cellStyle name="40% - Accent6 3 2 3 2" xfId="30416" hidden="1"/>
    <cellStyle name="40% - Accent6 3 2 3 2" xfId="30754" hidden="1"/>
    <cellStyle name="40% - Accent6 3 2 3 2" xfId="31091" hidden="1"/>
    <cellStyle name="40% - Accent6 3 2 3 2" xfId="31656" hidden="1"/>
    <cellStyle name="40% - Accent6 3 2 3 2" xfId="31771" hidden="1"/>
    <cellStyle name="40% - Accent6 3 2 3 2" xfId="32494" hidden="1"/>
    <cellStyle name="40% - Accent6 3 2 3 2" xfId="32667" hidden="1"/>
    <cellStyle name="40% - Accent6 3 2 3 2" xfId="33060" hidden="1"/>
    <cellStyle name="40% - Accent6 3 2 3 2" xfId="33208" hidden="1"/>
    <cellStyle name="40% - Accent6 3 2 3 2" xfId="33546" hidden="1"/>
    <cellStyle name="40% - Accent6 3 2 3 2" xfId="33883" hidden="1"/>
    <cellStyle name="40% - Accent6 3 2 4 2" xfId="1696" hidden="1"/>
    <cellStyle name="40% - Accent6 3 2 4 2" xfId="2962" hidden="1"/>
    <cellStyle name="40% - Accent6 3 2 4 2" xfId="9588" hidden="1"/>
    <cellStyle name="40% - Accent6 3 2 4 2" xfId="12101" hidden="1"/>
    <cellStyle name="40% - Accent6 3 2 4 2" xfId="15839" hidden="1"/>
    <cellStyle name="40% - Accent6 3 2 4 2" xfId="18207" hidden="1"/>
    <cellStyle name="40% - Accent6 3 2 4 2" xfId="21476" hidden="1"/>
    <cellStyle name="40% - Accent6 3 2 4 2" xfId="24660" hidden="1"/>
    <cellStyle name="40% - Accent6 3 2 4 2" xfId="28837" hidden="1"/>
    <cellStyle name="40% - Accent6 3 2 4 2" xfId="28952" hidden="1"/>
    <cellStyle name="40% - Accent6 3 2 4 2" xfId="29675" hidden="1"/>
    <cellStyle name="40% - Accent6 3 2 4 2" xfId="29848" hidden="1"/>
    <cellStyle name="40% - Accent6 3 2 4 2" xfId="30241" hidden="1"/>
    <cellStyle name="40% - Accent6 3 2 4 2" xfId="30389" hidden="1"/>
    <cellStyle name="40% - Accent6 3 2 4 2" xfId="30727" hidden="1"/>
    <cellStyle name="40% - Accent6 3 2 4 2" xfId="31064" hidden="1"/>
    <cellStyle name="40% - Accent6 3 2 4 2" xfId="31629" hidden="1"/>
    <cellStyle name="40% - Accent6 3 2 4 2" xfId="31744" hidden="1"/>
    <cellStyle name="40% - Accent6 3 2 4 2" xfId="32467" hidden="1"/>
    <cellStyle name="40% - Accent6 3 2 4 2" xfId="32640" hidden="1"/>
    <cellStyle name="40% - Accent6 3 2 4 2" xfId="33033" hidden="1"/>
    <cellStyle name="40% - Accent6 3 2 4 2" xfId="33181" hidden="1"/>
    <cellStyle name="40% - Accent6 3 2 4 2" xfId="33519" hidden="1"/>
    <cellStyle name="40% - Accent6 3 2 4 2" xfId="33856" hidden="1"/>
    <cellStyle name="40% - Accent6 3 3 3 2" xfId="1695" hidden="1"/>
    <cellStyle name="40% - Accent6 3 3 3 2" xfId="2961" hidden="1"/>
    <cellStyle name="40% - Accent6 3 3 3 2" xfId="9587" hidden="1"/>
    <cellStyle name="40% - Accent6 3 3 3 2" xfId="12100" hidden="1"/>
    <cellStyle name="40% - Accent6 3 3 3 2" xfId="15838" hidden="1"/>
    <cellStyle name="40% - Accent6 3 3 3 2" xfId="18206" hidden="1"/>
    <cellStyle name="40% - Accent6 3 3 3 2" xfId="21475" hidden="1"/>
    <cellStyle name="40% - Accent6 3 3 3 2" xfId="24659" hidden="1"/>
    <cellStyle name="40% - Accent6 3 3 3 2" xfId="28836" hidden="1"/>
    <cellStyle name="40% - Accent6 3 3 3 2" xfId="28951" hidden="1"/>
    <cellStyle name="40% - Accent6 3 3 3 2" xfId="29674" hidden="1"/>
    <cellStyle name="40% - Accent6 3 3 3 2" xfId="29847" hidden="1"/>
    <cellStyle name="40% - Accent6 3 3 3 2" xfId="30240" hidden="1"/>
    <cellStyle name="40% - Accent6 3 3 3 2" xfId="30388" hidden="1"/>
    <cellStyle name="40% - Accent6 3 3 3 2" xfId="30726" hidden="1"/>
    <cellStyle name="40% - Accent6 3 3 3 2" xfId="31063" hidden="1"/>
    <cellStyle name="40% - Accent6 3 3 3 2" xfId="31628" hidden="1"/>
    <cellStyle name="40% - Accent6 3 3 3 2" xfId="31743" hidden="1"/>
    <cellStyle name="40% - Accent6 3 3 3 2" xfId="32466" hidden="1"/>
    <cellStyle name="40% - Accent6 3 3 3 2" xfId="32639" hidden="1"/>
    <cellStyle name="40% - Accent6 3 3 3 2" xfId="33032" hidden="1"/>
    <cellStyle name="40% - Accent6 3 3 3 2" xfId="33180" hidden="1"/>
    <cellStyle name="40% - Accent6 3 3 3 2" xfId="33518" hidden="1"/>
    <cellStyle name="40% - Accent6 3 3 3 2" xfId="33855" hidden="1"/>
    <cellStyle name="40% - Accent6 4 2 3 2" xfId="1724" hidden="1"/>
    <cellStyle name="40% - Accent6 4 2 3 2" xfId="2990" hidden="1"/>
    <cellStyle name="40% - Accent6 4 2 3 2" xfId="9616" hidden="1"/>
    <cellStyle name="40% - Accent6 4 2 3 2" xfId="12129" hidden="1"/>
    <cellStyle name="40% - Accent6 4 2 3 2" xfId="15867" hidden="1"/>
    <cellStyle name="40% - Accent6 4 2 3 2" xfId="18235" hidden="1"/>
    <cellStyle name="40% - Accent6 4 2 3 2" xfId="21504" hidden="1"/>
    <cellStyle name="40% - Accent6 4 2 3 2" xfId="24688" hidden="1"/>
    <cellStyle name="40% - Accent6 4 2 3 2" xfId="28865" hidden="1"/>
    <cellStyle name="40% - Accent6 4 2 3 2" xfId="28980" hidden="1"/>
    <cellStyle name="40% - Accent6 4 2 3 2" xfId="29703" hidden="1"/>
    <cellStyle name="40% - Accent6 4 2 3 2" xfId="29876" hidden="1"/>
    <cellStyle name="40% - Accent6 4 2 3 2" xfId="30269" hidden="1"/>
    <cellStyle name="40% - Accent6 4 2 3 2" xfId="30417" hidden="1"/>
    <cellStyle name="40% - Accent6 4 2 3 2" xfId="30755" hidden="1"/>
    <cellStyle name="40% - Accent6 4 2 3 2" xfId="31092" hidden="1"/>
    <cellStyle name="40% - Accent6 4 2 3 2" xfId="31657" hidden="1"/>
    <cellStyle name="40% - Accent6 4 2 3 2" xfId="31772" hidden="1"/>
    <cellStyle name="40% - Accent6 4 2 3 2" xfId="32495" hidden="1"/>
    <cellStyle name="40% - Accent6 4 2 3 2" xfId="32668" hidden="1"/>
    <cellStyle name="40% - Accent6 4 2 3 2" xfId="33061" hidden="1"/>
    <cellStyle name="40% - Accent6 4 2 3 2" xfId="33209" hidden="1"/>
    <cellStyle name="40% - Accent6 4 2 3 2" xfId="33547" hidden="1"/>
    <cellStyle name="40% - Accent6 4 2 3 2" xfId="33884" hidden="1"/>
    <cellStyle name="40% - Accent6 4 2 4 2" xfId="1698" hidden="1"/>
    <cellStyle name="40% - Accent6 4 2 4 2" xfId="2964" hidden="1"/>
    <cellStyle name="40% - Accent6 4 2 4 2" xfId="9590" hidden="1"/>
    <cellStyle name="40% - Accent6 4 2 4 2" xfId="12103" hidden="1"/>
    <cellStyle name="40% - Accent6 4 2 4 2" xfId="15841" hidden="1"/>
    <cellStyle name="40% - Accent6 4 2 4 2" xfId="18209" hidden="1"/>
    <cellStyle name="40% - Accent6 4 2 4 2" xfId="21478" hidden="1"/>
    <cellStyle name="40% - Accent6 4 2 4 2" xfId="24662" hidden="1"/>
    <cellStyle name="40% - Accent6 4 2 4 2" xfId="28839" hidden="1"/>
    <cellStyle name="40% - Accent6 4 2 4 2" xfId="28954" hidden="1"/>
    <cellStyle name="40% - Accent6 4 2 4 2" xfId="29677" hidden="1"/>
    <cellStyle name="40% - Accent6 4 2 4 2" xfId="29850" hidden="1"/>
    <cellStyle name="40% - Accent6 4 2 4 2" xfId="30243" hidden="1"/>
    <cellStyle name="40% - Accent6 4 2 4 2" xfId="30391" hidden="1"/>
    <cellStyle name="40% - Accent6 4 2 4 2" xfId="30729" hidden="1"/>
    <cellStyle name="40% - Accent6 4 2 4 2" xfId="31066" hidden="1"/>
    <cellStyle name="40% - Accent6 4 2 4 2" xfId="31631" hidden="1"/>
    <cellStyle name="40% - Accent6 4 2 4 2" xfId="31746" hidden="1"/>
    <cellStyle name="40% - Accent6 4 2 4 2" xfId="32469" hidden="1"/>
    <cellStyle name="40% - Accent6 4 2 4 2" xfId="32642" hidden="1"/>
    <cellStyle name="40% - Accent6 4 2 4 2" xfId="33035" hidden="1"/>
    <cellStyle name="40% - Accent6 4 2 4 2" xfId="33183" hidden="1"/>
    <cellStyle name="40% - Accent6 4 2 4 2" xfId="33521" hidden="1"/>
    <cellStyle name="40% - Accent6 4 2 4 2" xfId="33858" hidden="1"/>
    <cellStyle name="40% - Accent6 4 3 3 2" xfId="1697" hidden="1"/>
    <cellStyle name="40% - Accent6 4 3 3 2" xfId="2963" hidden="1"/>
    <cellStyle name="40% - Accent6 4 3 3 2" xfId="9589" hidden="1"/>
    <cellStyle name="40% - Accent6 4 3 3 2" xfId="12102" hidden="1"/>
    <cellStyle name="40% - Accent6 4 3 3 2" xfId="15840" hidden="1"/>
    <cellStyle name="40% - Accent6 4 3 3 2" xfId="18208" hidden="1"/>
    <cellStyle name="40% - Accent6 4 3 3 2" xfId="21477" hidden="1"/>
    <cellStyle name="40% - Accent6 4 3 3 2" xfId="24661" hidden="1"/>
    <cellStyle name="40% - Accent6 4 3 3 2" xfId="28838" hidden="1"/>
    <cellStyle name="40% - Accent6 4 3 3 2" xfId="28953" hidden="1"/>
    <cellStyle name="40% - Accent6 4 3 3 2" xfId="29676" hidden="1"/>
    <cellStyle name="40% - Accent6 4 3 3 2" xfId="29849" hidden="1"/>
    <cellStyle name="40% - Accent6 4 3 3 2" xfId="30242" hidden="1"/>
    <cellStyle name="40% - Accent6 4 3 3 2" xfId="30390" hidden="1"/>
    <cellStyle name="40% - Accent6 4 3 3 2" xfId="30728" hidden="1"/>
    <cellStyle name="40% - Accent6 4 3 3 2" xfId="31065" hidden="1"/>
    <cellStyle name="40% - Accent6 4 3 3 2" xfId="31630" hidden="1"/>
    <cellStyle name="40% - Accent6 4 3 3 2" xfId="31745" hidden="1"/>
    <cellStyle name="40% - Accent6 4 3 3 2" xfId="32468" hidden="1"/>
    <cellStyle name="40% - Accent6 4 3 3 2" xfId="32641" hidden="1"/>
    <cellStyle name="40% - Accent6 4 3 3 2" xfId="33034" hidden="1"/>
    <cellStyle name="40% - Accent6 4 3 3 2" xfId="33182" hidden="1"/>
    <cellStyle name="40% - Accent6 4 3 3 2" xfId="33520" hidden="1"/>
    <cellStyle name="40% - Accent6 4 3 3 2" xfId="33857" hidden="1"/>
    <cellStyle name="40% - Accent6 5 2" xfId="1652" hidden="1"/>
    <cellStyle name="40% - Accent6 5 2" xfId="2918" hidden="1"/>
    <cellStyle name="40% - Accent6 5 2" xfId="9544" hidden="1"/>
    <cellStyle name="40% - Accent6 5 2" xfId="12057" hidden="1"/>
    <cellStyle name="40% - Accent6 5 2" xfId="15795" hidden="1"/>
    <cellStyle name="40% - Accent6 5 2" xfId="18163" hidden="1"/>
    <cellStyle name="40% - Accent6 5 2" xfId="21432" hidden="1"/>
    <cellStyle name="40% - Accent6 5 2" xfId="24616" hidden="1"/>
    <cellStyle name="40% - Accent6 5 2" xfId="28793" hidden="1"/>
    <cellStyle name="40% - Accent6 5 2" xfId="28908" hidden="1"/>
    <cellStyle name="40% - Accent6 5 2" xfId="29631" hidden="1"/>
    <cellStyle name="40% - Accent6 5 2" xfId="29804" hidden="1"/>
    <cellStyle name="40% - Accent6 5 2" xfId="30197" hidden="1"/>
    <cellStyle name="40% - Accent6 5 2" xfId="30345" hidden="1"/>
    <cellStyle name="40% - Accent6 5 2" xfId="30683" hidden="1"/>
    <cellStyle name="40% - Accent6 5 2" xfId="31020" hidden="1"/>
    <cellStyle name="40% - Accent6 5 2" xfId="31585" hidden="1"/>
    <cellStyle name="40% - Accent6 5 2" xfId="31700" hidden="1"/>
    <cellStyle name="40% - Accent6 5 2" xfId="32423" hidden="1"/>
    <cellStyle name="40% - Accent6 5 2" xfId="32596" hidden="1"/>
    <cellStyle name="40% - Accent6 5 2" xfId="32989" hidden="1"/>
    <cellStyle name="40% - Accent6 5 2" xfId="33137" hidden="1"/>
    <cellStyle name="40% - Accent6 5 2" xfId="33475" hidden="1"/>
    <cellStyle name="40% - Accent6 5 2" xfId="33812" hidden="1"/>
    <cellStyle name="40% - Accent6 7" xfId="428" hidden="1"/>
    <cellStyle name="40% - Accent6 7" xfId="696" hidden="1"/>
    <cellStyle name="40% - Accent6 7" xfId="1030" hidden="1"/>
    <cellStyle name="40% - Accent6 7" xfId="1372" hidden="1"/>
    <cellStyle name="40% - Accent6 7" xfId="6584" hidden="1"/>
    <cellStyle name="40% - Accent6 7" xfId="6920" hidden="1"/>
    <cellStyle name="40% - Accent6 7" xfId="7265" hidden="1"/>
    <cellStyle name="40% - Accent6 7" xfId="4396" hidden="1"/>
    <cellStyle name="40% - Accent6 7" xfId="7777" hidden="1"/>
    <cellStyle name="40% - Accent6 7" xfId="5993" hidden="1"/>
    <cellStyle name="40% - Accent6 7" xfId="4198" hidden="1"/>
    <cellStyle name="40% - Accent6 7" xfId="13359" hidden="1"/>
    <cellStyle name="40% - Accent6 7" xfId="13701" hidden="1"/>
    <cellStyle name="40% - Accent6 7" xfId="6016" hidden="1"/>
    <cellStyle name="40% - Accent6 7" xfId="14156" hidden="1"/>
    <cellStyle name="40% - Accent6 7" xfId="5663" hidden="1"/>
    <cellStyle name="40% - Accent6 7" xfId="6341" hidden="1"/>
    <cellStyle name="40% - Accent6 7" xfId="19442" hidden="1"/>
    <cellStyle name="40% - Accent6 7" xfId="19784" hidden="1"/>
    <cellStyle name="40% - Accent6 7" xfId="10808" hidden="1"/>
    <cellStyle name="40% - Accent6 7" xfId="22695" hidden="1"/>
    <cellStyle name="40% - Accent6 7" xfId="23037" hidden="1"/>
    <cellStyle name="40% - Accent6 7" xfId="17785" hidden="1"/>
    <cellStyle name="40% - Accent6 7" xfId="25861" hidden="1"/>
    <cellStyle name="40% - Accent6 7" xfId="28471" hidden="1"/>
    <cellStyle name="40% - Accent6 7" xfId="28549" hidden="1"/>
    <cellStyle name="40% - Accent6 7" xfId="28627" hidden="1"/>
    <cellStyle name="40% - Accent6 7" xfId="28705" hidden="1"/>
    <cellStyle name="40% - Accent6 7" xfId="29287" hidden="1"/>
    <cellStyle name="40% - Accent6 7" xfId="29366" hidden="1"/>
    <cellStyle name="40% - Accent6 7" xfId="29445" hidden="1"/>
    <cellStyle name="40% - Accent6 7" xfId="29017" hidden="1"/>
    <cellStyle name="40% - Accent6 7" xfId="29534" hidden="1"/>
    <cellStyle name="40% - Accent6 7" xfId="29215" hidden="1"/>
    <cellStyle name="40% - Accent6 7" xfId="29001" hidden="1"/>
    <cellStyle name="40% - Accent6 7" xfId="29961" hidden="1"/>
    <cellStyle name="40% - Accent6 7" xfId="30039" hidden="1"/>
    <cellStyle name="40% - Accent6 7" xfId="29221" hidden="1"/>
    <cellStyle name="40% - Accent6 7" xfId="30122" hidden="1"/>
    <cellStyle name="40% - Accent6 7" xfId="29180" hidden="1"/>
    <cellStyle name="40% - Accent6 7" xfId="29270" hidden="1"/>
    <cellStyle name="40% - Accent6 7" xfId="30493" hidden="1"/>
    <cellStyle name="40% - Accent6 7" xfId="30571" hidden="1"/>
    <cellStyle name="40% - Accent6 7" xfId="29742" hidden="1"/>
    <cellStyle name="40% - Accent6 7" xfId="30830" hidden="1"/>
    <cellStyle name="40% - Accent6 7" xfId="30908" hidden="1"/>
    <cellStyle name="40% - Accent6 7" xfId="30311" hidden="1"/>
    <cellStyle name="40% - Accent6 7" xfId="31167" hidden="1"/>
    <cellStyle name="40% - Accent6 7" xfId="31263" hidden="1"/>
    <cellStyle name="40% - Accent6 7" xfId="31341" hidden="1"/>
    <cellStyle name="40% - Accent6 7" xfId="31419" hidden="1"/>
    <cellStyle name="40% - Accent6 7" xfId="31497" hidden="1"/>
    <cellStyle name="40% - Accent6 7" xfId="32079" hidden="1"/>
    <cellStyle name="40% - Accent6 7" xfId="32158" hidden="1"/>
    <cellStyle name="40% - Accent6 7" xfId="32237" hidden="1"/>
    <cellStyle name="40% - Accent6 7" xfId="31809" hidden="1"/>
    <cellStyle name="40% - Accent6 7" xfId="32326" hidden="1"/>
    <cellStyle name="40% - Accent6 7" xfId="32007" hidden="1"/>
    <cellStyle name="40% - Accent6 7" xfId="31793" hidden="1"/>
    <cellStyle name="40% - Accent6 7" xfId="32753" hidden="1"/>
    <cellStyle name="40% - Accent6 7" xfId="32831" hidden="1"/>
    <cellStyle name="40% - Accent6 7" xfId="32013" hidden="1"/>
    <cellStyle name="40% - Accent6 7" xfId="32914" hidden="1"/>
    <cellStyle name="40% - Accent6 7" xfId="31972" hidden="1"/>
    <cellStyle name="40% - Accent6 7" xfId="32062" hidden="1"/>
    <cellStyle name="40% - Accent6 7" xfId="33285" hidden="1"/>
    <cellStyle name="40% - Accent6 7" xfId="33363" hidden="1"/>
    <cellStyle name="40% - Accent6 7" xfId="32534" hidden="1"/>
    <cellStyle name="40% - Accent6 7" xfId="33622" hidden="1"/>
    <cellStyle name="40% - Accent6 7" xfId="33700" hidden="1"/>
    <cellStyle name="40% - Accent6 7" xfId="33103" hidden="1"/>
    <cellStyle name="40% - Accent6 7" xfId="33959" hidden="1"/>
    <cellStyle name="40% - Accent6 8" xfId="475" hidden="1"/>
    <cellStyle name="40% - Accent6 8" xfId="398" hidden="1"/>
    <cellStyle name="40% - Accent6 8" xfId="945" hidden="1"/>
    <cellStyle name="40% - Accent6 8" xfId="1287" hidden="1"/>
    <cellStyle name="40% - Accent6 8" xfId="6345" hidden="1"/>
    <cellStyle name="40% - Accent6 8" xfId="6835" hidden="1"/>
    <cellStyle name="40% - Accent6 8" xfId="7178" hidden="1"/>
    <cellStyle name="40% - Accent6 8" xfId="5942" hidden="1"/>
    <cellStyle name="40% - Accent6 8" xfId="10612" hidden="1"/>
    <cellStyle name="40% - Accent6 8" xfId="6208" hidden="1"/>
    <cellStyle name="40% - Accent6 8" xfId="12275" hidden="1"/>
    <cellStyle name="40% - Accent6 8" xfId="13274" hidden="1"/>
    <cellStyle name="40% - Accent6 8" xfId="13616" hidden="1"/>
    <cellStyle name="40% - Accent6 8" xfId="11338" hidden="1"/>
    <cellStyle name="40% - Accent6 8" xfId="16839" hidden="1"/>
    <cellStyle name="40% - Accent6 8" xfId="4758" hidden="1"/>
    <cellStyle name="40% - Accent6 8" xfId="18381" hidden="1"/>
    <cellStyle name="40% - Accent6 8" xfId="19357" hidden="1"/>
    <cellStyle name="40% - Accent6 8" xfId="19699" hidden="1"/>
    <cellStyle name="40% - Accent6 8" xfId="21650" hidden="1"/>
    <cellStyle name="40% - Accent6 8" xfId="22610" hidden="1"/>
    <cellStyle name="40% - Accent6 8" xfId="22952" hidden="1"/>
    <cellStyle name="40% - Accent6 8" xfId="24832" hidden="1"/>
    <cellStyle name="40% - Accent6 8" xfId="25776" hidden="1"/>
    <cellStyle name="40% - Accent6 8" xfId="28486" hidden="1"/>
    <cellStyle name="40% - Accent6 8" xfId="28456" hidden="1"/>
    <cellStyle name="40% - Accent6 8" xfId="28615" hidden="1"/>
    <cellStyle name="40% - Accent6 8" xfId="28693" hidden="1"/>
    <cellStyle name="40% - Accent6 8" xfId="29271" hidden="1"/>
    <cellStyle name="40% - Accent6 8" xfId="29354" hidden="1"/>
    <cellStyle name="40% - Accent6 8" xfId="29432" hidden="1"/>
    <cellStyle name="40% - Accent6 8" xfId="29207" hidden="1"/>
    <cellStyle name="40% - Accent6 8" xfId="29708" hidden="1"/>
    <cellStyle name="40% - Accent6 8" xfId="29246" hidden="1"/>
    <cellStyle name="40% - Accent6 8" xfId="29877" hidden="1"/>
    <cellStyle name="40% - Accent6 8" xfId="29949" hidden="1"/>
    <cellStyle name="40% - Accent6 8" xfId="30027" hidden="1"/>
    <cellStyle name="40% - Accent6 8" xfId="29762" hidden="1"/>
    <cellStyle name="40% - Accent6 8" xfId="30272" hidden="1"/>
    <cellStyle name="40% - Accent6 8" xfId="29056" hidden="1"/>
    <cellStyle name="40% - Accent6 8" xfId="30418" hidden="1"/>
    <cellStyle name="40% - Accent6 8" xfId="30481" hidden="1"/>
    <cellStyle name="40% - Accent6 8" xfId="30559" hidden="1"/>
    <cellStyle name="40% - Accent6 8" xfId="30756" hidden="1"/>
    <cellStyle name="40% - Accent6 8" xfId="30818" hidden="1"/>
    <cellStyle name="40% - Accent6 8" xfId="30896" hidden="1"/>
    <cellStyle name="40% - Accent6 8" xfId="31093" hidden="1"/>
    <cellStyle name="40% - Accent6 8" xfId="31155" hidden="1"/>
    <cellStyle name="40% - Accent6 8" xfId="31278" hidden="1"/>
    <cellStyle name="40% - Accent6 8" xfId="31248" hidden="1"/>
    <cellStyle name="40% - Accent6 8" xfId="31407" hidden="1"/>
    <cellStyle name="40% - Accent6 8" xfId="31485" hidden="1"/>
    <cellStyle name="40% - Accent6 8" xfId="32063" hidden="1"/>
    <cellStyle name="40% - Accent6 8" xfId="32146" hidden="1"/>
    <cellStyle name="40% - Accent6 8" xfId="32224" hidden="1"/>
    <cellStyle name="40% - Accent6 8" xfId="31999" hidden="1"/>
    <cellStyle name="40% - Accent6 8" xfId="32500" hidden="1"/>
    <cellStyle name="40% - Accent6 8" xfId="32038" hidden="1"/>
    <cellStyle name="40% - Accent6 8" xfId="32669" hidden="1"/>
    <cellStyle name="40% - Accent6 8" xfId="32741" hidden="1"/>
    <cellStyle name="40% - Accent6 8" xfId="32819" hidden="1"/>
    <cellStyle name="40% - Accent6 8" xfId="32554" hidden="1"/>
    <cellStyle name="40% - Accent6 8" xfId="33064" hidden="1"/>
    <cellStyle name="40% - Accent6 8" xfId="31848" hidden="1"/>
    <cellStyle name="40% - Accent6 8" xfId="33210" hidden="1"/>
    <cellStyle name="40% - Accent6 8" xfId="33273" hidden="1"/>
    <cellStyle name="40% - Accent6 8" xfId="33351" hidden="1"/>
    <cellStyle name="40% - Accent6 8" xfId="33548" hidden="1"/>
    <cellStyle name="40% - Accent6 8" xfId="33610" hidden="1"/>
    <cellStyle name="40% - Accent6 8" xfId="33688" hidden="1"/>
    <cellStyle name="40% - Accent6 8" xfId="33885" hidden="1"/>
    <cellStyle name="40% - Accent6 8" xfId="33947" hidden="1"/>
    <cellStyle name="40% - Accent6 9" xfId="509" hidden="1"/>
    <cellStyle name="40% - Accent6 9" xfId="831" hidden="1"/>
    <cellStyle name="40% - Accent6 9" xfId="1155" hidden="1"/>
    <cellStyle name="40% - Accent6 9" xfId="1497" hidden="1"/>
    <cellStyle name="40% - Accent6 9" xfId="6721" hidden="1"/>
    <cellStyle name="40% - Accent6 9" xfId="7046" hidden="1"/>
    <cellStyle name="40% - Accent6 9" xfId="7391" hidden="1"/>
    <cellStyle name="40% - Accent6 9" xfId="7707" hidden="1"/>
    <cellStyle name="40% - Accent6 9" xfId="5072" hidden="1"/>
    <cellStyle name="40% - Accent6 9" xfId="4486" hidden="1"/>
    <cellStyle name="40% - Accent6 9" xfId="13160" hidden="1"/>
    <cellStyle name="40% - Accent6 9" xfId="13484" hidden="1"/>
    <cellStyle name="40% - Accent6 9" xfId="13826" hidden="1"/>
    <cellStyle name="40% - Accent6 9" xfId="14093" hidden="1"/>
    <cellStyle name="40% - Accent6 9" xfId="5964" hidden="1"/>
    <cellStyle name="40% - Accent6 9" xfId="4451" hidden="1"/>
    <cellStyle name="40% - Accent6 9" xfId="19241" hidden="1"/>
    <cellStyle name="40% - Accent6 9" xfId="19567" hidden="1"/>
    <cellStyle name="40% - Accent6 9" xfId="19909" hidden="1"/>
    <cellStyle name="40% - Accent6 9" xfId="22494" hidden="1"/>
    <cellStyle name="40% - Accent6 9" xfId="22820" hidden="1"/>
    <cellStyle name="40% - Accent6 9" xfId="23162" hidden="1"/>
    <cellStyle name="40% - Accent6 9" xfId="25662" hidden="1"/>
    <cellStyle name="40% - Accent6 9" xfId="25986" hidden="1"/>
    <cellStyle name="40% - Accent6 9" xfId="28499" hidden="1"/>
    <cellStyle name="40% - Accent6 9" xfId="28573" hidden="1"/>
    <cellStyle name="40% - Accent6 9" xfId="28649" hidden="1"/>
    <cellStyle name="40% - Accent6 9" xfId="28727" hidden="1"/>
    <cellStyle name="40% - Accent6 9" xfId="29312" hidden="1"/>
    <cellStyle name="40% - Accent6 9" xfId="29388" hidden="1"/>
    <cellStyle name="40% - Accent6 9" xfId="29467" hidden="1"/>
    <cellStyle name="40% - Accent6 9" xfId="29523" hidden="1"/>
    <cellStyle name="40% - Accent6 9" xfId="29099" hidden="1"/>
    <cellStyle name="40% - Accent6 9" xfId="29023" hidden="1"/>
    <cellStyle name="40% - Accent6 9" xfId="29907" hidden="1"/>
    <cellStyle name="40% - Accent6 9" xfId="29983" hidden="1"/>
    <cellStyle name="40% - Accent6 9" xfId="30061" hidden="1"/>
    <cellStyle name="40% - Accent6 9" xfId="30112" hidden="1"/>
    <cellStyle name="40% - Accent6 9" xfId="29210" hidden="1"/>
    <cellStyle name="40% - Accent6 9" xfId="29021" hidden="1"/>
    <cellStyle name="40% - Accent6 9" xfId="30439" hidden="1"/>
    <cellStyle name="40% - Accent6 9" xfId="30515" hidden="1"/>
    <cellStyle name="40% - Accent6 9" xfId="30593" hidden="1"/>
    <cellStyle name="40% - Accent6 9" xfId="30776" hidden="1"/>
    <cellStyle name="40% - Accent6 9" xfId="30852" hidden="1"/>
    <cellStyle name="40% - Accent6 9" xfId="30930" hidden="1"/>
    <cellStyle name="40% - Accent6 9" xfId="31113" hidden="1"/>
    <cellStyle name="40% - Accent6 9" xfId="31189" hidden="1"/>
    <cellStyle name="40% - Accent6 9" xfId="31291" hidden="1"/>
    <cellStyle name="40% - Accent6 9" xfId="31365" hidden="1"/>
    <cellStyle name="40% - Accent6 9" xfId="31441" hidden="1"/>
    <cellStyle name="40% - Accent6 9" xfId="31519" hidden="1"/>
    <cellStyle name="40% - Accent6 9" xfId="32104" hidden="1"/>
    <cellStyle name="40% - Accent6 9" xfId="32180" hidden="1"/>
    <cellStyle name="40% - Accent6 9" xfId="32259" hidden="1"/>
    <cellStyle name="40% - Accent6 9" xfId="32315" hidden="1"/>
    <cellStyle name="40% - Accent6 9" xfId="31891" hidden="1"/>
    <cellStyle name="40% - Accent6 9" xfId="31815" hidden="1"/>
    <cellStyle name="40% - Accent6 9" xfId="32699" hidden="1"/>
    <cellStyle name="40% - Accent6 9" xfId="32775" hidden="1"/>
    <cellStyle name="40% - Accent6 9" xfId="32853" hidden="1"/>
    <cellStyle name="40% - Accent6 9" xfId="32904" hidden="1"/>
    <cellStyle name="40% - Accent6 9" xfId="32002" hidden="1"/>
    <cellStyle name="40% - Accent6 9" xfId="31813" hidden="1"/>
    <cellStyle name="40% - Accent6 9" xfId="33231" hidden="1"/>
    <cellStyle name="40% - Accent6 9" xfId="33307" hidden="1"/>
    <cellStyle name="40% - Accent6 9" xfId="33385" hidden="1"/>
    <cellStyle name="40% - Accent6 9" xfId="33568" hidden="1"/>
    <cellStyle name="40% - Accent6 9" xfId="33644" hidden="1"/>
    <cellStyle name="40% - Accent6 9" xfId="33722" hidden="1"/>
    <cellStyle name="40% - Accent6 9" xfId="33905" hidden="1"/>
    <cellStyle name="40% - Accent6 9" xfId="33981" hidden="1"/>
    <cellStyle name="60% - Accent1" xfId="23" builtinId="32" hidden="1" customBuiltin="1"/>
    <cellStyle name="60% - Accent1" xfId="71" builtinId="32" hidden="1" customBuiltin="1"/>
    <cellStyle name="60% - Accent1" xfId="106" builtinId="32" hidden="1" customBuiltin="1"/>
    <cellStyle name="60% - Accent1" xfId="149" builtinId="32" hidden="1" customBuiltin="1"/>
    <cellStyle name="60% - Accent1" xfId="191" builtinId="32" hidden="1" customBuiltin="1"/>
    <cellStyle name="60% - Accent1" xfId="225" builtinId="32" hidden="1" customBuiltin="1"/>
    <cellStyle name="60% - Accent1" xfId="262" builtinId="32" hidden="1" customBuiltin="1"/>
    <cellStyle name="60% - Accent1" xfId="299" builtinId="32" hidden="1" customBuiltin="1"/>
    <cellStyle name="60% - Accent1" xfId="333" builtinId="32" hidden="1" customBuiltin="1"/>
    <cellStyle name="60% - Accent1" xfId="368" builtinId="32" hidden="1" customBuiltin="1"/>
    <cellStyle name="60% - Accent1" xfId="456" builtinId="32" hidden="1" customBuiltin="1"/>
    <cellStyle name="60% - Accent1" xfId="490" builtinId="32" hidden="1" customBuiltin="1"/>
    <cellStyle name="60% - Accent1" xfId="526" builtinId="32" hidden="1" customBuiltin="1"/>
    <cellStyle name="60% - Accent1" xfId="562" builtinId="32" hidden="1" customBuiltin="1"/>
    <cellStyle name="60% - Accent1" xfId="596" builtinId="32" hidden="1" customBuiltin="1"/>
    <cellStyle name="60% - Accent1" xfId="432" builtinId="32" hidden="1" customBuiltin="1"/>
    <cellStyle name="60% - Accent1" xfId="647" builtinId="32" hidden="1" customBuiltin="1"/>
    <cellStyle name="60% - Accent1" xfId="681" builtinId="32" hidden="1" customBuiltin="1"/>
    <cellStyle name="60% - Accent1" xfId="719" builtinId="32" hidden="1" customBuiltin="1"/>
    <cellStyle name="60% - Accent1" xfId="754" builtinId="32" hidden="1" customBuiltin="1"/>
    <cellStyle name="60% - Accent1" xfId="788" builtinId="32" hidden="1" customBuiltin="1"/>
    <cellStyle name="60% - Accent1" xfId="632" builtinId="32" hidden="1" customBuiltin="1"/>
    <cellStyle name="60% - Accent1" xfId="665" builtinId="32" hidden="1" customBuiltin="1"/>
    <cellStyle name="60% - Accent1" xfId="812" builtinId="32" hidden="1" customBuiltin="1"/>
    <cellStyle name="60% - Accent1" xfId="850" builtinId="32" hidden="1" customBuiltin="1"/>
    <cellStyle name="60% - Accent1" xfId="886" builtinId="32" hidden="1" customBuiltin="1"/>
    <cellStyle name="60% - Accent1" xfId="921" builtinId="32" hidden="1" customBuiltin="1"/>
    <cellStyle name="60% - Accent1" xfId="729" builtinId="32" hidden="1" customBuiltin="1"/>
    <cellStyle name="60% - Accent1" xfId="984" builtinId="32" hidden="1" customBuiltin="1"/>
    <cellStyle name="60% - Accent1" xfId="1017" builtinId="32" hidden="1" customBuiltin="1"/>
    <cellStyle name="60% - Accent1" xfId="1052" builtinId="32" hidden="1" customBuiltin="1"/>
    <cellStyle name="60% - Accent1" xfId="1085" builtinId="32" hidden="1" customBuiltin="1"/>
    <cellStyle name="60% - Accent1" xfId="1115" builtinId="32" hidden="1" customBuiltin="1"/>
    <cellStyle name="60% - Accent1" xfId="969" builtinId="32" hidden="1" customBuiltin="1"/>
    <cellStyle name="60% - Accent1" xfId="1001" builtinId="32" hidden="1" customBuiltin="1"/>
    <cellStyle name="60% - Accent1" xfId="1136" builtinId="32" hidden="1" customBuiltin="1"/>
    <cellStyle name="60% - Accent1" xfId="1171" builtinId="32" hidden="1" customBuiltin="1"/>
    <cellStyle name="60% - Accent1" xfId="1207" builtinId="32" hidden="1" customBuiltin="1"/>
    <cellStyle name="60% - Accent1" xfId="1241" builtinId="32" hidden="1" customBuiltin="1"/>
    <cellStyle name="60% - Accent1" xfId="1281" builtinId="32" hidden="1" customBuiltin="1"/>
    <cellStyle name="60% - Accent1" xfId="1326" builtinId="32" hidden="1" customBuiltin="1"/>
    <cellStyle name="60% - Accent1" xfId="1359" builtinId="32" hidden="1" customBuiltin="1"/>
    <cellStyle name="60% - Accent1" xfId="1394" builtinId="32" hidden="1" customBuiltin="1"/>
    <cellStyle name="60% - Accent1" xfId="1427" builtinId="32" hidden="1" customBuiltin="1"/>
    <cellStyle name="60% - Accent1" xfId="1457" builtinId="32" hidden="1" customBuiltin="1"/>
    <cellStyle name="60% - Accent1" xfId="1311" builtinId="32" hidden="1" customBuiltin="1"/>
    <cellStyle name="60% - Accent1" xfId="1343" builtinId="32" hidden="1" customBuiltin="1"/>
    <cellStyle name="60% - Accent1" xfId="1478" builtinId="32" hidden="1" customBuiltin="1"/>
    <cellStyle name="60% - Accent1" xfId="1513" builtinId="32" hidden="1" customBuiltin="1"/>
    <cellStyle name="60% - Accent1" xfId="1549" builtinId="32" hidden="1" customBuiltin="1"/>
    <cellStyle name="60% - Accent1" xfId="1583" builtinId="32" hidden="1" customBuiltin="1"/>
    <cellStyle name="60% - Accent1" xfId="1618" builtinId="32" hidden="1" customBuiltin="1"/>
    <cellStyle name="60% - Accent1" xfId="1736" builtinId="32" hidden="1" customBuiltin="1"/>
    <cellStyle name="60% - Accent1" xfId="1757" builtinId="32" hidden="1" customBuiltin="1"/>
    <cellStyle name="60% - Accent1" xfId="1779" builtinId="32" hidden="1" customBuiltin="1"/>
    <cellStyle name="60% - Accent1" xfId="1801" builtinId="32" hidden="1" customBuiltin="1"/>
    <cellStyle name="60% - Accent1" xfId="1822" builtinId="32" hidden="1" customBuiltin="1"/>
    <cellStyle name="60% - Accent1" xfId="1847" builtinId="32" hidden="1" customBuiltin="1"/>
    <cellStyle name="60% - Accent1" xfId="2026" builtinId="32" hidden="1" customBuiltin="1"/>
    <cellStyle name="60% - Accent1" xfId="2047" builtinId="32" hidden="1" customBuiltin="1"/>
    <cellStyle name="60% - Accent1" xfId="2070" builtinId="32" hidden="1" customBuiltin="1"/>
    <cellStyle name="60% - Accent1" xfId="2092" builtinId="32" hidden="1" customBuiltin="1"/>
    <cellStyle name="60% - Accent1" xfId="2113" builtinId="32" hidden="1" customBuiltin="1"/>
    <cellStyle name="60% - Accent1" xfId="2008" builtinId="32" hidden="1" customBuiltin="1"/>
    <cellStyle name="60% - Accent1" xfId="2147" builtinId="32" hidden="1" customBuiltin="1"/>
    <cellStyle name="60% - Accent1" xfId="2177" builtinId="32" hidden="1" customBuiltin="1"/>
    <cellStyle name="60% - Accent1" xfId="2212" builtinId="32" hidden="1" customBuiltin="1"/>
    <cellStyle name="60% - Accent1" xfId="2242" builtinId="32" hidden="1" customBuiltin="1"/>
    <cellStyle name="60% - Accent1" xfId="2273" builtinId="32" hidden="1" customBuiltin="1"/>
    <cellStyle name="60% - Accent1" xfId="2134" builtinId="32" hidden="1" customBuiltin="1"/>
    <cellStyle name="60% - Accent1" xfId="2162" builtinId="32" hidden="1" customBuiltin="1"/>
    <cellStyle name="60% - Accent1" xfId="2291" builtinId="32" hidden="1" customBuiltin="1"/>
    <cellStyle name="60% - Accent1" xfId="2316" builtinId="32" hidden="1" customBuiltin="1"/>
    <cellStyle name="60% - Accent1" xfId="2338" builtinId="32" hidden="1" customBuiltin="1"/>
    <cellStyle name="60% - Accent1" xfId="2359" builtinId="32" hidden="1" customBuiltin="1"/>
    <cellStyle name="60% - Accent1" xfId="2220" builtinId="32" hidden="1" customBuiltin="1"/>
    <cellStyle name="60% - Accent1" xfId="2402" builtinId="32" hidden="1" customBuiltin="1"/>
    <cellStyle name="60% - Accent1" xfId="2431" builtinId="32" hidden="1" customBuiltin="1"/>
    <cellStyle name="60% - Accent1" xfId="2463" builtinId="32" hidden="1" customBuiltin="1"/>
    <cellStyle name="60% - Accent1" xfId="2492" builtinId="32" hidden="1" customBuiltin="1"/>
    <cellStyle name="60% - Accent1" xfId="2519" builtinId="32" hidden="1" customBuiltin="1"/>
    <cellStyle name="60% - Accent1" xfId="2389" builtinId="32" hidden="1" customBuiltin="1"/>
    <cellStyle name="60% - Accent1" xfId="2416" builtinId="32" hidden="1" customBuiltin="1"/>
    <cellStyle name="60% - Accent1" xfId="2535" builtinId="32" hidden="1" customBuiltin="1"/>
    <cellStyle name="60% - Accent1" xfId="2557" builtinId="32" hidden="1" customBuiltin="1"/>
    <cellStyle name="60% - Accent1" xfId="2579" builtinId="32" hidden="1" customBuiltin="1"/>
    <cellStyle name="60% - Accent1" xfId="2600" builtinId="32" hidden="1" customBuiltin="1"/>
    <cellStyle name="60% - Accent1" xfId="2626" builtinId="32" hidden="1" customBuiltin="1"/>
    <cellStyle name="60% - Accent1" xfId="2662" builtinId="32" hidden="1" customBuiltin="1"/>
    <cellStyle name="60% - Accent1" xfId="2691" builtinId="32" hidden="1" customBuiltin="1"/>
    <cellStyle name="60% - Accent1" xfId="2723" builtinId="32" hidden="1" customBuiltin="1"/>
    <cellStyle name="60% - Accent1" xfId="2752" builtinId="32" hidden="1" customBuiltin="1"/>
    <cellStyle name="60% - Accent1" xfId="2779" builtinId="32" hidden="1" customBuiltin="1"/>
    <cellStyle name="60% - Accent1" xfId="2649" builtinId="32" hidden="1" customBuiltin="1"/>
    <cellStyle name="60% - Accent1" xfId="2676" builtinId="32" hidden="1" customBuiltin="1"/>
    <cellStyle name="60% - Accent1" xfId="2795" builtinId="32" hidden="1" customBuiltin="1"/>
    <cellStyle name="60% - Accent1" xfId="2817" builtinId="32" hidden="1" customBuiltin="1"/>
    <cellStyle name="60% - Accent1" xfId="2839" builtinId="32" hidden="1" customBuiltin="1"/>
    <cellStyle name="60% - Accent1" xfId="2860" builtinId="32" hidden="1" customBuiltin="1"/>
    <cellStyle name="60% - Accent1" xfId="2884" builtinId="32" hidden="1" customBuiltin="1"/>
    <cellStyle name="60% - Accent1" xfId="1882" builtinId="32" hidden="1" customBuiltin="1"/>
    <cellStyle name="60% - Accent1" xfId="1892" builtinId="32" hidden="1" customBuiltin="1"/>
    <cellStyle name="60% - Accent1" xfId="1975" builtinId="32" hidden="1" customBuiltin="1"/>
    <cellStyle name="60% - Accent1" xfId="1885" builtinId="32" hidden="1" customBuiltin="1"/>
    <cellStyle name="60% - Accent1" xfId="1894" builtinId="32" hidden="1" customBuiltin="1"/>
    <cellStyle name="60% - Accent1" xfId="1870" builtinId="32" hidden="1" customBuiltin="1"/>
    <cellStyle name="60% - Accent1" xfId="3033" builtinId="32" hidden="1" customBuiltin="1"/>
    <cellStyle name="60% - Accent1" xfId="3054" builtinId="32" hidden="1" customBuiltin="1"/>
    <cellStyle name="60% - Accent1" xfId="3077" builtinId="32" hidden="1" customBuiltin="1"/>
    <cellStyle name="60% - Accent1" xfId="3098" builtinId="32" hidden="1" customBuiltin="1"/>
    <cellStyle name="60% - Accent1" xfId="3119" builtinId="32" hidden="1" customBuiltin="1"/>
    <cellStyle name="60% - Accent1" xfId="3016" builtinId="32" hidden="1" customBuiltin="1"/>
    <cellStyle name="60% - Accent1" xfId="3152" builtinId="32" hidden="1" customBuiltin="1"/>
    <cellStyle name="60% - Accent1" xfId="3182" builtinId="32" hidden="1" customBuiltin="1"/>
    <cellStyle name="60% - Accent1" xfId="3217" builtinId="32" hidden="1" customBuiltin="1"/>
    <cellStyle name="60% - Accent1" xfId="3246" builtinId="32" hidden="1" customBuiltin="1"/>
    <cellStyle name="60% - Accent1" xfId="3277" builtinId="32" hidden="1" customBuiltin="1"/>
    <cellStyle name="60% - Accent1" xfId="3139" builtinId="32" hidden="1" customBuiltin="1"/>
    <cellStyle name="60% - Accent1" xfId="3167" builtinId="32" hidden="1" customBuiltin="1"/>
    <cellStyle name="60% - Accent1" xfId="3295" builtinId="32" hidden="1" customBuiltin="1"/>
    <cellStyle name="60% - Accent1" xfId="3320" builtinId="32" hidden="1" customBuiltin="1"/>
    <cellStyle name="60% - Accent1" xfId="3341" builtinId="32" hidden="1" customBuiltin="1"/>
    <cellStyle name="60% - Accent1" xfId="3362" builtinId="32" hidden="1" customBuiltin="1"/>
    <cellStyle name="60% - Accent1" xfId="3225" builtinId="32" hidden="1" customBuiltin="1"/>
    <cellStyle name="60% - Accent1" xfId="3403" builtinId="32" hidden="1" customBuiltin="1"/>
    <cellStyle name="60% - Accent1" xfId="3432" builtinId="32" hidden="1" customBuiltin="1"/>
    <cellStyle name="60% - Accent1" xfId="3464" builtinId="32" hidden="1" customBuiltin="1"/>
    <cellStyle name="60% - Accent1" xfId="3492" builtinId="32" hidden="1" customBuiltin="1"/>
    <cellStyle name="60% - Accent1" xfId="3519" builtinId="32" hidden="1" customBuiltin="1"/>
    <cellStyle name="60% - Accent1" xfId="3390" builtinId="32" hidden="1" customBuiltin="1"/>
    <cellStyle name="60% - Accent1" xfId="3417" builtinId="32" hidden="1" customBuiltin="1"/>
    <cellStyle name="60% - Accent1" xfId="3535" builtinId="32" hidden="1" customBuiltin="1"/>
    <cellStyle name="60% - Accent1" xfId="3557" builtinId="32" hidden="1" customBuiltin="1"/>
    <cellStyle name="60% - Accent1" xfId="3578" builtinId="32" hidden="1" customBuiltin="1"/>
    <cellStyle name="60% - Accent1" xfId="3599" builtinId="32" hidden="1" customBuiltin="1"/>
    <cellStyle name="60% - Accent1" xfId="3625" builtinId="32" hidden="1" customBuiltin="1"/>
    <cellStyle name="60% - Accent1" xfId="3659" builtinId="32" hidden="1" customBuiltin="1"/>
    <cellStyle name="60% - Accent1" xfId="3688" builtinId="32" hidden="1" customBuiltin="1"/>
    <cellStyle name="60% - Accent1" xfId="3720" builtinId="32" hidden="1" customBuiltin="1"/>
    <cellStyle name="60% - Accent1" xfId="3748" builtinId="32" hidden="1" customBuiltin="1"/>
    <cellStyle name="60% - Accent1" xfId="3775" builtinId="32" hidden="1" customBuiltin="1"/>
    <cellStyle name="60% - Accent1" xfId="3646" builtinId="32" hidden="1" customBuiltin="1"/>
    <cellStyle name="60% - Accent1" xfId="3673" builtinId="32" hidden="1" customBuiltin="1"/>
    <cellStyle name="60% - Accent1" xfId="3791" builtinId="32" hidden="1" customBuiltin="1"/>
    <cellStyle name="60% - Accent1" xfId="3813" builtinId="32" hidden="1" customBuiltin="1"/>
    <cellStyle name="60% - Accent1" xfId="3834" builtinId="32" hidden="1" customBuiltin="1"/>
    <cellStyle name="60% - Accent1" xfId="3855" builtinId="32" hidden="1" customBuiltin="1"/>
    <cellStyle name="60% - Accent1" xfId="3876" builtinId="32" hidden="1" customBuiltin="1"/>
    <cellStyle name="60% - Accent1" xfId="3919" builtinId="32" hidden="1" customBuiltin="1"/>
    <cellStyle name="60% - Accent1" xfId="3953" builtinId="32" hidden="1" customBuiltin="1"/>
    <cellStyle name="60% - Accent1" xfId="3990" builtinId="32" hidden="1" customBuiltin="1"/>
    <cellStyle name="60% - Accent1" xfId="4027" builtinId="32" hidden="1" customBuiltin="1"/>
    <cellStyle name="60% - Accent1" xfId="4061" builtinId="32" hidden="1" customBuiltin="1"/>
    <cellStyle name="60% - Accent1" xfId="4259" builtinId="32" hidden="1" customBuiltin="1"/>
    <cellStyle name="60% - Accent1" xfId="6391" builtinId="32" hidden="1" customBuiltin="1"/>
    <cellStyle name="60% - Accent1" xfId="6415" builtinId="32" hidden="1" customBuiltin="1"/>
    <cellStyle name="60% - Accent1" xfId="6445" builtinId="32" hidden="1" customBuiltin="1"/>
    <cellStyle name="60% - Accent1" xfId="6470" builtinId="32" hidden="1" customBuiltin="1"/>
    <cellStyle name="60% - Accent1" xfId="6492" builtinId="32" hidden="1" customBuiltin="1"/>
    <cellStyle name="60% - Accent1" xfId="6370" builtinId="32" hidden="1" customBuiltin="1"/>
    <cellStyle name="60% - Accent1" xfId="6535" builtinId="32" hidden="1" customBuiltin="1"/>
    <cellStyle name="60% - Accent1" xfId="6569" builtinId="32" hidden="1" customBuiltin="1"/>
    <cellStyle name="60% - Accent1" xfId="6607" builtinId="32" hidden="1" customBuiltin="1"/>
    <cellStyle name="60% - Accent1" xfId="6643" builtinId="32" hidden="1" customBuiltin="1"/>
    <cellStyle name="60% - Accent1" xfId="6678" builtinId="32" hidden="1" customBuiltin="1"/>
    <cellStyle name="60% - Accent1" xfId="6520" builtinId="32" hidden="1" customBuiltin="1"/>
    <cellStyle name="60% - Accent1" xfId="6553" builtinId="32" hidden="1" customBuiltin="1"/>
    <cellStyle name="60% - Accent1" xfId="6702" builtinId="32" hidden="1" customBuiltin="1"/>
    <cellStyle name="60% - Accent1" xfId="6740" builtinId="32" hidden="1" customBuiltin="1"/>
    <cellStyle name="60% - Accent1" xfId="6776" builtinId="32" hidden="1" customBuiltin="1"/>
    <cellStyle name="60% - Accent1" xfId="6811" builtinId="32" hidden="1" customBuiltin="1"/>
    <cellStyle name="60% - Accent1" xfId="6618" builtinId="32" hidden="1" customBuiltin="1"/>
    <cellStyle name="60% - Accent1" xfId="6874" builtinId="32" hidden="1" customBuiltin="1"/>
    <cellStyle name="60% - Accent1" xfId="6907" builtinId="32" hidden="1" customBuiltin="1"/>
    <cellStyle name="60% - Accent1" xfId="6943" builtinId="32" hidden="1" customBuiltin="1"/>
    <cellStyle name="60% - Accent1" xfId="6976" builtinId="32" hidden="1" customBuiltin="1"/>
    <cellStyle name="60% - Accent1" xfId="7006" builtinId="32" hidden="1" customBuiltin="1"/>
    <cellStyle name="60% - Accent1" xfId="6859" builtinId="32" hidden="1" customBuiltin="1"/>
    <cellStyle name="60% - Accent1" xfId="6891" builtinId="32" hidden="1" customBuiltin="1"/>
    <cellStyle name="60% - Accent1" xfId="7027" builtinId="32" hidden="1" customBuiltin="1"/>
    <cellStyle name="60% - Accent1" xfId="7062" builtinId="32" hidden="1" customBuiltin="1"/>
    <cellStyle name="60% - Accent1" xfId="7098" builtinId="32" hidden="1" customBuiltin="1"/>
    <cellStyle name="60% - Accent1" xfId="7132" builtinId="32" hidden="1" customBuiltin="1"/>
    <cellStyle name="60% - Accent1" xfId="7172" builtinId="32" hidden="1" customBuiltin="1"/>
    <cellStyle name="60% - Accent1" xfId="7218" builtinId="32" hidden="1" customBuiltin="1"/>
    <cellStyle name="60% - Accent1" xfId="7252" builtinId="32" hidden="1" customBuiltin="1"/>
    <cellStyle name="60% - Accent1" xfId="7288" builtinId="32" hidden="1" customBuiltin="1"/>
    <cellStyle name="60% - Accent1" xfId="7321" builtinId="32" hidden="1" customBuiltin="1"/>
    <cellStyle name="60% - Accent1" xfId="7351" builtinId="32" hidden="1" customBuiltin="1"/>
    <cellStyle name="60% - Accent1" xfId="7202" builtinId="32" hidden="1" customBuiltin="1"/>
    <cellStyle name="60% - Accent1" xfId="7235" builtinId="32" hidden="1" customBuiltin="1"/>
    <cellStyle name="60% - Accent1" xfId="7372" builtinId="32" hidden="1" customBuiltin="1"/>
    <cellStyle name="60% - Accent1" xfId="7408" builtinId="32" hidden="1" customBuiltin="1"/>
    <cellStyle name="60% - Accent1" xfId="7444" builtinId="32" hidden="1" customBuiltin="1"/>
    <cellStyle name="60% - Accent1" xfId="7478" builtinId="32" hidden="1" customBuiltin="1"/>
    <cellStyle name="60% - Accent1" xfId="7524" builtinId="32" hidden="1" customBuiltin="1"/>
    <cellStyle name="60% - Accent1" xfId="7977" builtinId="32" hidden="1" customBuiltin="1"/>
    <cellStyle name="60% - Accent1" xfId="7998" builtinId="32" hidden="1" customBuiltin="1"/>
    <cellStyle name="60% - Accent1" xfId="8021" builtinId="32" hidden="1" customBuiltin="1"/>
    <cellStyle name="60% - Accent1" xfId="8044" builtinId="32" hidden="1" customBuiltin="1"/>
    <cellStyle name="60% - Accent1" xfId="8065" builtinId="32" hidden="1" customBuiltin="1"/>
    <cellStyle name="60% - Accent1" xfId="8109" builtinId="32" hidden="1" customBuiltin="1"/>
    <cellStyle name="60% - Accent1" xfId="8575" builtinId="32" hidden="1" customBuiltin="1"/>
    <cellStyle name="60% - Accent1" xfId="8598" builtinId="32" hidden="1" customBuiltin="1"/>
    <cellStyle name="60% - Accent1" xfId="8626" builtinId="32" hidden="1" customBuiltin="1"/>
    <cellStyle name="60% - Accent1" xfId="8650" builtinId="32" hidden="1" customBuiltin="1"/>
    <cellStyle name="60% - Accent1" xfId="8675" builtinId="32" hidden="1" customBuiltin="1"/>
    <cellStyle name="60% - Accent1" xfId="8556" builtinId="32" hidden="1" customBuiltin="1"/>
    <cellStyle name="60% - Accent1" xfId="8711" builtinId="32" hidden="1" customBuiltin="1"/>
    <cellStyle name="60% - Accent1" xfId="8742" builtinId="32" hidden="1" customBuiltin="1"/>
    <cellStyle name="60% - Accent1" xfId="8778" builtinId="32" hidden="1" customBuiltin="1"/>
    <cellStyle name="60% - Accent1" xfId="8810" builtinId="32" hidden="1" customBuiltin="1"/>
    <cellStyle name="60% - Accent1" xfId="8842" builtinId="32" hidden="1" customBuiltin="1"/>
    <cellStyle name="60% - Accent1" xfId="8698" builtinId="32" hidden="1" customBuiltin="1"/>
    <cellStyle name="60% - Accent1" xfId="8727" builtinId="32" hidden="1" customBuiltin="1"/>
    <cellStyle name="60% - Accent1" xfId="8861" builtinId="32" hidden="1" customBuiltin="1"/>
    <cellStyle name="60% - Accent1" xfId="8889" builtinId="32" hidden="1" customBuiltin="1"/>
    <cellStyle name="60% - Accent1" xfId="8913" builtinId="32" hidden="1" customBuiltin="1"/>
    <cellStyle name="60% - Accent1" xfId="8937" builtinId="32" hidden="1" customBuiltin="1"/>
    <cellStyle name="60% - Accent1" xfId="8788" builtinId="32" hidden="1" customBuiltin="1"/>
    <cellStyle name="60% - Accent1" xfId="8985" builtinId="32" hidden="1" customBuiltin="1"/>
    <cellStyle name="60% - Accent1" xfId="9016" builtinId="32" hidden="1" customBuiltin="1"/>
    <cellStyle name="60% - Accent1" xfId="9049" builtinId="32" hidden="1" customBuiltin="1"/>
    <cellStyle name="60% - Accent1" xfId="9080" builtinId="32" hidden="1" customBuiltin="1"/>
    <cellStyle name="60% - Accent1" xfId="9107" builtinId="32" hidden="1" customBuiltin="1"/>
    <cellStyle name="60% - Accent1" xfId="8970" builtinId="32" hidden="1" customBuiltin="1"/>
    <cellStyle name="60% - Accent1" xfId="9000" builtinId="32" hidden="1" customBuiltin="1"/>
    <cellStyle name="60% - Accent1" xfId="9126" builtinId="32" hidden="1" customBuiltin="1"/>
    <cellStyle name="60% - Accent1" xfId="9151" builtinId="32" hidden="1" customBuiltin="1"/>
    <cellStyle name="60% - Accent1" xfId="9176" builtinId="32" hidden="1" customBuiltin="1"/>
    <cellStyle name="60% - Accent1" xfId="9202" builtinId="32" hidden="1" customBuiltin="1"/>
    <cellStyle name="60% - Accent1" xfId="9231" builtinId="32" hidden="1" customBuiltin="1"/>
    <cellStyle name="60% - Accent1" xfId="9270" builtinId="32" hidden="1" customBuiltin="1"/>
    <cellStyle name="60% - Accent1" xfId="9301" builtinId="32" hidden="1" customBuiltin="1"/>
    <cellStyle name="60% - Accent1" xfId="9334" builtinId="32" hidden="1" customBuiltin="1"/>
    <cellStyle name="60% - Accent1" xfId="9365" builtinId="32" hidden="1" customBuiltin="1"/>
    <cellStyle name="60% - Accent1" xfId="9392" builtinId="32" hidden="1" customBuiltin="1"/>
    <cellStyle name="60% - Accent1" xfId="9256" builtinId="32" hidden="1" customBuiltin="1"/>
    <cellStyle name="60% - Accent1" xfId="9285" builtinId="32" hidden="1" customBuiltin="1"/>
    <cellStyle name="60% - Accent1" xfId="9410" builtinId="32" hidden="1" customBuiltin="1"/>
    <cellStyle name="60% - Accent1" xfId="9435" builtinId="32" hidden="1" customBuiltin="1"/>
    <cellStyle name="60% - Accent1" xfId="9461" builtinId="32" hidden="1" customBuiltin="1"/>
    <cellStyle name="60% - Accent1" xfId="9484" builtinId="32" hidden="1" customBuiltin="1"/>
    <cellStyle name="60% - Accent1" xfId="9510" builtinId="32" hidden="1" customBuiltin="1"/>
    <cellStyle name="60% - Accent1" xfId="8205" builtinId="32" hidden="1" customBuiltin="1"/>
    <cellStyle name="60% - Accent1" xfId="8262" builtinId="32" hidden="1" customBuiltin="1"/>
    <cellStyle name="60% - Accent1" xfId="8499" builtinId="32" hidden="1" customBuiltin="1"/>
    <cellStyle name="60% - Accent1" xfId="8212" builtinId="32" hidden="1" customBuiltin="1"/>
    <cellStyle name="60% - Accent1" xfId="8271" builtinId="32" hidden="1" customBuiltin="1"/>
    <cellStyle name="60% - Accent1" xfId="8169" builtinId="32" hidden="1" customBuiltin="1"/>
    <cellStyle name="60% - Accent1" xfId="9675" builtinId="32" hidden="1" customBuiltin="1"/>
    <cellStyle name="60% - Accent1" xfId="9696" builtinId="32" hidden="1" customBuiltin="1"/>
    <cellStyle name="60% - Accent1" xfId="9719" builtinId="32" hidden="1" customBuiltin="1"/>
    <cellStyle name="60% - Accent1" xfId="9740" builtinId="32" hidden="1" customBuiltin="1"/>
    <cellStyle name="60% - Accent1" xfId="9761" builtinId="32" hidden="1" customBuiltin="1"/>
    <cellStyle name="60% - Accent1" xfId="9657" builtinId="32" hidden="1" customBuiltin="1"/>
    <cellStyle name="60% - Accent1" xfId="9796" builtinId="32" hidden="1" customBuiltin="1"/>
    <cellStyle name="60% - Accent1" xfId="9827" builtinId="32" hidden="1" customBuiltin="1"/>
    <cellStyle name="60% - Accent1" xfId="9862" builtinId="32" hidden="1" customBuiltin="1"/>
    <cellStyle name="60% - Accent1" xfId="9893" builtinId="32" hidden="1" customBuiltin="1"/>
    <cellStyle name="60% - Accent1" xfId="9924" builtinId="32" hidden="1" customBuiltin="1"/>
    <cellStyle name="60% - Accent1" xfId="9782" builtinId="32" hidden="1" customBuiltin="1"/>
    <cellStyle name="60% - Accent1" xfId="9812" builtinId="32" hidden="1" customBuiltin="1"/>
    <cellStyle name="60% - Accent1" xfId="9944" builtinId="32" hidden="1" customBuiltin="1"/>
    <cellStyle name="60% - Accent1" xfId="9973" builtinId="32" hidden="1" customBuiltin="1"/>
    <cellStyle name="60% - Accent1" xfId="9998" builtinId="32" hidden="1" customBuiltin="1"/>
    <cellStyle name="60% - Accent1" xfId="10021" builtinId="32" hidden="1" customBuiltin="1"/>
    <cellStyle name="60% - Accent1" xfId="9871" builtinId="32" hidden="1" customBuiltin="1"/>
    <cellStyle name="60% - Accent1" xfId="10065" builtinId="32" hidden="1" customBuiltin="1"/>
    <cellStyle name="60% - Accent1" xfId="10095" builtinId="32" hidden="1" customBuiltin="1"/>
    <cellStyle name="60% - Accent1" xfId="10127" builtinId="32" hidden="1" customBuiltin="1"/>
    <cellStyle name="60% - Accent1" xfId="10156" builtinId="32" hidden="1" customBuiltin="1"/>
    <cellStyle name="60% - Accent1" xfId="10183" builtinId="32" hidden="1" customBuiltin="1"/>
    <cellStyle name="60% - Accent1" xfId="10052" builtinId="32" hidden="1" customBuiltin="1"/>
    <cellStyle name="60% - Accent1" xfId="10080" builtinId="32" hidden="1" customBuiltin="1"/>
    <cellStyle name="60% - Accent1" xfId="10202" builtinId="32" hidden="1" customBuiltin="1"/>
    <cellStyle name="60% - Accent1" xfId="10228" builtinId="32" hidden="1" customBuiltin="1"/>
    <cellStyle name="60% - Accent1" xfId="10252" builtinId="32" hidden="1" customBuiltin="1"/>
    <cellStyle name="60% - Accent1" xfId="10275" builtinId="32" hidden="1" customBuiltin="1"/>
    <cellStyle name="60% - Accent1" xfId="10305" builtinId="32" hidden="1" customBuiltin="1"/>
    <cellStyle name="60% - Accent1" xfId="10343" builtinId="32" hidden="1" customBuiltin="1"/>
    <cellStyle name="60% - Accent1" xfId="10373" builtinId="32" hidden="1" customBuiltin="1"/>
    <cellStyle name="60% - Accent1" xfId="10406" builtinId="32" hidden="1" customBuiltin="1"/>
    <cellStyle name="60% - Accent1" xfId="10436" builtinId="32" hidden="1" customBuiltin="1"/>
    <cellStyle name="60% - Accent1" xfId="10463" builtinId="32" hidden="1" customBuiltin="1"/>
    <cellStyle name="60% - Accent1" xfId="10329" builtinId="32" hidden="1" customBuiltin="1"/>
    <cellStyle name="60% - Accent1" xfId="10358" builtinId="32" hidden="1" customBuiltin="1"/>
    <cellStyle name="60% - Accent1" xfId="10481" builtinId="32" hidden="1" customBuiltin="1"/>
    <cellStyle name="60% - Accent1" xfId="10508" builtinId="32" hidden="1" customBuiltin="1"/>
    <cellStyle name="60% - Accent1" xfId="10531" builtinId="32" hidden="1" customBuiltin="1"/>
    <cellStyle name="60% - Accent1" xfId="10553" builtinId="32" hidden="1" customBuiltin="1"/>
    <cellStyle name="60% - Accent1" xfId="10583" builtinId="32" hidden="1" customBuiltin="1"/>
    <cellStyle name="60% - Accent1" xfId="7624" builtinId="32" hidden="1" customBuiltin="1"/>
    <cellStyle name="60% - Accent1" xfId="7654" builtinId="32" hidden="1" customBuiltin="1"/>
    <cellStyle name="60% - Accent1" xfId="6108" builtinId="32" hidden="1" customBuiltin="1"/>
    <cellStyle name="60% - Accent1" xfId="10775" builtinId="32" hidden="1" customBuiltin="1"/>
    <cellStyle name="60% - Accent1" xfId="10841" builtinId="32" hidden="1" customBuiltin="1"/>
    <cellStyle name="60% - Accent1" xfId="6248" builtinId="32" hidden="1" customBuiltin="1"/>
    <cellStyle name="60% - Accent1" xfId="4281" builtinId="32" hidden="1" customBuiltin="1"/>
    <cellStyle name="60% - Accent1" xfId="5953" builtinId="32" hidden="1" customBuiltin="1"/>
    <cellStyle name="60% - Accent1" xfId="4790" builtinId="32" hidden="1" customBuiltin="1"/>
    <cellStyle name="60% - Accent1" xfId="4709" builtinId="32" hidden="1" customBuiltin="1"/>
    <cellStyle name="60% - Accent1" xfId="7960" builtinId="32" hidden="1" customBuiltin="1"/>
    <cellStyle name="60% - Accent1" xfId="7813" builtinId="32" hidden="1" customBuiltin="1"/>
    <cellStyle name="60% - Accent1" xfId="4419" builtinId="32" hidden="1" customBuiltin="1"/>
    <cellStyle name="60% - Accent1" xfId="4411" builtinId="32" hidden="1" customBuiltin="1"/>
    <cellStyle name="60% - Accent1" xfId="7790" builtinId="32" hidden="1" customBuiltin="1"/>
    <cellStyle name="60% - Accent1" xfId="4825" builtinId="32" hidden="1" customBuiltin="1"/>
    <cellStyle name="60% - Accent1" xfId="10865" builtinId="32" hidden="1" customBuiltin="1"/>
    <cellStyle name="60% - Accent1" xfId="5823" builtinId="32" hidden="1" customBuiltin="1"/>
    <cellStyle name="60% - Accent1" xfId="6153" builtinId="32" hidden="1" customBuiltin="1"/>
    <cellStyle name="60% - Accent1" xfId="7750" builtinId="32" hidden="1" customBuiltin="1"/>
    <cellStyle name="60% - Accent1" xfId="10627" builtinId="32" hidden="1" customBuiltin="1"/>
    <cellStyle name="60% - Accent1" xfId="8158" builtinId="32" hidden="1" customBuiltin="1"/>
    <cellStyle name="60% - Accent1" xfId="10651" builtinId="32" hidden="1" customBuiltin="1"/>
    <cellStyle name="60% - Accent1" xfId="10759" builtinId="32" hidden="1" customBuiltin="1"/>
    <cellStyle name="60% - Accent1" xfId="8456" builtinId="32" hidden="1" customBuiltin="1"/>
    <cellStyle name="60% - Accent1" xfId="10735" builtinId="32" hidden="1" customBuiltin="1"/>
    <cellStyle name="60% - Accent1" xfId="10703" builtinId="32" hidden="1" customBuiltin="1"/>
    <cellStyle name="60% - Accent1" xfId="10701" builtinId="32" hidden="1" customBuiltin="1"/>
    <cellStyle name="60% - Accent1" xfId="5812" builtinId="32" hidden="1" customBuiltin="1"/>
    <cellStyle name="60% - Accent1" xfId="7629" builtinId="32" hidden="1" customBuiltin="1"/>
    <cellStyle name="60% - Accent1" xfId="10728" builtinId="32" hidden="1" customBuiltin="1"/>
    <cellStyle name="60% - Accent1" xfId="5014" builtinId="32" hidden="1" customBuiltin="1"/>
    <cellStyle name="60% - Accent1" xfId="6009" builtinId="32" hidden="1" customBuiltin="1"/>
    <cellStyle name="60% - Accent1" xfId="5105" builtinId="32" hidden="1" customBuiltin="1"/>
    <cellStyle name="60% - Accent1" xfId="4740" builtinId="32" hidden="1" customBuiltin="1"/>
    <cellStyle name="60% - Accent1" xfId="4739" builtinId="32" hidden="1" customBuiltin="1"/>
    <cellStyle name="60% - Accent1" xfId="5797" builtinId="32" hidden="1" customBuiltin="1"/>
    <cellStyle name="60% - Accent1" xfId="5144" builtinId="32" hidden="1" customBuiltin="1"/>
    <cellStyle name="60% - Accent1" xfId="6038" builtinId="32" hidden="1" customBuiltin="1"/>
    <cellStyle name="60% - Accent1" xfId="6075" builtinId="32" hidden="1" customBuiltin="1"/>
    <cellStyle name="60% - Accent1" xfId="4157" builtinId="32" hidden="1" customBuiltin="1"/>
    <cellStyle name="60% - Accent1" xfId="4380" builtinId="32" hidden="1" customBuiltin="1"/>
    <cellStyle name="60% - Accent1" xfId="5000" builtinId="32" hidden="1" customBuiltin="1"/>
    <cellStyle name="60% - Accent1" xfId="4367" builtinId="32" hidden="1" customBuiltin="1"/>
    <cellStyle name="60% - Accent1" xfId="6189" builtinId="32" hidden="1" customBuiltin="1"/>
    <cellStyle name="60% - Accent1" xfId="5380" builtinId="32" hidden="1" customBuiltin="1"/>
    <cellStyle name="60% - Accent1" xfId="4982" builtinId="32" hidden="1" customBuiltin="1"/>
    <cellStyle name="60% - Accent1" xfId="6282" builtinId="32" hidden="1" customBuiltin="1"/>
    <cellStyle name="60% - Accent1" xfId="5986" builtinId="32" hidden="1" customBuiltin="1"/>
    <cellStyle name="60% - Accent1" xfId="9493" builtinId="32" hidden="1" customBuiltin="1"/>
    <cellStyle name="60% - Accent1" xfId="9058" builtinId="32" hidden="1" customBuiltin="1"/>
    <cellStyle name="60% - Accent1" xfId="7547" builtinId="32" hidden="1" customBuiltin="1"/>
    <cellStyle name="60% - Accent1" xfId="4352" builtinId="32" hidden="1" customBuiltin="1"/>
    <cellStyle name="60% - Accent1" xfId="9130" builtinId="32" hidden="1" customBuiltin="1"/>
    <cellStyle name="60% - Accent1" xfId="11020" builtinId="32" hidden="1" customBuiltin="1"/>
    <cellStyle name="60% - Accent1" xfId="11047" builtinId="32" hidden="1" customBuiltin="1"/>
    <cellStyle name="60% - Accent1" xfId="11077" builtinId="32" hidden="1" customBuiltin="1"/>
    <cellStyle name="60% - Accent1" xfId="11104" builtinId="32" hidden="1" customBuiltin="1"/>
    <cellStyle name="60% - Accent1" xfId="11130" builtinId="32" hidden="1" customBuiltin="1"/>
    <cellStyle name="60% - Accent1" xfId="11000" builtinId="32" hidden="1" customBuiltin="1"/>
    <cellStyle name="60% - Accent1" xfId="11176" builtinId="32" hidden="1" customBuiltin="1"/>
    <cellStyle name="60% - Accent1" xfId="11208" builtinId="32" hidden="1" customBuiltin="1"/>
    <cellStyle name="60% - Accent1" xfId="11243" builtinId="32" hidden="1" customBuiltin="1"/>
    <cellStyle name="60% - Accent1" xfId="11279" builtinId="32" hidden="1" customBuiltin="1"/>
    <cellStyle name="60% - Accent1" xfId="11310" builtinId="32" hidden="1" customBuiltin="1"/>
    <cellStyle name="60% - Accent1" xfId="11160" builtinId="32" hidden="1" customBuiltin="1"/>
    <cellStyle name="60% - Accent1" xfId="11192" builtinId="32" hidden="1" customBuiltin="1"/>
    <cellStyle name="60% - Accent1" xfId="11330" builtinId="32" hidden="1" customBuiltin="1"/>
    <cellStyle name="60% - Accent1" xfId="11362" builtinId="32" hidden="1" customBuiltin="1"/>
    <cellStyle name="60% - Accent1" xfId="11392" builtinId="32" hidden="1" customBuiltin="1"/>
    <cellStyle name="60% - Accent1" xfId="11418" builtinId="32" hidden="1" customBuiltin="1"/>
    <cellStyle name="60% - Accent1" xfId="11253" builtinId="32" hidden="1" customBuiltin="1"/>
    <cellStyle name="60% - Accent1" xfId="11473" builtinId="32" hidden="1" customBuiltin="1"/>
    <cellStyle name="60% - Accent1" xfId="11504" builtinId="32" hidden="1" customBuiltin="1"/>
    <cellStyle name="60% - Accent1" xfId="11537" builtinId="32" hidden="1" customBuiltin="1"/>
    <cellStyle name="60% - Accent1" xfId="11569" builtinId="32" hidden="1" customBuiltin="1"/>
    <cellStyle name="60% - Accent1" xfId="11597" builtinId="32" hidden="1" customBuiltin="1"/>
    <cellStyle name="60% - Accent1" xfId="11457" builtinId="32" hidden="1" customBuiltin="1"/>
    <cellStyle name="60% - Accent1" xfId="11489" builtinId="32" hidden="1" customBuiltin="1"/>
    <cellStyle name="60% - Accent1" xfId="11616" builtinId="32" hidden="1" customBuiltin="1"/>
    <cellStyle name="60% - Accent1" xfId="11643" builtinId="32" hidden="1" customBuiltin="1"/>
    <cellStyle name="60% - Accent1" xfId="11669" builtinId="32" hidden="1" customBuiltin="1"/>
    <cellStyle name="60% - Accent1" xfId="11697" builtinId="32" hidden="1" customBuiltin="1"/>
    <cellStyle name="60% - Accent1" xfId="11728" builtinId="32" hidden="1" customBuiltin="1"/>
    <cellStyle name="60% - Accent1" xfId="11771" builtinId="32" hidden="1" customBuiltin="1"/>
    <cellStyle name="60% - Accent1" xfId="11802" builtinId="32" hidden="1" customBuiltin="1"/>
    <cellStyle name="60% - Accent1" xfId="11835" builtinId="32" hidden="1" customBuiltin="1"/>
    <cellStyle name="60% - Accent1" xfId="11866" builtinId="32" hidden="1" customBuiltin="1"/>
    <cellStyle name="60% - Accent1" xfId="11893" builtinId="32" hidden="1" customBuiltin="1"/>
    <cellStyle name="60% - Accent1" xfId="11756" builtinId="32" hidden="1" customBuiltin="1"/>
    <cellStyle name="60% - Accent1" xfId="11787" builtinId="32" hidden="1" customBuiltin="1"/>
    <cellStyle name="60% - Accent1" xfId="11912" builtinId="32" hidden="1" customBuiltin="1"/>
    <cellStyle name="60% - Accent1" xfId="11938" builtinId="32" hidden="1" customBuiltin="1"/>
    <cellStyle name="60% - Accent1" xfId="11967" builtinId="32" hidden="1" customBuiltin="1"/>
    <cellStyle name="60% - Accent1" xfId="11996" builtinId="32" hidden="1" customBuiltin="1"/>
    <cellStyle name="60% - Accent1" xfId="12023" builtinId="32" hidden="1" customBuiltin="1"/>
    <cellStyle name="60% - Accent1" xfId="7715" builtinId="32" hidden="1" customBuiltin="1"/>
    <cellStyle name="60% - Accent1" xfId="9124" builtinId="32" hidden="1" customBuiltin="1"/>
    <cellStyle name="60% - Accent1" xfId="10956" builtinId="32" hidden="1" customBuiltin="1"/>
    <cellStyle name="60% - Accent1" xfId="5367" builtinId="32" hidden="1" customBuiltin="1"/>
    <cellStyle name="60% - Accent1" xfId="7724" builtinId="32" hidden="1" customBuiltin="1"/>
    <cellStyle name="60% - Accent1" xfId="4862" builtinId="32" hidden="1" customBuiltin="1"/>
    <cellStyle name="60% - Accent1" xfId="12174" builtinId="32" hidden="1" customBuiltin="1"/>
    <cellStyle name="60% - Accent1" xfId="12195" builtinId="32" hidden="1" customBuiltin="1"/>
    <cellStyle name="60% - Accent1" xfId="12218" builtinId="32" hidden="1" customBuiltin="1"/>
    <cellStyle name="60% - Accent1" xfId="12239" builtinId="32" hidden="1" customBuiltin="1"/>
    <cellStyle name="60% - Accent1" xfId="12260" builtinId="32" hidden="1" customBuiltin="1"/>
    <cellStyle name="60% - Accent1" xfId="12156" builtinId="32" hidden="1" customBuiltin="1"/>
    <cellStyle name="60% - Accent1" xfId="12299" builtinId="32" hidden="1" customBuiltin="1"/>
    <cellStyle name="60% - Accent1" xfId="12330" builtinId="32" hidden="1" customBuiltin="1"/>
    <cellStyle name="60% - Accent1" xfId="12366" builtinId="32" hidden="1" customBuiltin="1"/>
    <cellStyle name="60% - Accent1" xfId="12396" builtinId="32" hidden="1" customBuiltin="1"/>
    <cellStyle name="60% - Accent1" xfId="12428" builtinId="32" hidden="1" customBuiltin="1"/>
    <cellStyle name="60% - Accent1" xfId="12284" builtinId="32" hidden="1" customBuiltin="1"/>
    <cellStyle name="60% - Accent1" xfId="12315" builtinId="32" hidden="1" customBuiltin="1"/>
    <cellStyle name="60% - Accent1" xfId="12450" builtinId="32" hidden="1" customBuiltin="1"/>
    <cellStyle name="60% - Accent1" xfId="12480" builtinId="32" hidden="1" customBuiltin="1"/>
    <cellStyle name="60% - Accent1" xfId="12507" builtinId="32" hidden="1" customBuiltin="1"/>
    <cellStyle name="60% - Accent1" xfId="12533" builtinId="32" hidden="1" customBuiltin="1"/>
    <cellStyle name="60% - Accent1" xfId="12374" builtinId="32" hidden="1" customBuiltin="1"/>
    <cellStyle name="60% - Accent1" xfId="12582" builtinId="32" hidden="1" customBuiltin="1"/>
    <cellStyle name="60% - Accent1" xfId="12613" builtinId="32" hidden="1" customBuiltin="1"/>
    <cellStyle name="60% - Accent1" xfId="12645" builtinId="32" hidden="1" customBuiltin="1"/>
    <cellStyle name="60% - Accent1" xfId="12675" builtinId="32" hidden="1" customBuiltin="1"/>
    <cellStyle name="60% - Accent1" xfId="12702" builtinId="32" hidden="1" customBuiltin="1"/>
    <cellStyle name="60% - Accent1" xfId="12568" builtinId="32" hidden="1" customBuiltin="1"/>
    <cellStyle name="60% - Accent1" xfId="12598" builtinId="32" hidden="1" customBuiltin="1"/>
    <cellStyle name="60% - Accent1" xfId="12720" builtinId="32" hidden="1" customBuiltin="1"/>
    <cellStyle name="60% - Accent1" xfId="12748" builtinId="32" hidden="1" customBuiltin="1"/>
    <cellStyle name="60% - Accent1" xfId="12775" builtinId="32" hidden="1" customBuiltin="1"/>
    <cellStyle name="60% - Accent1" xfId="12804" builtinId="32" hidden="1" customBuiltin="1"/>
    <cellStyle name="60% - Accent1" xfId="12836" builtinId="32" hidden="1" customBuiltin="1"/>
    <cellStyle name="60% - Accent1" xfId="12876" builtinId="32" hidden="1" customBuiltin="1"/>
    <cellStyle name="60% - Accent1" xfId="12906" builtinId="32" hidden="1" customBuiltin="1"/>
    <cellStyle name="60% - Accent1" xfId="12938" builtinId="32" hidden="1" customBuiltin="1"/>
    <cellStyle name="60% - Accent1" xfId="12967" builtinId="32" hidden="1" customBuiltin="1"/>
    <cellStyle name="60% - Accent1" xfId="12994" builtinId="32" hidden="1" customBuiltin="1"/>
    <cellStyle name="60% - Accent1" xfId="12861" builtinId="32" hidden="1" customBuiltin="1"/>
    <cellStyle name="60% - Accent1" xfId="12891" builtinId="32" hidden="1" customBuiltin="1"/>
    <cellStyle name="60% - Accent1" xfId="13013" builtinId="32" hidden="1" customBuiltin="1"/>
    <cellStyle name="60% - Accent1" xfId="13040" builtinId="32" hidden="1" customBuiltin="1"/>
    <cellStyle name="60% - Accent1" xfId="13065" builtinId="32" hidden="1" customBuiltin="1"/>
    <cellStyle name="60% - Accent1" xfId="13091" builtinId="32" hidden="1" customBuiltin="1"/>
    <cellStyle name="60% - Accent1" xfId="13114" builtinId="32" hidden="1" customBuiltin="1"/>
    <cellStyle name="60% - Accent1" xfId="4584" builtinId="32" hidden="1" customBuiltin="1"/>
    <cellStyle name="60% - Accent1" xfId="5937" builtinId="32" hidden="1" customBuiltin="1"/>
    <cellStyle name="60% - Accent1" xfId="5121" builtinId="32" hidden="1" customBuiltin="1"/>
    <cellStyle name="60% - Accent1" xfId="5321" builtinId="32" hidden="1" customBuiltin="1"/>
    <cellStyle name="60% - Accent1" xfId="5057" builtinId="32" hidden="1" customBuiltin="1"/>
    <cellStyle name="60% - Accent1" xfId="5669" builtinId="32" hidden="1" customBuiltin="1"/>
    <cellStyle name="60% - Accent1" xfId="6085" builtinId="32" hidden="1" customBuiltin="1"/>
    <cellStyle name="60% - Accent1" xfId="8891" builtinId="32" hidden="1" customBuiltin="1"/>
    <cellStyle name="60% - Accent1" xfId="11903" builtinId="32" hidden="1" customBuiltin="1"/>
    <cellStyle name="60% - Accent1" xfId="4630" builtinId="32" hidden="1" customBuiltin="1"/>
    <cellStyle name="60% - Accent1" xfId="4959" builtinId="32" hidden="1" customBuiltin="1"/>
    <cellStyle name="60% - Accent1" xfId="6005" builtinId="32" hidden="1" customBuiltin="1"/>
    <cellStyle name="60% - Accent1" xfId="11940" builtinId="32" hidden="1" customBuiltin="1"/>
    <cellStyle name="60% - Accent1" xfId="5497" builtinId="32" hidden="1" customBuiltin="1"/>
    <cellStyle name="60% - Accent1" xfId="8603" builtinId="32" hidden="1" customBuiltin="1"/>
    <cellStyle name="60% - Accent1" xfId="4672" builtinId="32" hidden="1" customBuiltin="1"/>
    <cellStyle name="60% - Accent1" xfId="5747" builtinId="32" hidden="1" customBuiltin="1"/>
    <cellStyle name="60% - Accent1" xfId="11998" builtinId="32" hidden="1" customBuiltin="1"/>
    <cellStyle name="60% - Accent1" xfId="11551" builtinId="32" hidden="1" customBuiltin="1"/>
    <cellStyle name="60% - Accent1" xfId="13141" builtinId="32" hidden="1" customBuiltin="1"/>
    <cellStyle name="60% - Accent1" xfId="13179" builtinId="32" hidden="1" customBuiltin="1"/>
    <cellStyle name="60% - Accent1" xfId="13215" builtinId="32" hidden="1" customBuiltin="1"/>
    <cellStyle name="60% - Accent1" xfId="13250" builtinId="32" hidden="1" customBuiltin="1"/>
    <cellStyle name="60% - Accent1" xfId="5837" builtinId="32" hidden="1" customBuiltin="1"/>
    <cellStyle name="60% - Accent1" xfId="13313" builtinId="32" hidden="1" customBuiltin="1"/>
    <cellStyle name="60% - Accent1" xfId="13346" builtinId="32" hidden="1" customBuiltin="1"/>
    <cellStyle name="60% - Accent1" xfId="13381" builtinId="32" hidden="1" customBuiltin="1"/>
    <cellStyle name="60% - Accent1" xfId="13414" builtinId="32" hidden="1" customBuiltin="1"/>
    <cellStyle name="60% - Accent1" xfId="13444" builtinId="32" hidden="1" customBuiltin="1"/>
    <cellStyle name="60% - Accent1" xfId="13298" builtinId="32" hidden="1" customBuiltin="1"/>
    <cellStyle name="60% - Accent1" xfId="13330" builtinId="32" hidden="1" customBuiltin="1"/>
    <cellStyle name="60% - Accent1" xfId="13465" builtinId="32" hidden="1" customBuiltin="1"/>
    <cellStyle name="60% - Accent1" xfId="13500" builtinId="32" hidden="1" customBuiltin="1"/>
    <cellStyle name="60% - Accent1" xfId="13536" builtinId="32" hidden="1" customBuiltin="1"/>
    <cellStyle name="60% - Accent1" xfId="13570" builtinId="32" hidden="1" customBuiltin="1"/>
    <cellStyle name="60% - Accent1" xfId="13610" builtinId="32" hidden="1" customBuiltin="1"/>
    <cellStyle name="60% - Accent1" xfId="13655" builtinId="32" hidden="1" customBuiltin="1"/>
    <cellStyle name="60% - Accent1" xfId="13688" builtinId="32" hidden="1" customBuiltin="1"/>
    <cellStyle name="60% - Accent1" xfId="13723" builtinId="32" hidden="1" customBuiltin="1"/>
    <cellStyle name="60% - Accent1" xfId="13756" builtinId="32" hidden="1" customBuiltin="1"/>
    <cellStyle name="60% - Accent1" xfId="13786" builtinId="32" hidden="1" customBuiltin="1"/>
    <cellStyle name="60% - Accent1" xfId="13640" builtinId="32" hidden="1" customBuiltin="1"/>
    <cellStyle name="60% - Accent1" xfId="13672" builtinId="32" hidden="1" customBuiltin="1"/>
    <cellStyle name="60% - Accent1" xfId="13807" builtinId="32" hidden="1" customBuiltin="1"/>
    <cellStyle name="60% - Accent1" xfId="13842" builtinId="32" hidden="1" customBuiltin="1"/>
    <cellStyle name="60% - Accent1" xfId="13878" builtinId="32" hidden="1" customBuiltin="1"/>
    <cellStyle name="60% - Accent1" xfId="13912" builtinId="32" hidden="1" customBuiltin="1"/>
    <cellStyle name="60% - Accent1" xfId="13957" builtinId="32" hidden="1" customBuiltin="1"/>
    <cellStyle name="60% - Accent1" xfId="14317" builtinId="32" hidden="1" customBuiltin="1"/>
    <cellStyle name="60% - Accent1" xfId="14338" builtinId="32" hidden="1" customBuiltin="1"/>
    <cellStyle name="60% - Accent1" xfId="14360" builtinId="32" hidden="1" customBuiltin="1"/>
    <cellStyle name="60% - Accent1" xfId="14382" builtinId="32" hidden="1" customBuiltin="1"/>
    <cellStyle name="60% - Accent1" xfId="14403" builtinId="32" hidden="1" customBuiltin="1"/>
    <cellStyle name="60% - Accent1" xfId="14445" builtinId="32" hidden="1" customBuiltin="1"/>
    <cellStyle name="60% - Accent1" xfId="14846" builtinId="32" hidden="1" customBuiltin="1"/>
    <cellStyle name="60% - Accent1" xfId="14871" builtinId="32" hidden="1" customBuiltin="1"/>
    <cellStyle name="60% - Accent1" xfId="14898" builtinId="32" hidden="1" customBuiltin="1"/>
    <cellStyle name="60% - Accent1" xfId="14921" builtinId="32" hidden="1" customBuiltin="1"/>
    <cellStyle name="60% - Accent1" xfId="14945" builtinId="32" hidden="1" customBuiltin="1"/>
    <cellStyle name="60% - Accent1" xfId="14828" builtinId="32" hidden="1" customBuiltin="1"/>
    <cellStyle name="60% - Accent1" xfId="14981" builtinId="32" hidden="1" customBuiltin="1"/>
    <cellStyle name="60% - Accent1" xfId="15012" builtinId="32" hidden="1" customBuiltin="1"/>
    <cellStyle name="60% - Accent1" xfId="15047" builtinId="32" hidden="1" customBuiltin="1"/>
    <cellStyle name="60% - Accent1" xfId="15079" builtinId="32" hidden="1" customBuiltin="1"/>
    <cellStyle name="60% - Accent1" xfId="15111" builtinId="32" hidden="1" customBuiltin="1"/>
    <cellStyle name="60% - Accent1" xfId="14967" builtinId="32" hidden="1" customBuiltin="1"/>
    <cellStyle name="60% - Accent1" xfId="14997" builtinId="32" hidden="1" customBuiltin="1"/>
    <cellStyle name="60% - Accent1" xfId="15130" builtinId="32" hidden="1" customBuiltin="1"/>
    <cellStyle name="60% - Accent1" xfId="15157" builtinId="32" hidden="1" customBuiltin="1"/>
    <cellStyle name="60% - Accent1" xfId="15181" builtinId="32" hidden="1" customBuiltin="1"/>
    <cellStyle name="60% - Accent1" xfId="15205" builtinId="32" hidden="1" customBuiltin="1"/>
    <cellStyle name="60% - Accent1" xfId="15056" builtinId="32" hidden="1" customBuiltin="1"/>
    <cellStyle name="60% - Accent1" xfId="15249" builtinId="32" hidden="1" customBuiltin="1"/>
    <cellStyle name="60% - Accent1" xfId="15279" builtinId="32" hidden="1" customBuiltin="1"/>
    <cellStyle name="60% - Accent1" xfId="15311" builtinId="32" hidden="1" customBuiltin="1"/>
    <cellStyle name="60% - Accent1" xfId="15342" builtinId="32" hidden="1" customBuiltin="1"/>
    <cellStyle name="60% - Accent1" xfId="15369" builtinId="32" hidden="1" customBuiltin="1"/>
    <cellStyle name="60% - Accent1" xfId="15236" builtinId="32" hidden="1" customBuiltin="1"/>
    <cellStyle name="60% - Accent1" xfId="15264" builtinId="32" hidden="1" customBuiltin="1"/>
    <cellStyle name="60% - Accent1" xfId="15387" builtinId="32" hidden="1" customBuiltin="1"/>
    <cellStyle name="60% - Accent1" xfId="15411" builtinId="32" hidden="1" customBuiltin="1"/>
    <cellStyle name="60% - Accent1" xfId="15436" builtinId="32" hidden="1" customBuiltin="1"/>
    <cellStyle name="60% - Accent1" xfId="15460" builtinId="32" hidden="1" customBuiltin="1"/>
    <cellStyle name="60% - Accent1" xfId="15490" builtinId="32" hidden="1" customBuiltin="1"/>
    <cellStyle name="60% - Accent1" xfId="15527" builtinId="32" hidden="1" customBuiltin="1"/>
    <cellStyle name="60% - Accent1" xfId="15557" builtinId="32" hidden="1" customBuiltin="1"/>
    <cellStyle name="60% - Accent1" xfId="15589" builtinId="32" hidden="1" customBuiltin="1"/>
    <cellStyle name="60% - Accent1" xfId="15619" builtinId="32" hidden="1" customBuiltin="1"/>
    <cellStyle name="60% - Accent1" xfId="15646" builtinId="32" hidden="1" customBuiltin="1"/>
    <cellStyle name="60% - Accent1" xfId="15514" builtinId="32" hidden="1" customBuiltin="1"/>
    <cellStyle name="60% - Accent1" xfId="15542" builtinId="32" hidden="1" customBuiltin="1"/>
    <cellStyle name="60% - Accent1" xfId="15664" builtinId="32" hidden="1" customBuiltin="1"/>
    <cellStyle name="60% - Accent1" xfId="15688" builtinId="32" hidden="1" customBuiltin="1"/>
    <cellStyle name="60% - Accent1" xfId="15712" builtinId="32" hidden="1" customBuiltin="1"/>
    <cellStyle name="60% - Accent1" xfId="15735" builtinId="32" hidden="1" customBuiltin="1"/>
    <cellStyle name="60% - Accent1" xfId="15761" builtinId="32" hidden="1" customBuiltin="1"/>
    <cellStyle name="60% - Accent1" xfId="14520" builtinId="32" hidden="1" customBuiltin="1"/>
    <cellStyle name="60% - Accent1" xfId="14566" builtinId="32" hidden="1" customBuiltin="1"/>
    <cellStyle name="60% - Accent1" xfId="14774" builtinId="32" hidden="1" customBuiltin="1"/>
    <cellStyle name="60% - Accent1" xfId="14527" builtinId="32" hidden="1" customBuiltin="1"/>
    <cellStyle name="60% - Accent1" xfId="14577" builtinId="32" hidden="1" customBuiltin="1"/>
    <cellStyle name="60% - Accent1" xfId="14491" builtinId="32" hidden="1" customBuiltin="1"/>
    <cellStyle name="60% - Accent1" xfId="15917" builtinId="32" hidden="1" customBuiltin="1"/>
    <cellStyle name="60% - Accent1" xfId="15938" builtinId="32" hidden="1" customBuiltin="1"/>
    <cellStyle name="60% - Accent1" xfId="15961" builtinId="32" hidden="1" customBuiltin="1"/>
    <cellStyle name="60% - Accent1" xfId="15982" builtinId="32" hidden="1" customBuiltin="1"/>
    <cellStyle name="60% - Accent1" xfId="16003" builtinId="32" hidden="1" customBuiltin="1"/>
    <cellStyle name="60% - Accent1" xfId="15900" builtinId="32" hidden="1" customBuiltin="1"/>
    <cellStyle name="60% - Accent1" xfId="16037" builtinId="32" hidden="1" customBuiltin="1"/>
    <cellStyle name="60% - Accent1" xfId="16068" builtinId="32" hidden="1" customBuiltin="1"/>
    <cellStyle name="60% - Accent1" xfId="16104" builtinId="32" hidden="1" customBuiltin="1"/>
    <cellStyle name="60% - Accent1" xfId="16134" builtinId="32" hidden="1" customBuiltin="1"/>
    <cellStyle name="60% - Accent1" xfId="16165" builtinId="32" hidden="1" customBuiltin="1"/>
    <cellStyle name="60% - Accent1" xfId="16023" builtinId="32" hidden="1" customBuiltin="1"/>
    <cellStyle name="60% - Accent1" xfId="16053" builtinId="32" hidden="1" customBuiltin="1"/>
    <cellStyle name="60% - Accent1" xfId="16185" builtinId="32" hidden="1" customBuiltin="1"/>
    <cellStyle name="60% - Accent1" xfId="16214" builtinId="32" hidden="1" customBuiltin="1"/>
    <cellStyle name="60% - Accent1" xfId="16238" builtinId="32" hidden="1" customBuiltin="1"/>
    <cellStyle name="60% - Accent1" xfId="16264" builtinId="32" hidden="1" customBuiltin="1"/>
    <cellStyle name="60% - Accent1" xfId="16113" builtinId="32" hidden="1" customBuiltin="1"/>
    <cellStyle name="60% - Accent1" xfId="16310" builtinId="32" hidden="1" customBuiltin="1"/>
    <cellStyle name="60% - Accent1" xfId="16340" builtinId="32" hidden="1" customBuiltin="1"/>
    <cellStyle name="60% - Accent1" xfId="16372" builtinId="32" hidden="1" customBuiltin="1"/>
    <cellStyle name="60% - Accent1" xfId="16401" builtinId="32" hidden="1" customBuiltin="1"/>
    <cellStyle name="60% - Accent1" xfId="16428" builtinId="32" hidden="1" customBuiltin="1"/>
    <cellStyle name="60% - Accent1" xfId="16297" builtinId="32" hidden="1" customBuiltin="1"/>
    <cellStyle name="60% - Accent1" xfId="16325" builtinId="32" hidden="1" customBuiltin="1"/>
    <cellStyle name="60% - Accent1" xfId="16445" builtinId="32" hidden="1" customBuiltin="1"/>
    <cellStyle name="60% - Accent1" xfId="16470" builtinId="32" hidden="1" customBuiltin="1"/>
    <cellStyle name="60% - Accent1" xfId="16491" builtinId="32" hidden="1" customBuiltin="1"/>
    <cellStyle name="60% - Accent1" xfId="16514" builtinId="32" hidden="1" customBuiltin="1"/>
    <cellStyle name="60% - Accent1" xfId="16544" builtinId="32" hidden="1" customBuiltin="1"/>
    <cellStyle name="60% - Accent1" xfId="16580" builtinId="32" hidden="1" customBuiltin="1"/>
    <cellStyle name="60% - Accent1" xfId="16610" builtinId="32" hidden="1" customBuiltin="1"/>
    <cellStyle name="60% - Accent1" xfId="16643" builtinId="32" hidden="1" customBuiltin="1"/>
    <cellStyle name="60% - Accent1" xfId="16673" builtinId="32" hidden="1" customBuiltin="1"/>
    <cellStyle name="60% - Accent1" xfId="16700" builtinId="32" hidden="1" customBuiltin="1"/>
    <cellStyle name="60% - Accent1" xfId="16567" builtinId="32" hidden="1" customBuiltin="1"/>
    <cellStyle name="60% - Accent1" xfId="16595" builtinId="32" hidden="1" customBuiltin="1"/>
    <cellStyle name="60% - Accent1" xfId="16718" builtinId="32" hidden="1" customBuiltin="1"/>
    <cellStyle name="60% - Accent1" xfId="16743" builtinId="32" hidden="1" customBuiltin="1"/>
    <cellStyle name="60% - Accent1" xfId="16765" builtinId="32" hidden="1" customBuiltin="1"/>
    <cellStyle name="60% - Accent1" xfId="16787" builtinId="32" hidden="1" customBuiltin="1"/>
    <cellStyle name="60% - Accent1" xfId="16817" builtinId="32" hidden="1" customBuiltin="1"/>
    <cellStyle name="60% - Accent1" xfId="14036" builtinId="32" hidden="1" customBuiltin="1"/>
    <cellStyle name="60% - Accent1" xfId="14059" builtinId="32" hidden="1" customBuiltin="1"/>
    <cellStyle name="60% - Accent1" xfId="12449" builtinId="32" hidden="1" customBuiltin="1"/>
    <cellStyle name="60% - Accent1" xfId="16977" builtinId="32" hidden="1" customBuiltin="1"/>
    <cellStyle name="60% - Accent1" xfId="17024" builtinId="32" hidden="1" customBuiltin="1"/>
    <cellStyle name="60% - Accent1" xfId="9138" builtinId="32" hidden="1" customBuiltin="1"/>
    <cellStyle name="60% - Accent1" xfId="8293" builtinId="32" hidden="1" customBuiltin="1"/>
    <cellStyle name="60% - Accent1" xfId="5161" builtinId="32" hidden="1" customBuiltin="1"/>
    <cellStyle name="60% - Accent1" xfId="4784" builtinId="32" hidden="1" customBuiltin="1"/>
    <cellStyle name="60% - Accent1" xfId="5510" builtinId="32" hidden="1" customBuiltin="1"/>
    <cellStyle name="60% - Accent1" xfId="14301" builtinId="32" hidden="1" customBuiltin="1"/>
    <cellStyle name="60% - Accent1" xfId="14190" builtinId="32" hidden="1" customBuiltin="1"/>
    <cellStyle name="60% - Accent1" xfId="8445" builtinId="32" hidden="1" customBuiltin="1"/>
    <cellStyle name="60% - Accent1" xfId="5508" builtinId="32" hidden="1" customBuiltin="1"/>
    <cellStyle name="60% - Accent1" xfId="14167" builtinId="32" hidden="1" customBuiltin="1"/>
    <cellStyle name="60% - Accent1" xfId="5881" builtinId="32" hidden="1" customBuiltin="1"/>
    <cellStyle name="60% - Accent1" xfId="17037" builtinId="32" hidden="1" customBuiltin="1"/>
    <cellStyle name="60% - Accent1" xfId="4635" builtinId="32" hidden="1" customBuiltin="1"/>
    <cellStyle name="60% - Accent1" xfId="4090" builtinId="32" hidden="1" customBuiltin="1"/>
    <cellStyle name="60% - Accent1" xfId="14132" builtinId="32" hidden="1" customBuiltin="1"/>
    <cellStyle name="60% - Accent1" xfId="16848" builtinId="32" hidden="1" customBuiltin="1"/>
    <cellStyle name="60% - Accent1" xfId="14482" builtinId="32" hidden="1" customBuiltin="1"/>
    <cellStyle name="60% - Accent1" xfId="16868" builtinId="32" hidden="1" customBuiltin="1"/>
    <cellStyle name="60% - Accent1" xfId="16964" builtinId="32" hidden="1" customBuiltin="1"/>
    <cellStyle name="60% - Accent1" xfId="14731" builtinId="32" hidden="1" customBuiltin="1"/>
    <cellStyle name="60% - Accent1" xfId="16944" builtinId="32" hidden="1" customBuiltin="1"/>
    <cellStyle name="60% - Accent1" xfId="16913" builtinId="32" hidden="1" customBuiltin="1"/>
    <cellStyle name="60% - Accent1" xfId="16911" builtinId="32" hidden="1" customBuiltin="1"/>
    <cellStyle name="60% - Accent1" xfId="7627" builtinId="32" hidden="1" customBuiltin="1"/>
    <cellStyle name="60% - Accent1" xfId="14038" builtinId="32" hidden="1" customBuiltin="1"/>
    <cellStyle name="60% - Accent1" xfId="16936" builtinId="32" hidden="1" customBuiltin="1"/>
    <cellStyle name="60% - Accent1" xfId="4329" builtinId="32" hidden="1" customBuiltin="1"/>
    <cellStyle name="60% - Accent1" xfId="4979" builtinId="32" hidden="1" customBuiltin="1"/>
    <cellStyle name="60% - Accent1" xfId="5712" builtinId="32" hidden="1" customBuiltin="1"/>
    <cellStyle name="60% - Accent1" xfId="5635" builtinId="32" hidden="1" customBuiltin="1"/>
    <cellStyle name="60% - Accent1" xfId="5587" builtinId="32" hidden="1" customBuiltin="1"/>
    <cellStyle name="60% - Accent1" xfId="4850" builtinId="32" hidden="1" customBuiltin="1"/>
    <cellStyle name="60% - Accent1" xfId="8152" builtinId="32" hidden="1" customBuiltin="1"/>
    <cellStyle name="60% - Accent1" xfId="11136" builtinId="32" hidden="1" customBuiltin="1"/>
    <cellStyle name="60% - Accent1" xfId="7638" builtinId="32" hidden="1" customBuiltin="1"/>
    <cellStyle name="60% - Accent1" xfId="4569" builtinId="32" hidden="1" customBuiltin="1"/>
    <cellStyle name="60% - Accent1" xfId="11042" builtinId="32" hidden="1" customBuiltin="1"/>
    <cellStyle name="60% - Accent1" xfId="5529" builtinId="32" hidden="1" customBuiltin="1"/>
    <cellStyle name="60% - Accent1" xfId="12744" builtinId="32" hidden="1" customBuiltin="1"/>
    <cellStyle name="60% - Accent1" xfId="5152" builtinId="32" hidden="1" customBuiltin="1"/>
    <cellStyle name="60% - Accent1" xfId="4670" builtinId="32" hidden="1" customBuiltin="1"/>
    <cellStyle name="60% - Accent1" xfId="10668" builtinId="32" hidden="1" customBuiltin="1"/>
    <cellStyle name="60% - Accent1" xfId="12653" builtinId="32" hidden="1" customBuiltin="1"/>
    <cellStyle name="60% - Accent1" xfId="13018" builtinId="32" hidden="1" customBuiltin="1"/>
    <cellStyle name="60% - Accent1" xfId="15744" builtinId="32" hidden="1" customBuiltin="1"/>
    <cellStyle name="60% - Accent1" xfId="15319" builtinId="32" hidden="1" customBuiltin="1"/>
    <cellStyle name="60% - Accent1" xfId="13977" builtinId="32" hidden="1" customBuiltin="1"/>
    <cellStyle name="60% - Accent1" xfId="5972" builtinId="32" hidden="1" customBuiltin="1"/>
    <cellStyle name="60% - Accent1" xfId="15391" builtinId="32" hidden="1" customBuiltin="1"/>
    <cellStyle name="60% - Accent1" xfId="17177" builtinId="32" hidden="1" customBuiltin="1"/>
    <cellStyle name="60% - Accent1" xfId="17203" builtinId="32" hidden="1" customBuiltin="1"/>
    <cellStyle name="60% - Accent1" xfId="17229" builtinId="32" hidden="1" customBuiltin="1"/>
    <cellStyle name="60% - Accent1" xfId="17256" builtinId="32" hidden="1" customBuiltin="1"/>
    <cellStyle name="60% - Accent1" xfId="17281" builtinId="32" hidden="1" customBuiltin="1"/>
    <cellStyle name="60% - Accent1" xfId="17157" builtinId="32" hidden="1" customBuiltin="1"/>
    <cellStyle name="60% - Accent1" xfId="17322" builtinId="32" hidden="1" customBuiltin="1"/>
    <cellStyle name="60% - Accent1" xfId="17355" builtinId="32" hidden="1" customBuiltin="1"/>
    <cellStyle name="60% - Accent1" xfId="17390" builtinId="32" hidden="1" customBuiltin="1"/>
    <cellStyle name="60% - Accent1" xfId="17423" builtinId="32" hidden="1" customBuiltin="1"/>
    <cellStyle name="60% - Accent1" xfId="17454" builtinId="32" hidden="1" customBuiltin="1"/>
    <cellStyle name="60% - Accent1" xfId="17307" builtinId="32" hidden="1" customBuiltin="1"/>
    <cellStyle name="60% - Accent1" xfId="17339" builtinId="32" hidden="1" customBuiltin="1"/>
    <cellStyle name="60% - Accent1" xfId="17475" builtinId="32" hidden="1" customBuiltin="1"/>
    <cellStyle name="60% - Accent1" xfId="17504" builtinId="32" hidden="1" customBuiltin="1"/>
    <cellStyle name="60% - Accent1" xfId="17532" builtinId="32" hidden="1" customBuiltin="1"/>
    <cellStyle name="60% - Accent1" xfId="17557" builtinId="32" hidden="1" customBuiltin="1"/>
    <cellStyle name="60% - Accent1" xfId="17399" builtinId="32" hidden="1" customBuiltin="1"/>
    <cellStyle name="60% - Accent1" xfId="17605" builtinId="32" hidden="1" customBuiltin="1"/>
    <cellStyle name="60% - Accent1" xfId="17636" builtinId="32" hidden="1" customBuiltin="1"/>
    <cellStyle name="60% - Accent1" xfId="17668" builtinId="32" hidden="1" customBuiltin="1"/>
    <cellStyle name="60% - Accent1" xfId="17698" builtinId="32" hidden="1" customBuiltin="1"/>
    <cellStyle name="60% - Accent1" xfId="17727" builtinId="32" hidden="1" customBuiltin="1"/>
    <cellStyle name="60% - Accent1" xfId="17591" builtinId="32" hidden="1" customBuiltin="1"/>
    <cellStyle name="60% - Accent1" xfId="17621" builtinId="32" hidden="1" customBuiltin="1"/>
    <cellStyle name="60% - Accent1" xfId="17745" builtinId="32" hidden="1" customBuiltin="1"/>
    <cellStyle name="60% - Accent1" xfId="17771" builtinId="32" hidden="1" customBuiltin="1"/>
    <cellStyle name="60% - Accent1" xfId="17798" builtinId="32" hidden="1" customBuiltin="1"/>
    <cellStyle name="60% - Accent1" xfId="17822" builtinId="32" hidden="1" customBuiltin="1"/>
    <cellStyle name="60% - Accent1" xfId="17851" builtinId="32" hidden="1" customBuiltin="1"/>
    <cellStyle name="60% - Accent1" xfId="17889" builtinId="32" hidden="1" customBuiltin="1"/>
    <cellStyle name="60% - Accent1" xfId="17920" builtinId="32" hidden="1" customBuiltin="1"/>
    <cellStyle name="60% - Accent1" xfId="17952" builtinId="32" hidden="1" customBuiltin="1"/>
    <cellStyle name="60% - Accent1" xfId="17983" builtinId="32" hidden="1" customBuiltin="1"/>
    <cellStyle name="60% - Accent1" xfId="18011" builtinId="32" hidden="1" customBuiltin="1"/>
    <cellStyle name="60% - Accent1" xfId="17876" builtinId="32" hidden="1" customBuiltin="1"/>
    <cellStyle name="60% - Accent1" xfId="17905" builtinId="32" hidden="1" customBuiltin="1"/>
    <cellStyle name="60% - Accent1" xfId="18029" builtinId="32" hidden="1" customBuiltin="1"/>
    <cellStyle name="60% - Accent1" xfId="18053" builtinId="32" hidden="1" customBuiltin="1"/>
    <cellStyle name="60% - Accent1" xfId="18079" builtinId="32" hidden="1" customBuiltin="1"/>
    <cellStyle name="60% - Accent1" xfId="18103" builtinId="32" hidden="1" customBuiltin="1"/>
    <cellStyle name="60% - Accent1" xfId="18129" builtinId="32" hidden="1" customBuiltin="1"/>
    <cellStyle name="60% - Accent1" xfId="14099" builtinId="32" hidden="1" customBuiltin="1"/>
    <cellStyle name="60% - Accent1" xfId="15386" builtinId="32" hidden="1" customBuiltin="1"/>
    <cellStyle name="60% - Accent1" xfId="17119" builtinId="32" hidden="1" customBuiltin="1"/>
    <cellStyle name="60% - Accent1" xfId="5831" builtinId="32" hidden="1" customBuiltin="1"/>
    <cellStyle name="60% - Accent1" xfId="14106" builtinId="32" hidden="1" customBuiltin="1"/>
    <cellStyle name="60% - Accent1" xfId="10620" builtinId="32" hidden="1" customBuiltin="1"/>
    <cellStyle name="60% - Accent1" xfId="18279" builtinId="32" hidden="1" customBuiltin="1"/>
    <cellStyle name="60% - Accent1" xfId="18300" builtinId="32" hidden="1" customBuiltin="1"/>
    <cellStyle name="60% - Accent1" xfId="18323" builtinId="32" hidden="1" customBuiltin="1"/>
    <cellStyle name="60% - Accent1" xfId="18344" builtinId="32" hidden="1" customBuiltin="1"/>
    <cellStyle name="60% - Accent1" xfId="18365" builtinId="32" hidden="1" customBuiltin="1"/>
    <cellStyle name="60% - Accent1" xfId="18262" builtinId="32" hidden="1" customBuiltin="1"/>
    <cellStyle name="60% - Accent1" xfId="18401" builtinId="32" hidden="1" customBuiltin="1"/>
    <cellStyle name="60% - Accent1" xfId="18433" builtinId="32" hidden="1" customBuiltin="1"/>
    <cellStyle name="60% - Accent1" xfId="18468" builtinId="32" hidden="1" customBuiltin="1"/>
    <cellStyle name="60% - Accent1" xfId="18499" builtinId="32" hidden="1" customBuiltin="1"/>
    <cellStyle name="60% - Accent1" xfId="18531" builtinId="32" hidden="1" customBuiltin="1"/>
    <cellStyle name="60% - Accent1" xfId="18388" builtinId="32" hidden="1" customBuiltin="1"/>
    <cellStyle name="60% - Accent1" xfId="18418" builtinId="32" hidden="1" customBuiltin="1"/>
    <cellStyle name="60% - Accent1" xfId="18550" builtinId="32" hidden="1" customBuiltin="1"/>
    <cellStyle name="60% - Accent1" xfId="18579" builtinId="32" hidden="1" customBuiltin="1"/>
    <cellStyle name="60% - Accent1" xfId="18605" builtinId="32" hidden="1" customBuiltin="1"/>
    <cellStyle name="60% - Accent1" xfId="18631" builtinId="32" hidden="1" customBuiltin="1"/>
    <cellStyle name="60% - Accent1" xfId="18476" builtinId="32" hidden="1" customBuiltin="1"/>
    <cellStyle name="60% - Accent1" xfId="18678" builtinId="32" hidden="1" customBuiltin="1"/>
    <cellStyle name="60% - Accent1" xfId="18710" builtinId="32" hidden="1" customBuiltin="1"/>
    <cellStyle name="60% - Accent1" xfId="18742" builtinId="32" hidden="1" customBuiltin="1"/>
    <cellStyle name="60% - Accent1" xfId="18772" builtinId="32" hidden="1" customBuiltin="1"/>
    <cellStyle name="60% - Accent1" xfId="18800" builtinId="32" hidden="1" customBuiltin="1"/>
    <cellStyle name="60% - Accent1" xfId="18665" builtinId="32" hidden="1" customBuiltin="1"/>
    <cellStyle name="60% - Accent1" xfId="18694" builtinId="32" hidden="1" customBuiltin="1"/>
    <cellStyle name="60% - Accent1" xfId="18818" builtinId="32" hidden="1" customBuiltin="1"/>
    <cellStyle name="60% - Accent1" xfId="18844" builtinId="32" hidden="1" customBuiltin="1"/>
    <cellStyle name="60% - Accent1" xfId="18870" builtinId="32" hidden="1" customBuiltin="1"/>
    <cellStyle name="60% - Accent1" xfId="18894" builtinId="32" hidden="1" customBuiltin="1"/>
    <cellStyle name="60% - Accent1" xfId="18924" builtinId="32" hidden="1" customBuiltin="1"/>
    <cellStyle name="60% - Accent1" xfId="18961" builtinId="32" hidden="1" customBuiltin="1"/>
    <cellStyle name="60% - Accent1" xfId="18992" builtinId="32" hidden="1" customBuiltin="1"/>
    <cellStyle name="60% - Accent1" xfId="19024" builtinId="32" hidden="1" customBuiltin="1"/>
    <cellStyle name="60% - Accent1" xfId="19055" builtinId="32" hidden="1" customBuiltin="1"/>
    <cellStyle name="60% - Accent1" xfId="19083" builtinId="32" hidden="1" customBuiltin="1"/>
    <cellStyle name="60% - Accent1" xfId="18948" builtinId="32" hidden="1" customBuiltin="1"/>
    <cellStyle name="60% - Accent1" xfId="18977" builtinId="32" hidden="1" customBuiltin="1"/>
    <cellStyle name="60% - Accent1" xfId="19101" builtinId="32" hidden="1" customBuiltin="1"/>
    <cellStyle name="60% - Accent1" xfId="19126" builtinId="32" hidden="1" customBuiltin="1"/>
    <cellStyle name="60% - Accent1" xfId="19149" builtinId="32" hidden="1" customBuiltin="1"/>
    <cellStyle name="60% - Accent1" xfId="19173" builtinId="32" hidden="1" customBuiltin="1"/>
    <cellStyle name="60% - Accent1" xfId="19195" builtinId="32" hidden="1" customBuiltin="1"/>
    <cellStyle name="60% - Accent1" xfId="5168" builtinId="32" hidden="1" customBuiltin="1"/>
    <cellStyle name="60% - Accent1" xfId="11980" builtinId="32" hidden="1" customBuiltin="1"/>
    <cellStyle name="60% - Accent1" xfId="5612" builtinId="32" hidden="1" customBuiltin="1"/>
    <cellStyle name="60% - Accent1" xfId="3898" builtinId="32" hidden="1" customBuiltin="1"/>
    <cellStyle name="60% - Accent1" xfId="4509" builtinId="32" hidden="1" customBuiltin="1"/>
    <cellStyle name="60% - Accent1" xfId="10794" builtinId="32" hidden="1" customBuiltin="1"/>
    <cellStyle name="60% - Accent1" xfId="5166" builtinId="32" hidden="1" customBuiltin="1"/>
    <cellStyle name="60% - Accent1" xfId="15159" builtinId="32" hidden="1" customBuiltin="1"/>
    <cellStyle name="60% - Accent1" xfId="18021" builtinId="32" hidden="1" customBuiltin="1"/>
    <cellStyle name="60% - Accent1" xfId="170" builtinId="32" hidden="1" customBuiltin="1"/>
    <cellStyle name="60% - Accent1" xfId="5279" builtinId="32" hidden="1" customBuiltin="1"/>
    <cellStyle name="60% - Accent1" xfId="6133" builtinId="32" hidden="1" customBuiltin="1"/>
    <cellStyle name="60% - Accent1" xfId="18055" builtinId="32" hidden="1" customBuiltin="1"/>
    <cellStyle name="60% - Accent1" xfId="5969" builtinId="32" hidden="1" customBuiltin="1"/>
    <cellStyle name="60% - Accent1" xfId="14875" builtinId="32" hidden="1" customBuiltin="1"/>
    <cellStyle name="60% - Accent1" xfId="7768" builtinId="32" hidden="1" customBuiltin="1"/>
    <cellStyle name="60% - Accent1" xfId="4475" builtinId="32" hidden="1" customBuiltin="1"/>
    <cellStyle name="60% - Accent1" xfId="18105" builtinId="32" hidden="1" customBuiltin="1"/>
    <cellStyle name="60% - Accent1" xfId="17681" builtinId="32" hidden="1" customBuiltin="1"/>
    <cellStyle name="60% - Accent1" xfId="19222" builtinId="32" hidden="1" customBuiltin="1"/>
    <cellStyle name="60% - Accent1" xfId="19261" builtinId="32" hidden="1" customBuiltin="1"/>
    <cellStyle name="60% - Accent1" xfId="19298" builtinId="32" hidden="1" customBuiltin="1"/>
    <cellStyle name="60% - Accent1" xfId="19333" builtinId="32" hidden="1" customBuiltin="1"/>
    <cellStyle name="60% - Accent1" xfId="5934" builtinId="32" hidden="1" customBuiltin="1"/>
    <cellStyle name="60% - Accent1" xfId="19396" builtinId="32" hidden="1" customBuiltin="1"/>
    <cellStyle name="60% - Accent1" xfId="19429" builtinId="32" hidden="1" customBuiltin="1"/>
    <cellStyle name="60% - Accent1" xfId="19464" builtinId="32" hidden="1" customBuiltin="1"/>
    <cellStyle name="60% - Accent1" xfId="19497" builtinId="32" hidden="1" customBuiltin="1"/>
    <cellStyle name="60% - Accent1" xfId="19527" builtinId="32" hidden="1" customBuiltin="1"/>
    <cellStyle name="60% - Accent1" xfId="19381" builtinId="32" hidden="1" customBuiltin="1"/>
    <cellStyle name="60% - Accent1" xfId="19413" builtinId="32" hidden="1" customBuiltin="1"/>
    <cellStyle name="60% - Accent1" xfId="19548" builtinId="32" hidden="1" customBuiltin="1"/>
    <cellStyle name="60% - Accent1" xfId="19583" builtinId="32" hidden="1" customBuiltin="1"/>
    <cellStyle name="60% - Accent1" xfId="19619" builtinId="32" hidden="1" customBuiltin="1"/>
    <cellStyle name="60% - Accent1" xfId="19653" builtinId="32" hidden="1" customBuiltin="1"/>
    <cellStyle name="60% - Accent1" xfId="19693" builtinId="32" hidden="1" customBuiltin="1"/>
    <cellStyle name="60% - Accent1" xfId="19738" builtinId="32" hidden="1" customBuiltin="1"/>
    <cellStyle name="60% - Accent1" xfId="19771" builtinId="32" hidden="1" customBuiltin="1"/>
    <cellStyle name="60% - Accent1" xfId="19806" builtinId="32" hidden="1" customBuiltin="1"/>
    <cellStyle name="60% - Accent1" xfId="19839" builtinId="32" hidden="1" customBuiltin="1"/>
    <cellStyle name="60% - Accent1" xfId="19869" builtinId="32" hidden="1" customBuiltin="1"/>
    <cellStyle name="60% - Accent1" xfId="19723" builtinId="32" hidden="1" customBuiltin="1"/>
    <cellStyle name="60% - Accent1" xfId="19755" builtinId="32" hidden="1" customBuiltin="1"/>
    <cellStyle name="60% - Accent1" xfId="19890" builtinId="32" hidden="1" customBuiltin="1"/>
    <cellStyle name="60% - Accent1" xfId="19925" builtinId="32" hidden="1" customBuiltin="1"/>
    <cellStyle name="60% - Accent1" xfId="19961" builtinId="32" hidden="1" customBuiltin="1"/>
    <cellStyle name="60% - Accent1" xfId="19995" builtinId="32" hidden="1" customBuiltin="1"/>
    <cellStyle name="60% - Accent1" xfId="20032" builtinId="32" hidden="1" customBuiltin="1"/>
    <cellStyle name="60% - Accent1" xfId="20141" builtinId="32" hidden="1" customBuiltin="1"/>
    <cellStyle name="60% - Accent1" xfId="20162" builtinId="32" hidden="1" customBuiltin="1"/>
    <cellStyle name="60% - Accent1" xfId="20185" builtinId="32" hidden="1" customBuiltin="1"/>
    <cellStyle name="60% - Accent1" xfId="20207" builtinId="32" hidden="1" customBuiltin="1"/>
    <cellStyle name="60% - Accent1" xfId="20228" builtinId="32" hidden="1" customBuiltin="1"/>
    <cellStyle name="60% - Accent1" xfId="20262" builtinId="32" hidden="1" customBuiltin="1"/>
    <cellStyle name="60% - Accent1" xfId="20461" builtinId="32" hidden="1" customBuiltin="1"/>
    <cellStyle name="60% - Accent1" xfId="20486" builtinId="32" hidden="1" customBuiltin="1"/>
    <cellStyle name="60% - Accent1" xfId="20512" builtinId="32" hidden="1" customBuiltin="1"/>
    <cellStyle name="60% - Accent1" xfId="20539" builtinId="32" hidden="1" customBuiltin="1"/>
    <cellStyle name="60% - Accent1" xfId="20564" builtinId="32" hidden="1" customBuiltin="1"/>
    <cellStyle name="60% - Accent1" xfId="20441" builtinId="32" hidden="1" customBuiltin="1"/>
    <cellStyle name="60% - Accent1" xfId="20604" builtinId="32" hidden="1" customBuiltin="1"/>
    <cellStyle name="60% - Accent1" xfId="20637" builtinId="32" hidden="1" customBuiltin="1"/>
    <cellStyle name="60% - Accent1" xfId="20672" builtinId="32" hidden="1" customBuiltin="1"/>
    <cellStyle name="60% - Accent1" xfId="20704" builtinId="32" hidden="1" customBuiltin="1"/>
    <cellStyle name="60% - Accent1" xfId="20735" builtinId="32" hidden="1" customBuiltin="1"/>
    <cellStyle name="60% - Accent1" xfId="20590" builtinId="32" hidden="1" customBuiltin="1"/>
    <cellStyle name="60% - Accent1" xfId="20621" builtinId="32" hidden="1" customBuiltin="1"/>
    <cellStyle name="60% - Accent1" xfId="20756" builtinId="32" hidden="1" customBuiltin="1"/>
    <cellStyle name="60% - Accent1" xfId="20784" builtinId="32" hidden="1" customBuiltin="1"/>
    <cellStyle name="60% - Accent1" xfId="20812" builtinId="32" hidden="1" customBuiltin="1"/>
    <cellStyle name="60% - Accent1" xfId="20836" builtinId="32" hidden="1" customBuiltin="1"/>
    <cellStyle name="60% - Accent1" xfId="20680" builtinId="32" hidden="1" customBuiltin="1"/>
    <cellStyle name="60% - Accent1" xfId="20884" builtinId="32" hidden="1" customBuiltin="1"/>
    <cellStyle name="60% - Accent1" xfId="20915" builtinId="32" hidden="1" customBuiltin="1"/>
    <cellStyle name="60% - Accent1" xfId="20947" builtinId="32" hidden="1" customBuiltin="1"/>
    <cellStyle name="60% - Accent1" xfId="20977" builtinId="32" hidden="1" customBuiltin="1"/>
    <cellStyle name="60% - Accent1" xfId="21005" builtinId="32" hidden="1" customBuiltin="1"/>
    <cellStyle name="60% - Accent1" xfId="20870" builtinId="32" hidden="1" customBuiltin="1"/>
    <cellStyle name="60% - Accent1" xfId="20900" builtinId="32" hidden="1" customBuiltin="1"/>
    <cellStyle name="60% - Accent1" xfId="21023" builtinId="32" hidden="1" customBuiltin="1"/>
    <cellStyle name="60% - Accent1" xfId="21047" builtinId="32" hidden="1" customBuiltin="1"/>
    <cellStyle name="60% - Accent1" xfId="21072" builtinId="32" hidden="1" customBuiltin="1"/>
    <cellStyle name="60% - Accent1" xfId="21095" builtinId="32" hidden="1" customBuiltin="1"/>
    <cellStyle name="60% - Accent1" xfId="21123" builtinId="32" hidden="1" customBuiltin="1"/>
    <cellStyle name="60% - Accent1" xfId="21161" builtinId="32" hidden="1" customBuiltin="1"/>
    <cellStyle name="60% - Accent1" xfId="21192" builtinId="32" hidden="1" customBuiltin="1"/>
    <cellStyle name="60% - Accent1" xfId="21224" builtinId="32" hidden="1" customBuiltin="1"/>
    <cellStyle name="60% - Accent1" xfId="21255" builtinId="32" hidden="1" customBuiltin="1"/>
    <cellStyle name="60% - Accent1" xfId="21282" builtinId="32" hidden="1" customBuiltin="1"/>
    <cellStyle name="60% - Accent1" xfId="21148" builtinId="32" hidden="1" customBuiltin="1"/>
    <cellStyle name="60% - Accent1" xfId="21177" builtinId="32" hidden="1" customBuiltin="1"/>
    <cellStyle name="60% - Accent1" xfId="21300" builtinId="32" hidden="1" customBuiltin="1"/>
    <cellStyle name="60% - Accent1" xfId="21324" builtinId="32" hidden="1" customBuiltin="1"/>
    <cellStyle name="60% - Accent1" xfId="21350" builtinId="32" hidden="1" customBuiltin="1"/>
    <cellStyle name="60% - Accent1" xfId="21373" builtinId="32" hidden="1" customBuiltin="1"/>
    <cellStyle name="60% - Accent1" xfId="21398" builtinId="32" hidden="1" customBuiltin="1"/>
    <cellStyle name="60% - Accent1" xfId="20299" builtinId="32" hidden="1" customBuiltin="1"/>
    <cellStyle name="60% - Accent1" xfId="20312" builtinId="32" hidden="1" customBuiltin="1"/>
    <cellStyle name="60% - Accent1" xfId="20403" builtinId="32" hidden="1" customBuiltin="1"/>
    <cellStyle name="60% - Accent1" xfId="20304" builtinId="32" hidden="1" customBuiltin="1"/>
    <cellStyle name="60% - Accent1" xfId="20314" builtinId="32" hidden="1" customBuiltin="1"/>
    <cellStyle name="60% - Accent1" xfId="20285" builtinId="32" hidden="1" customBuiltin="1"/>
    <cellStyle name="60% - Accent1" xfId="21548" builtinId="32" hidden="1" customBuiltin="1"/>
    <cellStyle name="60% - Accent1" xfId="21569" builtinId="32" hidden="1" customBuiltin="1"/>
    <cellStyle name="60% - Accent1" xfId="21592" builtinId="32" hidden="1" customBuiltin="1"/>
    <cellStyle name="60% - Accent1" xfId="21613" builtinId="32" hidden="1" customBuiltin="1"/>
    <cellStyle name="60% - Accent1" xfId="21634" builtinId="32" hidden="1" customBuiltin="1"/>
    <cellStyle name="60% - Accent1" xfId="21531" builtinId="32" hidden="1" customBuiltin="1"/>
    <cellStyle name="60% - Accent1" xfId="21670" builtinId="32" hidden="1" customBuiltin="1"/>
    <cellStyle name="60% - Accent1" xfId="21702" builtinId="32" hidden="1" customBuiltin="1"/>
    <cellStyle name="60% - Accent1" xfId="21737" builtinId="32" hidden="1" customBuiltin="1"/>
    <cellStyle name="60% - Accent1" xfId="21768" builtinId="32" hidden="1" customBuiltin="1"/>
    <cellStyle name="60% - Accent1" xfId="21799" builtinId="32" hidden="1" customBuiltin="1"/>
    <cellStyle name="60% - Accent1" xfId="21657" builtinId="32" hidden="1" customBuiltin="1"/>
    <cellStyle name="60% - Accent1" xfId="21687" builtinId="32" hidden="1" customBuiltin="1"/>
    <cellStyle name="60% - Accent1" xfId="21818" builtinId="32" hidden="1" customBuiltin="1"/>
    <cellStyle name="60% - Accent1" xfId="21845" builtinId="32" hidden="1" customBuiltin="1"/>
    <cellStyle name="60% - Accent1" xfId="21869" builtinId="32" hidden="1" customBuiltin="1"/>
    <cellStyle name="60% - Accent1" xfId="21893" builtinId="32" hidden="1" customBuiltin="1"/>
    <cellStyle name="60% - Accent1" xfId="21745" builtinId="32" hidden="1" customBuiltin="1"/>
    <cellStyle name="60% - Accent1" xfId="21940" builtinId="32" hidden="1" customBuiltin="1"/>
    <cellStyle name="60% - Accent1" xfId="21971" builtinId="32" hidden="1" customBuiltin="1"/>
    <cellStyle name="60% - Accent1" xfId="22003" builtinId="32" hidden="1" customBuiltin="1"/>
    <cellStyle name="60% - Accent1" xfId="22033" builtinId="32" hidden="1" customBuiltin="1"/>
    <cellStyle name="60% - Accent1" xfId="22060" builtinId="32" hidden="1" customBuiltin="1"/>
    <cellStyle name="60% - Accent1" xfId="21927" builtinId="32" hidden="1" customBuiltin="1"/>
    <cellStyle name="60% - Accent1" xfId="21956" builtinId="32" hidden="1" customBuiltin="1"/>
    <cellStyle name="60% - Accent1" xfId="22078" builtinId="32" hidden="1" customBuiltin="1"/>
    <cellStyle name="60% - Accent1" xfId="22101" builtinId="32" hidden="1" customBuiltin="1"/>
    <cellStyle name="60% - Accent1" xfId="22126" builtinId="32" hidden="1" customBuiltin="1"/>
    <cellStyle name="60% - Accent1" xfId="22150" builtinId="32" hidden="1" customBuiltin="1"/>
    <cellStyle name="60% - Accent1" xfId="22179" builtinId="32" hidden="1" customBuiltin="1"/>
    <cellStyle name="60% - Accent1" xfId="22216" builtinId="32" hidden="1" customBuiltin="1"/>
    <cellStyle name="60% - Accent1" xfId="22247" builtinId="32" hidden="1" customBuiltin="1"/>
    <cellStyle name="60% - Accent1" xfId="22279" builtinId="32" hidden="1" customBuiltin="1"/>
    <cellStyle name="60% - Accent1" xfId="22310" builtinId="32" hidden="1" customBuiltin="1"/>
    <cellStyle name="60% - Accent1" xfId="22337" builtinId="32" hidden="1" customBuiltin="1"/>
    <cellStyle name="60% - Accent1" xfId="22203" builtinId="32" hidden="1" customBuiltin="1"/>
    <cellStyle name="60% - Accent1" xfId="22232" builtinId="32" hidden="1" customBuiltin="1"/>
    <cellStyle name="60% - Accent1" xfId="22355" builtinId="32" hidden="1" customBuiltin="1"/>
    <cellStyle name="60% - Accent1" xfId="22380" builtinId="32" hidden="1" customBuiltin="1"/>
    <cellStyle name="60% - Accent1" xfId="22403" builtinId="32" hidden="1" customBuiltin="1"/>
    <cellStyle name="60% - Accent1" xfId="22426" builtinId="32" hidden="1" customBuiltin="1"/>
    <cellStyle name="60% - Accent1" xfId="22448" builtinId="32" hidden="1" customBuiltin="1"/>
    <cellStyle name="60% - Accent1" xfId="11954" builtinId="32" hidden="1" customBuiltin="1"/>
    <cellStyle name="60% - Accent1" xfId="11777" builtinId="32" hidden="1" customBuiltin="1"/>
    <cellStyle name="60% - Accent1" xfId="4455" builtinId="32" hidden="1" customBuiltin="1"/>
    <cellStyle name="60% - Accent1" xfId="7926" builtinId="32" hidden="1" customBuiltin="1"/>
    <cellStyle name="60% - Accent1" xfId="7944" builtinId="32" hidden="1" customBuiltin="1"/>
    <cellStyle name="60% - Accent1" xfId="16266" builtinId="32" hidden="1" customBuiltin="1"/>
    <cellStyle name="60% - Accent1" xfId="14225" builtinId="32" hidden="1" customBuiltin="1"/>
    <cellStyle name="60% - Accent1" xfId="20309" builtinId="32" hidden="1" customBuiltin="1"/>
    <cellStyle name="60% - Accent1" xfId="21292" builtinId="32" hidden="1" customBuiltin="1"/>
    <cellStyle name="60% - Accent1" xfId="7859" builtinId="32" hidden="1" customBuiltin="1"/>
    <cellStyle name="60% - Accent1" xfId="19041" builtinId="32" hidden="1" customBuiltin="1"/>
    <cellStyle name="60% - Accent1" xfId="20103" builtinId="32" hidden="1" customBuiltin="1"/>
    <cellStyle name="60% - Accent1" xfId="21326" builtinId="32" hidden="1" customBuiltin="1"/>
    <cellStyle name="60% - Accent1" xfId="14102" builtinId="32" hidden="1" customBuiltin="1"/>
    <cellStyle name="60% - Accent1" xfId="20066" builtinId="32" hidden="1" customBuiltin="1"/>
    <cellStyle name="60% - Accent1" xfId="10949" builtinId="32" hidden="1" customBuiltin="1"/>
    <cellStyle name="60% - Accent1" xfId="18810" builtinId="32" hidden="1" customBuiltin="1"/>
    <cellStyle name="60% - Accent1" xfId="21375" builtinId="32" hidden="1" customBuiltin="1"/>
    <cellStyle name="60% - Accent1" xfId="20960" builtinId="32" hidden="1" customBuiltin="1"/>
    <cellStyle name="60% - Accent1" xfId="22475" builtinId="32" hidden="1" customBuiltin="1"/>
    <cellStyle name="60% - Accent1" xfId="22514" builtinId="32" hidden="1" customBuiltin="1"/>
    <cellStyle name="60% - Accent1" xfId="22551" builtinId="32" hidden="1" customBuiltin="1"/>
    <cellStyle name="60% - Accent1" xfId="22586" builtinId="32" hidden="1" customBuiltin="1"/>
    <cellStyle name="60% - Accent1" xfId="7848" builtinId="32" hidden="1" customBuiltin="1"/>
    <cellStyle name="60% - Accent1" xfId="22649" builtinId="32" hidden="1" customBuiltin="1"/>
    <cellStyle name="60% - Accent1" xfId="22682" builtinId="32" hidden="1" customBuiltin="1"/>
    <cellStyle name="60% - Accent1" xfId="22717" builtinId="32" hidden="1" customBuiltin="1"/>
    <cellStyle name="60% - Accent1" xfId="22750" builtinId="32" hidden="1" customBuiltin="1"/>
    <cellStyle name="60% - Accent1" xfId="22780" builtinId="32" hidden="1" customBuiltin="1"/>
    <cellStyle name="60% - Accent1" xfId="22634" builtinId="32" hidden="1" customBuiltin="1"/>
    <cellStyle name="60% - Accent1" xfId="22666" builtinId="32" hidden="1" customBuiltin="1"/>
    <cellStyle name="60% - Accent1" xfId="22801" builtinId="32" hidden="1" customBuiltin="1"/>
    <cellStyle name="60% - Accent1" xfId="22836" builtinId="32" hidden="1" customBuiltin="1"/>
    <cellStyle name="60% - Accent1" xfId="22872" builtinId="32" hidden="1" customBuiltin="1"/>
    <cellStyle name="60% - Accent1" xfId="22906" builtinId="32" hidden="1" customBuiltin="1"/>
    <cellStyle name="60% - Accent1" xfId="22946" builtinId="32" hidden="1" customBuiltin="1"/>
    <cellStyle name="60% - Accent1" xfId="22991" builtinId="32" hidden="1" customBuiltin="1"/>
    <cellStyle name="60% - Accent1" xfId="23024" builtinId="32" hidden="1" customBuiltin="1"/>
    <cellStyle name="60% - Accent1" xfId="23059" builtinId="32" hidden="1" customBuiltin="1"/>
    <cellStyle name="60% - Accent1" xfId="23092" builtinId="32" hidden="1" customBuiltin="1"/>
    <cellStyle name="60% - Accent1" xfId="23122" builtinId="32" hidden="1" customBuiltin="1"/>
    <cellStyle name="60% - Accent1" xfId="22976" builtinId="32" hidden="1" customBuiltin="1"/>
    <cellStyle name="60% - Accent1" xfId="23008" builtinId="32" hidden="1" customBuiltin="1"/>
    <cellStyle name="60% - Accent1" xfId="23143" builtinId="32" hidden="1" customBuiltin="1"/>
    <cellStyle name="60% - Accent1" xfId="23178" builtinId="32" hidden="1" customBuiltin="1"/>
    <cellStyle name="60% - Accent1" xfId="23214" builtinId="32" hidden="1" customBuiltin="1"/>
    <cellStyle name="60% - Accent1" xfId="23248" builtinId="32" hidden="1" customBuiltin="1"/>
    <cellStyle name="60% - Accent1" xfId="23282" builtinId="32" hidden="1" customBuiltin="1"/>
    <cellStyle name="60% - Accent1" xfId="23349" builtinId="32" hidden="1" customBuiltin="1"/>
    <cellStyle name="60% - Accent1" xfId="23370" builtinId="32" hidden="1" customBuiltin="1"/>
    <cellStyle name="60% - Accent1" xfId="23393" builtinId="32" hidden="1" customBuiltin="1"/>
    <cellStyle name="60% - Accent1" xfId="23415" builtinId="32" hidden="1" customBuiltin="1"/>
    <cellStyle name="60% - Accent1" xfId="23436" builtinId="32" hidden="1" customBuiltin="1"/>
    <cellStyle name="60% - Accent1" xfId="23467" builtinId="32" hidden="1" customBuiltin="1"/>
    <cellStyle name="60% - Accent1" xfId="23663" builtinId="32" hidden="1" customBuiltin="1"/>
    <cellStyle name="60% - Accent1" xfId="23685" builtinId="32" hidden="1" customBuiltin="1"/>
    <cellStyle name="60% - Accent1" xfId="23711" builtinId="32" hidden="1" customBuiltin="1"/>
    <cellStyle name="60% - Accent1" xfId="23737" builtinId="32" hidden="1" customBuiltin="1"/>
    <cellStyle name="60% - Accent1" xfId="23761" builtinId="32" hidden="1" customBuiltin="1"/>
    <cellStyle name="60% - Accent1" xfId="23643" builtinId="32" hidden="1" customBuiltin="1"/>
    <cellStyle name="60% - Accent1" xfId="23801" builtinId="32" hidden="1" customBuiltin="1"/>
    <cellStyle name="60% - Accent1" xfId="23833" builtinId="32" hidden="1" customBuiltin="1"/>
    <cellStyle name="60% - Accent1" xfId="23868" builtinId="32" hidden="1" customBuiltin="1"/>
    <cellStyle name="60% - Accent1" xfId="23900" builtinId="32" hidden="1" customBuiltin="1"/>
    <cellStyle name="60% - Accent1" xfId="23931" builtinId="32" hidden="1" customBuiltin="1"/>
    <cellStyle name="60% - Accent1" xfId="23787" builtinId="32" hidden="1" customBuiltin="1"/>
    <cellStyle name="60% - Accent1" xfId="23817" builtinId="32" hidden="1" customBuiltin="1"/>
    <cellStyle name="60% - Accent1" xfId="23950" builtinId="32" hidden="1" customBuiltin="1"/>
    <cellStyle name="60% - Accent1" xfId="23978" builtinId="32" hidden="1" customBuiltin="1"/>
    <cellStyle name="60% - Accent1" xfId="24004" builtinId="32" hidden="1" customBuiltin="1"/>
    <cellStyle name="60% - Accent1" xfId="24028" builtinId="32" hidden="1" customBuiltin="1"/>
    <cellStyle name="60% - Accent1" xfId="23876" builtinId="32" hidden="1" customBuiltin="1"/>
    <cellStyle name="60% - Accent1" xfId="24074" builtinId="32" hidden="1" customBuiltin="1"/>
    <cellStyle name="60% - Accent1" xfId="24104" builtinId="32" hidden="1" customBuiltin="1"/>
    <cellStyle name="60% - Accent1" xfId="24136" builtinId="32" hidden="1" customBuiltin="1"/>
    <cellStyle name="60% - Accent1" xfId="24166" builtinId="32" hidden="1" customBuiltin="1"/>
    <cellStyle name="60% - Accent1" xfId="24193" builtinId="32" hidden="1" customBuiltin="1"/>
    <cellStyle name="60% - Accent1" xfId="24061" builtinId="32" hidden="1" customBuiltin="1"/>
    <cellStyle name="60% - Accent1" xfId="24089" builtinId="32" hidden="1" customBuiltin="1"/>
    <cellStyle name="60% - Accent1" xfId="24211" builtinId="32" hidden="1" customBuiltin="1"/>
    <cellStyle name="60% - Accent1" xfId="24235" builtinId="32" hidden="1" customBuiltin="1"/>
    <cellStyle name="60% - Accent1" xfId="24259" builtinId="32" hidden="1" customBuiltin="1"/>
    <cellStyle name="60% - Accent1" xfId="24282" builtinId="32" hidden="1" customBuiltin="1"/>
    <cellStyle name="60% - Accent1" xfId="24310" builtinId="32" hidden="1" customBuiltin="1"/>
    <cellStyle name="60% - Accent1" xfId="24348" builtinId="32" hidden="1" customBuiltin="1"/>
    <cellStyle name="60% - Accent1" xfId="24378" builtinId="32" hidden="1" customBuiltin="1"/>
    <cellStyle name="60% - Accent1" xfId="24410" builtinId="32" hidden="1" customBuiltin="1"/>
    <cellStyle name="60% - Accent1" xfId="24440" builtinId="32" hidden="1" customBuiltin="1"/>
    <cellStyle name="60% - Accent1" xfId="24467" builtinId="32" hidden="1" customBuiltin="1"/>
    <cellStyle name="60% - Accent1" xfId="24335" builtinId="32" hidden="1" customBuiltin="1"/>
    <cellStyle name="60% - Accent1" xfId="24363" builtinId="32" hidden="1" customBuiltin="1"/>
    <cellStyle name="60% - Accent1" xfId="24485" builtinId="32" hidden="1" customBuiltin="1"/>
    <cellStyle name="60% - Accent1" xfId="24509" builtinId="32" hidden="1" customBuiltin="1"/>
    <cellStyle name="60% - Accent1" xfId="24534" builtinId="32" hidden="1" customBuiltin="1"/>
    <cellStyle name="60% - Accent1" xfId="24557" builtinId="32" hidden="1" customBuiltin="1"/>
    <cellStyle name="60% - Accent1" xfId="24582" builtinId="32" hidden="1" customBuiltin="1"/>
    <cellStyle name="60% - Accent1" xfId="23503" builtinId="32" hidden="1" customBuiltin="1"/>
    <cellStyle name="60% - Accent1" xfId="23516" builtinId="32" hidden="1" customBuiltin="1"/>
    <cellStyle name="60% - Accent1" xfId="23606" builtinId="32" hidden="1" customBuiltin="1"/>
    <cellStyle name="60% - Accent1" xfId="23508" builtinId="32" hidden="1" customBuiltin="1"/>
    <cellStyle name="60% - Accent1" xfId="23518" builtinId="32" hidden="1" customBuiltin="1"/>
    <cellStyle name="60% - Accent1" xfId="23490" builtinId="32" hidden="1" customBuiltin="1"/>
    <cellStyle name="60% - Accent1" xfId="24731" builtinId="32" hidden="1" customBuiltin="1"/>
    <cellStyle name="60% - Accent1" xfId="24752" builtinId="32" hidden="1" customBuiltin="1"/>
    <cellStyle name="60% - Accent1" xfId="24775" builtinId="32" hidden="1" customBuiltin="1"/>
    <cellStyle name="60% - Accent1" xfId="24796" builtinId="32" hidden="1" customBuiltin="1"/>
    <cellStyle name="60% - Accent1" xfId="24817" builtinId="32" hidden="1" customBuiltin="1"/>
    <cellStyle name="60% - Accent1" xfId="24714" builtinId="32" hidden="1" customBuiltin="1"/>
    <cellStyle name="60% - Accent1" xfId="24852" builtinId="32" hidden="1" customBuiltin="1"/>
    <cellStyle name="60% - Accent1" xfId="24883" builtinId="32" hidden="1" customBuiltin="1"/>
    <cellStyle name="60% - Accent1" xfId="24918" builtinId="32" hidden="1" customBuiltin="1"/>
    <cellStyle name="60% - Accent1" xfId="24948" builtinId="32" hidden="1" customBuiltin="1"/>
    <cellStyle name="60% - Accent1" xfId="24979" builtinId="32" hidden="1" customBuiltin="1"/>
    <cellStyle name="60% - Accent1" xfId="24839" builtinId="32" hidden="1" customBuiltin="1"/>
    <cellStyle name="60% - Accent1" xfId="24868" builtinId="32" hidden="1" customBuiltin="1"/>
    <cellStyle name="60% - Accent1" xfId="24998" builtinId="32" hidden="1" customBuiltin="1"/>
    <cellStyle name="60% - Accent1" xfId="25025" builtinId="32" hidden="1" customBuiltin="1"/>
    <cellStyle name="60% - Accent1" xfId="25048" builtinId="32" hidden="1" customBuiltin="1"/>
    <cellStyle name="60% - Accent1" xfId="25072" builtinId="32" hidden="1" customBuiltin="1"/>
    <cellStyle name="60% - Accent1" xfId="24926" builtinId="32" hidden="1" customBuiltin="1"/>
    <cellStyle name="60% - Accent1" xfId="25117" builtinId="32" hidden="1" customBuiltin="1"/>
    <cellStyle name="60% - Accent1" xfId="25147" builtinId="32" hidden="1" customBuiltin="1"/>
    <cellStyle name="60% - Accent1" xfId="25179" builtinId="32" hidden="1" customBuiltin="1"/>
    <cellStyle name="60% - Accent1" xfId="25208" builtinId="32" hidden="1" customBuiltin="1"/>
    <cellStyle name="60% - Accent1" xfId="25235" builtinId="32" hidden="1" customBuiltin="1"/>
    <cellStyle name="60% - Accent1" xfId="25104" builtinId="32" hidden="1" customBuiltin="1"/>
    <cellStyle name="60% - Accent1" xfId="25132" builtinId="32" hidden="1" customBuiltin="1"/>
    <cellStyle name="60% - Accent1" xfId="25252" builtinId="32" hidden="1" customBuiltin="1"/>
    <cellStyle name="60% - Accent1" xfId="25275" builtinId="32" hidden="1" customBuiltin="1"/>
    <cellStyle name="60% - Accent1" xfId="25299" builtinId="32" hidden="1" customBuiltin="1"/>
    <cellStyle name="60% - Accent1" xfId="25323" builtinId="32" hidden="1" customBuiltin="1"/>
    <cellStyle name="60% - Accent1" xfId="25352" builtinId="32" hidden="1" customBuiltin="1"/>
    <cellStyle name="60% - Accent1" xfId="25388" builtinId="32" hidden="1" customBuiltin="1"/>
    <cellStyle name="60% - Accent1" xfId="25418" builtinId="32" hidden="1" customBuiltin="1"/>
    <cellStyle name="60% - Accent1" xfId="25450" builtinId="32" hidden="1" customBuiltin="1"/>
    <cellStyle name="60% - Accent1" xfId="25479" builtinId="32" hidden="1" customBuiltin="1"/>
    <cellStyle name="60% - Accent1" xfId="25506" builtinId="32" hidden="1" customBuiltin="1"/>
    <cellStyle name="60% - Accent1" xfId="25375" builtinId="32" hidden="1" customBuiltin="1"/>
    <cellStyle name="60% - Accent1" xfId="25403" builtinId="32" hidden="1" customBuiltin="1"/>
    <cellStyle name="60% - Accent1" xfId="25524" builtinId="32" hidden="1" customBuiltin="1"/>
    <cellStyle name="60% - Accent1" xfId="25548" builtinId="32" hidden="1" customBuiltin="1"/>
    <cellStyle name="60% - Accent1" xfId="25571" builtinId="32" hidden="1" customBuiltin="1"/>
    <cellStyle name="60% - Accent1" xfId="25594" builtinId="32" hidden="1" customBuiltin="1"/>
    <cellStyle name="60% - Accent1" xfId="25616" builtinId="32" hidden="1" customBuiltin="1"/>
    <cellStyle name="60% - Accent1" xfId="6228" builtinId="32" hidden="1" customBuiltin="1"/>
    <cellStyle name="60% - Accent1" xfId="20071" builtinId="32" hidden="1" customBuiltin="1"/>
    <cellStyle name="60% - Accent1" xfId="13971" builtinId="32" hidden="1" customBuiltin="1"/>
    <cellStyle name="60% - Accent1" xfId="20074" builtinId="32" hidden="1" customBuiltin="1"/>
    <cellStyle name="60% - Accent1" xfId="4537" builtinId="32" hidden="1" customBuiltin="1"/>
    <cellStyle name="60% - Accent1" xfId="20086" builtinId="32" hidden="1" customBuiltin="1"/>
    <cellStyle name="60% - Accent1" xfId="8236" builtinId="32" hidden="1" customBuiltin="1"/>
    <cellStyle name="60% - Accent1" xfId="23513" builtinId="32" hidden="1" customBuiltin="1"/>
    <cellStyle name="60% - Accent1" xfId="24477" builtinId="32" hidden="1" customBuiltin="1"/>
    <cellStyle name="60% - Accent1" xfId="16867" builtinId="32" hidden="1" customBuiltin="1"/>
    <cellStyle name="60% - Accent1" xfId="22296" builtinId="32" hidden="1" customBuiltin="1"/>
    <cellStyle name="60% - Accent1" xfId="23327" builtinId="32" hidden="1" customBuiltin="1"/>
    <cellStyle name="60% - Accent1" xfId="24511" builtinId="32" hidden="1" customBuiltin="1"/>
    <cellStyle name="60% - Accent1" xfId="8184" builtinId="32" hidden="1" customBuiltin="1"/>
    <cellStyle name="60% - Accent1" xfId="23309" builtinId="32" hidden="1" customBuiltin="1"/>
    <cellStyle name="60% - Accent1" xfId="13068" builtinId="32" hidden="1" customBuiltin="1"/>
    <cellStyle name="60% - Accent1" xfId="22070" builtinId="32" hidden="1" customBuiltin="1"/>
    <cellStyle name="60% - Accent1" xfId="24559" builtinId="32" hidden="1" customBuiltin="1"/>
    <cellStyle name="60% - Accent1" xfId="24149" builtinId="32" hidden="1" customBuiltin="1"/>
    <cellStyle name="60% - Accent1" xfId="25643" builtinId="32" hidden="1" customBuiltin="1"/>
    <cellStyle name="60% - Accent1" xfId="25681" builtinId="32" hidden="1" customBuiltin="1"/>
    <cellStyle name="60% - Accent1" xfId="25717" builtinId="32" hidden="1" customBuiltin="1"/>
    <cellStyle name="60% - Accent1" xfId="25752" builtinId="32" hidden="1" customBuiltin="1"/>
    <cellStyle name="60% - Accent1" xfId="14673" builtinId="32" hidden="1" customBuiltin="1"/>
    <cellStyle name="60% - Accent1" xfId="25815" builtinId="32" hidden="1" customBuiltin="1"/>
    <cellStyle name="60% - Accent1" xfId="25848" builtinId="32" hidden="1" customBuiltin="1"/>
    <cellStyle name="60% - Accent1" xfId="25883" builtinId="32" hidden="1" customBuiltin="1"/>
    <cellStyle name="60% - Accent1" xfId="25916" builtinId="32" hidden="1" customBuiltin="1"/>
    <cellStyle name="60% - Accent1" xfId="25946" builtinId="32" hidden="1" customBuiltin="1"/>
    <cellStyle name="60% - Accent1" xfId="25800" builtinId="32" hidden="1" customBuiltin="1"/>
    <cellStyle name="60% - Accent1" xfId="25832" builtinId="32" hidden="1" customBuiltin="1"/>
    <cellStyle name="60% - Accent1" xfId="25967" builtinId="32" hidden="1" customBuiltin="1"/>
    <cellStyle name="60% - Accent1" xfId="26002" builtinId="32" hidden="1" customBuiltin="1"/>
    <cellStyle name="60% - Accent1" xfId="26038" builtinId="32" hidden="1" customBuiltin="1"/>
    <cellStyle name="60% - Accent1" xfId="26072" builtinId="32" hidden="1" customBuiltin="1"/>
    <cellStyle name="60% - Accent1" xfId="26108" builtinId="32" hidden="1" customBuiltin="1"/>
    <cellStyle name="60% - Accent1" xfId="26145" builtinId="32" hidden="1" customBuiltin="1"/>
    <cellStyle name="60% - Accent1" xfId="26175" builtinId="32" hidden="1" customBuiltin="1"/>
    <cellStyle name="60% - Accent1" xfId="26207" builtinId="32" hidden="1" customBuiltin="1"/>
    <cellStyle name="60% - Accent1" xfId="26237" builtinId="32" hidden="1" customBuiltin="1"/>
    <cellStyle name="60% - Accent1" xfId="26264" builtinId="32" hidden="1" customBuiltin="1"/>
    <cellStyle name="60% - Accent1" xfId="26132" builtinId="32" hidden="1" customBuiltin="1"/>
    <cellStyle name="60% - Accent1" xfId="26160" builtinId="32" hidden="1" customBuiltin="1"/>
    <cellStyle name="60% - Accent1" xfId="26280" builtinId="32" hidden="1" customBuiltin="1"/>
    <cellStyle name="60% - Accent1" xfId="26302" builtinId="32" hidden="1" customBuiltin="1"/>
    <cellStyle name="60% - Accent1" xfId="26325" builtinId="32" hidden="1" customBuiltin="1"/>
    <cellStyle name="60% - Accent1" xfId="26346" builtinId="32" hidden="1" customBuiltin="1"/>
    <cellStyle name="60% - Accent1" xfId="26368" builtinId="32" hidden="1" customBuiltin="1"/>
    <cellStyle name="60% - Accent1" xfId="26390" builtinId="32" hidden="1" customBuiltin="1"/>
    <cellStyle name="60% - Accent1" xfId="26411" builtinId="32" hidden="1" customBuiltin="1"/>
    <cellStyle name="60% - Accent1" xfId="26433" builtinId="32" hidden="1" customBuiltin="1"/>
    <cellStyle name="60% - Accent1" xfId="26455" builtinId="32" hidden="1" customBuiltin="1"/>
    <cellStyle name="60% - Accent1" xfId="26476" builtinId="32" hidden="1" customBuiltin="1"/>
    <cellStyle name="60% - Accent1" xfId="26501" builtinId="32" hidden="1" customBuiltin="1"/>
    <cellStyle name="60% - Accent1" xfId="26680" builtinId="32" hidden="1" customBuiltin="1"/>
    <cellStyle name="60% - Accent1" xfId="26701" builtinId="32" hidden="1" customBuiltin="1"/>
    <cellStyle name="60% - Accent1" xfId="26724" builtinId="32" hidden="1" customBuiltin="1"/>
    <cellStyle name="60% - Accent1" xfId="26746" builtinId="32" hidden="1" customBuiltin="1"/>
    <cellStyle name="60% - Accent1" xfId="26767" builtinId="32" hidden="1" customBuiltin="1"/>
    <cellStyle name="60% - Accent1" xfId="26662" builtinId="32" hidden="1" customBuiltin="1"/>
    <cellStyle name="60% - Accent1" xfId="26801" builtinId="32" hidden="1" customBuiltin="1"/>
    <cellStyle name="60% - Accent1" xfId="26831" builtinId="32" hidden="1" customBuiltin="1"/>
    <cellStyle name="60% - Accent1" xfId="26866" builtinId="32" hidden="1" customBuiltin="1"/>
    <cellStyle name="60% - Accent1" xfId="26896" builtinId="32" hidden="1" customBuiltin="1"/>
    <cellStyle name="60% - Accent1" xfId="26927" builtinId="32" hidden="1" customBuiltin="1"/>
    <cellStyle name="60% - Accent1" xfId="26788" builtinId="32" hidden="1" customBuiltin="1"/>
    <cellStyle name="60% - Accent1" xfId="26816" builtinId="32" hidden="1" customBuiltin="1"/>
    <cellStyle name="60% - Accent1" xfId="26945" builtinId="32" hidden="1" customBuiltin="1"/>
    <cellStyle name="60% - Accent1" xfId="26970" builtinId="32" hidden="1" customBuiltin="1"/>
    <cellStyle name="60% - Accent1" xfId="26992" builtinId="32" hidden="1" customBuiltin="1"/>
    <cellStyle name="60% - Accent1" xfId="27013" builtinId="32" hidden="1" customBuiltin="1"/>
    <cellStyle name="60% - Accent1" xfId="26874" builtinId="32" hidden="1" customBuiltin="1"/>
    <cellStyle name="60% - Accent1" xfId="27056" builtinId="32" hidden="1" customBuiltin="1"/>
    <cellStyle name="60% - Accent1" xfId="27085" builtinId="32" hidden="1" customBuiltin="1"/>
    <cellStyle name="60% - Accent1" xfId="27117" builtinId="32" hidden="1" customBuiltin="1"/>
    <cellStyle name="60% - Accent1" xfId="27146" builtinId="32" hidden="1" customBuiltin="1"/>
    <cellStyle name="60% - Accent1" xfId="27173" builtinId="32" hidden="1" customBuiltin="1"/>
    <cellStyle name="60% - Accent1" xfId="27043" builtinId="32" hidden="1" customBuiltin="1"/>
    <cellStyle name="60% - Accent1" xfId="27070" builtinId="32" hidden="1" customBuiltin="1"/>
    <cellStyle name="60% - Accent1" xfId="27189" builtinId="32" hidden="1" customBuiltin="1"/>
    <cellStyle name="60% - Accent1" xfId="27211" builtinId="32" hidden="1" customBuiltin="1"/>
    <cellStyle name="60% - Accent1" xfId="27233" builtinId="32" hidden="1" customBuiltin="1"/>
    <cellStyle name="60% - Accent1" xfId="27254" builtinId="32" hidden="1" customBuiltin="1"/>
    <cellStyle name="60% - Accent1" xfId="27280" builtinId="32" hidden="1" customBuiltin="1"/>
    <cellStyle name="60% - Accent1" xfId="27316" builtinId="32" hidden="1" customBuiltin="1"/>
    <cellStyle name="60% - Accent1" xfId="27345" builtinId="32" hidden="1" customBuiltin="1"/>
    <cellStyle name="60% - Accent1" xfId="27377" builtinId="32" hidden="1" customBuiltin="1"/>
    <cellStyle name="60% - Accent1" xfId="27406" builtinId="32" hidden="1" customBuiltin="1"/>
    <cellStyle name="60% - Accent1" xfId="27433" builtinId="32" hidden="1" customBuiltin="1"/>
    <cellStyle name="60% - Accent1" xfId="27303" builtinId="32" hidden="1" customBuiltin="1"/>
    <cellStyle name="60% - Accent1" xfId="27330" builtinId="32" hidden="1" customBuiltin="1"/>
    <cellStyle name="60% - Accent1" xfId="27449" builtinId="32" hidden="1" customBuiltin="1"/>
    <cellStyle name="60% - Accent1" xfId="27471" builtinId="32" hidden="1" customBuiltin="1"/>
    <cellStyle name="60% - Accent1" xfId="27493" builtinId="32" hidden="1" customBuiltin="1"/>
    <cellStyle name="60% - Accent1" xfId="27514" builtinId="32" hidden="1" customBuiltin="1"/>
    <cellStyle name="60% - Accent1" xfId="27535" builtinId="32" hidden="1" customBuiltin="1"/>
    <cellStyle name="60% - Accent1" xfId="26536" builtinId="32" hidden="1" customBuiltin="1"/>
    <cellStyle name="60% - Accent1" xfId="26546" builtinId="32" hidden="1" customBuiltin="1"/>
    <cellStyle name="60% - Accent1" xfId="26629" builtinId="32" hidden="1" customBuiltin="1"/>
    <cellStyle name="60% - Accent1" xfId="26539" builtinId="32" hidden="1" customBuiltin="1"/>
    <cellStyle name="60% - Accent1" xfId="26548" builtinId="32" hidden="1" customBuiltin="1"/>
    <cellStyle name="60% - Accent1" xfId="26524" builtinId="32" hidden="1" customBuiltin="1"/>
    <cellStyle name="60% - Accent1" xfId="27588" builtinId="32" hidden="1" customBuiltin="1"/>
    <cellStyle name="60% - Accent1" xfId="27609" builtinId="32" hidden="1" customBuiltin="1"/>
    <cellStyle name="60% - Accent1" xfId="27632" builtinId="32" hidden="1" customBuiltin="1"/>
    <cellStyle name="60% - Accent1" xfId="27653" builtinId="32" hidden="1" customBuiltin="1"/>
    <cellStyle name="60% - Accent1" xfId="27674" builtinId="32" hidden="1" customBuiltin="1"/>
    <cellStyle name="60% - Accent1" xfId="27571" builtinId="32" hidden="1" customBuiltin="1"/>
    <cellStyle name="60% - Accent1" xfId="27707" builtinId="32" hidden="1" customBuiltin="1"/>
    <cellStyle name="60% - Accent1" xfId="27737" builtinId="32" hidden="1" customBuiltin="1"/>
    <cellStyle name="60% - Accent1" xfId="27772" builtinId="32" hidden="1" customBuiltin="1"/>
    <cellStyle name="60% - Accent1" xfId="27801" builtinId="32" hidden="1" customBuiltin="1"/>
    <cellStyle name="60% - Accent1" xfId="27832" builtinId="32" hidden="1" customBuiltin="1"/>
    <cellStyle name="60% - Accent1" xfId="27694" builtinId="32" hidden="1" customBuiltin="1"/>
    <cellStyle name="60% - Accent1" xfId="27722" builtinId="32" hidden="1" customBuiltin="1"/>
    <cellStyle name="60% - Accent1" xfId="27850" builtinId="32" hidden="1" customBuiltin="1"/>
    <cellStyle name="60% - Accent1" xfId="27875" builtinId="32" hidden="1" customBuiltin="1"/>
    <cellStyle name="60% - Accent1" xfId="27896" builtinId="32" hidden="1" customBuiltin="1"/>
    <cellStyle name="60% - Accent1" xfId="27917" builtinId="32" hidden="1" customBuiltin="1"/>
    <cellStyle name="60% - Accent1" xfId="27780" builtinId="32" hidden="1" customBuiltin="1"/>
    <cellStyle name="60% - Accent1" xfId="27958" builtinId="32" hidden="1" customBuiltin="1"/>
    <cellStyle name="60% - Accent1" xfId="27987" builtinId="32" hidden="1" customBuiltin="1"/>
    <cellStyle name="60% - Accent1" xfId="28019" builtinId="32" hidden="1" customBuiltin="1"/>
    <cellStyle name="60% - Accent1" xfId="28047" builtinId="32" hidden="1" customBuiltin="1"/>
    <cellStyle name="60% - Accent1" xfId="28074" builtinId="32" hidden="1" customBuiltin="1"/>
    <cellStyle name="60% - Accent1" xfId="27945" builtinId="32" hidden="1" customBuiltin="1"/>
    <cellStyle name="60% - Accent1" xfId="27972" builtinId="32" hidden="1" customBuiltin="1"/>
    <cellStyle name="60% - Accent1" xfId="28090" builtinId="32" hidden="1" customBuiltin="1"/>
    <cellStyle name="60% - Accent1" xfId="28112" builtinId="32" hidden="1" customBuiltin="1"/>
    <cellStyle name="60% - Accent1" xfId="28133" builtinId="32" hidden="1" customBuiltin="1"/>
    <cellStyle name="60% - Accent1" xfId="28154" builtinId="32" hidden="1" customBuiltin="1"/>
    <cellStyle name="60% - Accent1" xfId="28180" builtinId="32" hidden="1" customBuiltin="1"/>
    <cellStyle name="60% - Accent1" xfId="28214" builtinId="32" hidden="1" customBuiltin="1"/>
    <cellStyle name="60% - Accent1" xfId="28243" builtinId="32" hidden="1" customBuiltin="1"/>
    <cellStyle name="60% - Accent1" xfId="28275" builtinId="32" hidden="1" customBuiltin="1"/>
    <cellStyle name="60% - Accent1" xfId="28303" builtinId="32" hidden="1" customBuiltin="1"/>
    <cellStyle name="60% - Accent1" xfId="28330" builtinId="32" hidden="1" customBuiltin="1"/>
    <cellStyle name="60% - Accent1" xfId="28201" builtinId="32" hidden="1" customBuiltin="1"/>
    <cellStyle name="60% - Accent1" xfId="28228" builtinId="32" hidden="1" customBuiltin="1"/>
    <cellStyle name="60% - Accent1" xfId="28346" builtinId="32" hidden="1" customBuiltin="1"/>
    <cellStyle name="60% - Accent1" xfId="28368" builtinId="32" hidden="1" customBuiltin="1"/>
    <cellStyle name="60% - Accent1" xfId="28389" builtinId="32" hidden="1" customBuiltin="1"/>
    <cellStyle name="60% - Accent1" xfId="28410" builtinId="32" hidden="1" customBuiltin="1"/>
    <cellStyle name="60% - Accent1" xfId="28431" builtinId="32" hidden="1" customBuiltin="1"/>
    <cellStyle name="60% - Accent2" xfId="27" builtinId="36" hidden="1" customBuiltin="1"/>
    <cellStyle name="60% - Accent2" xfId="75" builtinId="36" hidden="1" customBuiltin="1"/>
    <cellStyle name="60% - Accent2" xfId="110" builtinId="36" hidden="1" customBuiltin="1"/>
    <cellStyle name="60% - Accent2" xfId="153" builtinId="36" hidden="1" customBuiltin="1"/>
    <cellStyle name="60% - Accent2" xfId="195" builtinId="36" hidden="1" customBuiltin="1"/>
    <cellStyle name="60% - Accent2" xfId="229" builtinId="36" hidden="1" customBuiltin="1"/>
    <cellStyle name="60% - Accent2" xfId="266" builtinId="36" hidden="1" customBuiltin="1"/>
    <cellStyle name="60% - Accent2" xfId="303" builtinId="36" hidden="1" customBuiltin="1"/>
    <cellStyle name="60% - Accent2" xfId="337" builtinId="36" hidden="1" customBuiltin="1"/>
    <cellStyle name="60% - Accent2" xfId="372" builtinId="36" hidden="1" customBuiltin="1"/>
    <cellStyle name="60% - Accent2" xfId="460" builtinId="36" hidden="1" customBuiltin="1"/>
    <cellStyle name="60% - Accent2" xfId="494" builtinId="36" hidden="1" customBuiltin="1"/>
    <cellStyle name="60% - Accent2" xfId="530" builtinId="36" hidden="1" customBuiltin="1"/>
    <cellStyle name="60% - Accent2" xfId="566" builtinId="36" hidden="1" customBuiltin="1"/>
    <cellStyle name="60% - Accent2" xfId="600" builtinId="36" hidden="1" customBuiltin="1"/>
    <cellStyle name="60% - Accent2" xfId="402" builtinId="36" hidden="1" customBuiltin="1"/>
    <cellStyle name="60% - Accent2" xfId="651" builtinId="36" hidden="1" customBuiltin="1"/>
    <cellStyle name="60% - Accent2" xfId="685" builtinId="36" hidden="1" customBuiltin="1"/>
    <cellStyle name="60% - Accent2" xfId="722" builtinId="36" hidden="1" customBuiltin="1"/>
    <cellStyle name="60% - Accent2" xfId="757" builtinId="36" hidden="1" customBuiltin="1"/>
    <cellStyle name="60% - Accent2" xfId="791" builtinId="36" hidden="1" customBuiltin="1"/>
    <cellStyle name="60% - Accent2" xfId="392" builtinId="36" hidden="1" customBuiltin="1"/>
    <cellStyle name="60% - Accent2" xfId="732" builtinId="36" hidden="1" customBuiltin="1"/>
    <cellStyle name="60% - Accent2" xfId="816" builtinId="36" hidden="1" customBuiltin="1"/>
    <cellStyle name="60% - Accent2" xfId="854" builtinId="36" hidden="1" customBuiltin="1"/>
    <cellStyle name="60% - Accent2" xfId="890" builtinId="36" hidden="1" customBuiltin="1"/>
    <cellStyle name="60% - Accent2" xfId="925" builtinId="36" hidden="1" customBuiltin="1"/>
    <cellStyle name="60% - Accent2" xfId="943" builtinId="36" hidden="1" customBuiltin="1"/>
    <cellStyle name="60% - Accent2" xfId="988" builtinId="36" hidden="1" customBuiltin="1"/>
    <cellStyle name="60% - Accent2" xfId="1021" builtinId="36" hidden="1" customBuiltin="1"/>
    <cellStyle name="60% - Accent2" xfId="1055" builtinId="36" hidden="1" customBuiltin="1"/>
    <cellStyle name="60% - Accent2" xfId="1087" builtinId="36" hidden="1" customBuiltin="1"/>
    <cellStyle name="60% - Accent2" xfId="1118" builtinId="36" hidden="1" customBuiltin="1"/>
    <cellStyle name="60% - Accent2" xfId="702" builtinId="36" hidden="1" customBuiltin="1"/>
    <cellStyle name="60% - Accent2" xfId="1063" builtinId="36" hidden="1" customBuiltin="1"/>
    <cellStyle name="60% - Accent2" xfId="1140" builtinId="36" hidden="1" customBuiltin="1"/>
    <cellStyle name="60% - Accent2" xfId="1175" builtinId="36" hidden="1" customBuiltin="1"/>
    <cellStyle name="60% - Accent2" xfId="1211" builtinId="36" hidden="1" customBuiltin="1"/>
    <cellStyle name="60% - Accent2" xfId="1245" builtinId="36" hidden="1" customBuiltin="1"/>
    <cellStyle name="60% - Accent2" xfId="1285" builtinId="36" hidden="1" customBuiltin="1"/>
    <cellStyle name="60% - Accent2" xfId="1330" builtinId="36" hidden="1" customBuiltin="1"/>
    <cellStyle name="60% - Accent2" xfId="1363" builtinId="36" hidden="1" customBuiltin="1"/>
    <cellStyle name="60% - Accent2" xfId="1397" builtinId="36" hidden="1" customBuiltin="1"/>
    <cellStyle name="60% - Accent2" xfId="1429" builtinId="36" hidden="1" customBuiltin="1"/>
    <cellStyle name="60% - Accent2" xfId="1460" builtinId="36" hidden="1" customBuiltin="1"/>
    <cellStyle name="60% - Accent2" xfId="1276" builtinId="36" hidden="1" customBuiltin="1"/>
    <cellStyle name="60% - Accent2" xfId="1405" builtinId="36" hidden="1" customBuiltin="1"/>
    <cellStyle name="60% - Accent2" xfId="1482" builtinId="36" hidden="1" customBuiltin="1"/>
    <cellStyle name="60% - Accent2" xfId="1517" builtinId="36" hidden="1" customBuiltin="1"/>
    <cellStyle name="60% - Accent2" xfId="1553" builtinId="36" hidden="1" customBuiltin="1"/>
    <cellStyle name="60% - Accent2" xfId="1587" builtinId="36" hidden="1" customBuiltin="1"/>
    <cellStyle name="60% - Accent2" xfId="1622" builtinId="36" hidden="1" customBuiltin="1"/>
    <cellStyle name="60% - Accent2" xfId="1738" builtinId="36" hidden="1" customBuiltin="1"/>
    <cellStyle name="60% - Accent2" xfId="1759" builtinId="36" hidden="1" customBuiltin="1"/>
    <cellStyle name="60% - Accent2" xfId="1781" builtinId="36" hidden="1" customBuiltin="1"/>
    <cellStyle name="60% - Accent2" xfId="1803" builtinId="36" hidden="1" customBuiltin="1"/>
    <cellStyle name="60% - Accent2" xfId="1824" builtinId="36" hidden="1" customBuiltin="1"/>
    <cellStyle name="60% - Accent2" xfId="1849" builtinId="36" hidden="1" customBuiltin="1"/>
    <cellStyle name="60% - Accent2" xfId="2028" builtinId="36" hidden="1" customBuiltin="1"/>
    <cellStyle name="60% - Accent2" xfId="2049" builtinId="36" hidden="1" customBuiltin="1"/>
    <cellStyle name="60% - Accent2" xfId="2072" builtinId="36" hidden="1" customBuiltin="1"/>
    <cellStyle name="60% - Accent2" xfId="2094" builtinId="36" hidden="1" customBuiltin="1"/>
    <cellStyle name="60% - Accent2" xfId="2115" builtinId="36" hidden="1" customBuiltin="1"/>
    <cellStyle name="60% - Accent2" xfId="1993" builtinId="36" hidden="1" customBuiltin="1"/>
    <cellStyle name="60% - Accent2" xfId="2151" builtinId="36" hidden="1" customBuiltin="1"/>
    <cellStyle name="60% - Accent2" xfId="2181" builtinId="36" hidden="1" customBuiltin="1"/>
    <cellStyle name="60% - Accent2" xfId="2215" builtinId="36" hidden="1" customBuiltin="1"/>
    <cellStyle name="60% - Accent2" xfId="2245" builtinId="36" hidden="1" customBuiltin="1"/>
    <cellStyle name="60% - Accent2" xfId="2276" builtinId="36" hidden="1" customBuiltin="1"/>
    <cellStyle name="60% - Accent2" xfId="1984" builtinId="36" hidden="1" customBuiltin="1"/>
    <cellStyle name="60% - Accent2" xfId="2223" builtinId="36" hidden="1" customBuiltin="1"/>
    <cellStyle name="60% - Accent2" xfId="2293" builtinId="36" hidden="1" customBuiltin="1"/>
    <cellStyle name="60% - Accent2" xfId="2318" builtinId="36" hidden="1" customBuiltin="1"/>
    <cellStyle name="60% - Accent2" xfId="2340" builtinId="36" hidden="1" customBuiltin="1"/>
    <cellStyle name="60% - Accent2" xfId="2361" builtinId="36" hidden="1" customBuiltin="1"/>
    <cellStyle name="60% - Accent2" xfId="2370" builtinId="36" hidden="1" customBuiltin="1"/>
    <cellStyle name="60% - Accent2" xfId="2406" builtinId="36" hidden="1" customBuiltin="1"/>
    <cellStyle name="60% - Accent2" xfId="2435" builtinId="36" hidden="1" customBuiltin="1"/>
    <cellStyle name="60% - Accent2" xfId="2466" builtinId="36" hidden="1" customBuiltin="1"/>
    <cellStyle name="60% - Accent2" xfId="2494" builtinId="36" hidden="1" customBuiltin="1"/>
    <cellStyle name="60% - Accent2" xfId="2522" builtinId="36" hidden="1" customBuiltin="1"/>
    <cellStyle name="60% - Accent2" xfId="2195" builtinId="36" hidden="1" customBuiltin="1"/>
    <cellStyle name="60% - Accent2" xfId="2473" builtinId="36" hidden="1" customBuiltin="1"/>
    <cellStyle name="60% - Accent2" xfId="2537" builtinId="36" hidden="1" customBuiltin="1"/>
    <cellStyle name="60% - Accent2" xfId="2559" builtinId="36" hidden="1" customBuiltin="1"/>
    <cellStyle name="60% - Accent2" xfId="2581" builtinId="36" hidden="1" customBuiltin="1"/>
    <cellStyle name="60% - Accent2" xfId="2602" builtinId="36" hidden="1" customBuiltin="1"/>
    <cellStyle name="60% - Accent2" xfId="2630" builtinId="36" hidden="1" customBuiltin="1"/>
    <cellStyle name="60% - Accent2" xfId="2666" builtinId="36" hidden="1" customBuiltin="1"/>
    <cellStyle name="60% - Accent2" xfId="2695" builtinId="36" hidden="1" customBuiltin="1"/>
    <cellStyle name="60% - Accent2" xfId="2726" builtinId="36" hidden="1" customBuiltin="1"/>
    <cellStyle name="60% - Accent2" xfId="2754" builtinId="36" hidden="1" customBuiltin="1"/>
    <cellStyle name="60% - Accent2" xfId="2782" builtinId="36" hidden="1" customBuiltin="1"/>
    <cellStyle name="60% - Accent2" xfId="2622" builtinId="36" hidden="1" customBuiltin="1"/>
    <cellStyle name="60% - Accent2" xfId="2733" builtinId="36" hidden="1" customBuiltin="1"/>
    <cellStyle name="60% - Accent2" xfId="2797" builtinId="36" hidden="1" customBuiltin="1"/>
    <cellStyle name="60% - Accent2" xfId="2819" builtinId="36" hidden="1" customBuiltin="1"/>
    <cellStyle name="60% - Accent2" xfId="2841" builtinId="36" hidden="1" customBuiltin="1"/>
    <cellStyle name="60% - Accent2" xfId="2862" builtinId="36" hidden="1" customBuiltin="1"/>
    <cellStyle name="60% - Accent2" xfId="2888" builtinId="36" hidden="1" customBuiltin="1"/>
    <cellStyle name="60% - Accent2" xfId="1905" builtinId="36" hidden="1" customBuiltin="1"/>
    <cellStyle name="60% - Accent2" xfId="1965" builtinId="36" hidden="1" customBuiltin="1"/>
    <cellStyle name="60% - Accent2" xfId="1946" builtinId="36" hidden="1" customBuiltin="1"/>
    <cellStyle name="60% - Accent2" xfId="1974" builtinId="36" hidden="1" customBuiltin="1"/>
    <cellStyle name="60% - Accent2" xfId="1956" builtinId="36" hidden="1" customBuiltin="1"/>
    <cellStyle name="60% - Accent2" xfId="1871" builtinId="36" hidden="1" customBuiltin="1"/>
    <cellStyle name="60% - Accent2" xfId="3035" builtinId="36" hidden="1" customBuiltin="1"/>
    <cellStyle name="60% - Accent2" xfId="3056" builtinId="36" hidden="1" customBuiltin="1"/>
    <cellStyle name="60% - Accent2" xfId="3079" builtinId="36" hidden="1" customBuiltin="1"/>
    <cellStyle name="60% - Accent2" xfId="3100" builtinId="36" hidden="1" customBuiltin="1"/>
    <cellStyle name="60% - Accent2" xfId="3121" builtinId="36" hidden="1" customBuiltin="1"/>
    <cellStyle name="60% - Accent2" xfId="3002" builtinId="36" hidden="1" customBuiltin="1"/>
    <cellStyle name="60% - Accent2" xfId="3156" builtinId="36" hidden="1" customBuiltin="1"/>
    <cellStyle name="60% - Accent2" xfId="3186" builtinId="36" hidden="1" customBuiltin="1"/>
    <cellStyle name="60% - Accent2" xfId="3220" builtinId="36" hidden="1" customBuiltin="1"/>
    <cellStyle name="60% - Accent2" xfId="3249" builtinId="36" hidden="1" customBuiltin="1"/>
    <cellStyle name="60% - Accent2" xfId="3280" builtinId="36" hidden="1" customBuiltin="1"/>
    <cellStyle name="60% - Accent2" xfId="2993" builtinId="36" hidden="1" customBuiltin="1"/>
    <cellStyle name="60% - Accent2" xfId="3228" builtinId="36" hidden="1" customBuiltin="1"/>
    <cellStyle name="60% - Accent2" xfId="3297" builtinId="36" hidden="1" customBuiltin="1"/>
    <cellStyle name="60% - Accent2" xfId="3322" builtinId="36" hidden="1" customBuiltin="1"/>
    <cellStyle name="60% - Accent2" xfId="3343" builtinId="36" hidden="1" customBuiltin="1"/>
    <cellStyle name="60% - Accent2" xfId="3364" builtinId="36" hidden="1" customBuiltin="1"/>
    <cellStyle name="60% - Accent2" xfId="3373" builtinId="36" hidden="1" customBuiltin="1"/>
    <cellStyle name="60% - Accent2" xfId="3407" builtinId="36" hidden="1" customBuiltin="1"/>
    <cellStyle name="60% - Accent2" xfId="3436" builtinId="36" hidden="1" customBuiltin="1"/>
    <cellStyle name="60% - Accent2" xfId="3467" builtinId="36" hidden="1" customBuiltin="1"/>
    <cellStyle name="60% - Accent2" xfId="3494" builtinId="36" hidden="1" customBuiltin="1"/>
    <cellStyle name="60% - Accent2" xfId="3522" builtinId="36" hidden="1" customBuiltin="1"/>
    <cellStyle name="60% - Accent2" xfId="3200" builtinId="36" hidden="1" customBuiltin="1"/>
    <cellStyle name="60% - Accent2" xfId="3474" builtinId="36" hidden="1" customBuiltin="1"/>
    <cellStyle name="60% - Accent2" xfId="3537" builtinId="36" hidden="1" customBuiltin="1"/>
    <cellStyle name="60% - Accent2" xfId="3559" builtinId="36" hidden="1" customBuiltin="1"/>
    <cellStyle name="60% - Accent2" xfId="3580" builtinId="36" hidden="1" customBuiltin="1"/>
    <cellStyle name="60% - Accent2" xfId="3601" builtinId="36" hidden="1" customBuiltin="1"/>
    <cellStyle name="60% - Accent2" xfId="3629" builtinId="36" hidden="1" customBuiltin="1"/>
    <cellStyle name="60% - Accent2" xfId="3663" builtinId="36" hidden="1" customBuiltin="1"/>
    <cellStyle name="60% - Accent2" xfId="3692" builtinId="36" hidden="1" customBuiltin="1"/>
    <cellStyle name="60% - Accent2" xfId="3723" builtinId="36" hidden="1" customBuiltin="1"/>
    <cellStyle name="60% - Accent2" xfId="3750" builtinId="36" hidden="1" customBuiltin="1"/>
    <cellStyle name="60% - Accent2" xfId="3778" builtinId="36" hidden="1" customBuiltin="1"/>
    <cellStyle name="60% - Accent2" xfId="3621" builtinId="36" hidden="1" customBuiltin="1"/>
    <cellStyle name="60% - Accent2" xfId="3730" builtinId="36" hidden="1" customBuiltin="1"/>
    <cellStyle name="60% - Accent2" xfId="3793" builtinId="36" hidden="1" customBuiltin="1"/>
    <cellStyle name="60% - Accent2" xfId="3815" builtinId="36" hidden="1" customBuiltin="1"/>
    <cellStyle name="60% - Accent2" xfId="3836" builtinId="36" hidden="1" customBuiltin="1"/>
    <cellStyle name="60% - Accent2" xfId="3857" builtinId="36" hidden="1" customBuiltin="1"/>
    <cellStyle name="60% - Accent2" xfId="3878" builtinId="36" hidden="1" customBuiltin="1"/>
    <cellStyle name="60% - Accent2" xfId="3923" builtinId="36" hidden="1" customBuiltin="1"/>
    <cellStyle name="60% - Accent2" xfId="3957" builtinId="36" hidden="1" customBuiltin="1"/>
    <cellStyle name="60% - Accent2" xfId="3994" builtinId="36" hidden="1" customBuiltin="1"/>
    <cellStyle name="60% - Accent2" xfId="4031" builtinId="36" hidden="1" customBuiltin="1"/>
    <cellStyle name="60% - Accent2" xfId="4065" builtinId="36" hidden="1" customBuiltin="1"/>
    <cellStyle name="60% - Accent2" xfId="4263" builtinId="36" hidden="1" customBuiltin="1"/>
    <cellStyle name="60% - Accent2" xfId="6394" builtinId="36" hidden="1" customBuiltin="1"/>
    <cellStyle name="60% - Accent2" xfId="6417" builtinId="36" hidden="1" customBuiltin="1"/>
    <cellStyle name="60% - Accent2" xfId="6447" builtinId="36" hidden="1" customBuiltin="1"/>
    <cellStyle name="60% - Accent2" xfId="6473" builtinId="36" hidden="1" customBuiltin="1"/>
    <cellStyle name="60% - Accent2" xfId="6494" builtinId="36" hidden="1" customBuiltin="1"/>
    <cellStyle name="60% - Accent2" xfId="6349" builtinId="36" hidden="1" customBuiltin="1"/>
    <cellStyle name="60% - Accent2" xfId="6539" builtinId="36" hidden="1" customBuiltin="1"/>
    <cellStyle name="60% - Accent2" xfId="6573" builtinId="36" hidden="1" customBuiltin="1"/>
    <cellStyle name="60% - Accent2" xfId="6611" builtinId="36" hidden="1" customBuiltin="1"/>
    <cellStyle name="60% - Accent2" xfId="6647" builtinId="36" hidden="1" customBuiltin="1"/>
    <cellStyle name="60% - Accent2" xfId="6681" builtinId="36" hidden="1" customBuiltin="1"/>
    <cellStyle name="60% - Accent2" xfId="6338" builtinId="36" hidden="1" customBuiltin="1"/>
    <cellStyle name="60% - Accent2" xfId="6621" builtinId="36" hidden="1" customBuiltin="1"/>
    <cellStyle name="60% - Accent2" xfId="6706" builtinId="36" hidden="1" customBuiltin="1"/>
    <cellStyle name="60% - Accent2" xfId="6744" builtinId="36" hidden="1" customBuiltin="1"/>
    <cellStyle name="60% - Accent2" xfId="6780" builtinId="36" hidden="1" customBuiltin="1"/>
    <cellStyle name="60% - Accent2" xfId="6815" builtinId="36" hidden="1" customBuiltin="1"/>
    <cellStyle name="60% - Accent2" xfId="6833" builtinId="36" hidden="1" customBuiltin="1"/>
    <cellStyle name="60% - Accent2" xfId="6878" builtinId="36" hidden="1" customBuiltin="1"/>
    <cellStyle name="60% - Accent2" xfId="6911" builtinId="36" hidden="1" customBuiltin="1"/>
    <cellStyle name="60% - Accent2" xfId="6946" builtinId="36" hidden="1" customBuiltin="1"/>
    <cellStyle name="60% - Accent2" xfId="6978" builtinId="36" hidden="1" customBuiltin="1"/>
    <cellStyle name="60% - Accent2" xfId="7009" builtinId="36" hidden="1" customBuiltin="1"/>
    <cellStyle name="60% - Accent2" xfId="6590" builtinId="36" hidden="1" customBuiltin="1"/>
    <cellStyle name="60% - Accent2" xfId="6954" builtinId="36" hidden="1" customBuiltin="1"/>
    <cellStyle name="60% - Accent2" xfId="7031" builtinId="36" hidden="1" customBuiltin="1"/>
    <cellStyle name="60% - Accent2" xfId="7066" builtinId="36" hidden="1" customBuiltin="1"/>
    <cellStyle name="60% - Accent2" xfId="7102" builtinId="36" hidden="1" customBuiltin="1"/>
    <cellStyle name="60% - Accent2" xfId="7136" builtinId="36" hidden="1" customBuiltin="1"/>
    <cellStyle name="60% - Accent2" xfId="7176" builtinId="36" hidden="1" customBuiltin="1"/>
    <cellStyle name="60% - Accent2" xfId="7222" builtinId="36" hidden="1" customBuiltin="1"/>
    <cellStyle name="60% - Accent2" xfId="7256" builtinId="36" hidden="1" customBuiltin="1"/>
    <cellStyle name="60% - Accent2" xfId="7291" builtinId="36" hidden="1" customBuiltin="1"/>
    <cellStyle name="60% - Accent2" xfId="7323" builtinId="36" hidden="1" customBuiltin="1"/>
    <cellStyle name="60% - Accent2" xfId="7354" builtinId="36" hidden="1" customBuiltin="1"/>
    <cellStyle name="60% - Accent2" xfId="7167" builtinId="36" hidden="1" customBuiltin="1"/>
    <cellStyle name="60% - Accent2" xfId="7299" builtinId="36" hidden="1" customBuiltin="1"/>
    <cellStyle name="60% - Accent2" xfId="7376" builtinId="36" hidden="1" customBuiltin="1"/>
    <cellStyle name="60% - Accent2" xfId="7412" builtinId="36" hidden="1" customBuiltin="1"/>
    <cellStyle name="60% - Accent2" xfId="7448" builtinId="36" hidden="1" customBuiltin="1"/>
    <cellStyle name="60% - Accent2" xfId="7482" builtinId="36" hidden="1" customBuiltin="1"/>
    <cellStyle name="60% - Accent2" xfId="7527" builtinId="36" hidden="1" customBuiltin="1"/>
    <cellStyle name="60% - Accent2" xfId="7979" builtinId="36" hidden="1" customBuiltin="1"/>
    <cellStyle name="60% - Accent2" xfId="8000" builtinId="36" hidden="1" customBuiltin="1"/>
    <cellStyle name="60% - Accent2" xfId="8023" builtinId="36" hidden="1" customBuiltin="1"/>
    <cellStyle name="60% - Accent2" xfId="8046" builtinId="36" hidden="1" customBuiltin="1"/>
    <cellStyle name="60% - Accent2" xfId="8067" builtinId="36" hidden="1" customBuiltin="1"/>
    <cellStyle name="60% - Accent2" xfId="8111" builtinId="36" hidden="1" customBuiltin="1"/>
    <cellStyle name="60% - Accent2" xfId="8577" builtinId="36" hidden="1" customBuiltin="1"/>
    <cellStyle name="60% - Accent2" xfId="8600" builtinId="36" hidden="1" customBuiltin="1"/>
    <cellStyle name="60% - Accent2" xfId="8628" builtinId="36" hidden="1" customBuiltin="1"/>
    <cellStyle name="60% - Accent2" xfId="8652" builtinId="36" hidden="1" customBuiltin="1"/>
    <cellStyle name="60% - Accent2" xfId="8677" builtinId="36" hidden="1" customBuiltin="1"/>
    <cellStyle name="60% - Accent2" xfId="8539" builtinId="36" hidden="1" customBuiltin="1"/>
    <cellStyle name="60% - Accent2" xfId="8715" builtinId="36" hidden="1" customBuiltin="1"/>
    <cellStyle name="60% - Accent2" xfId="8746" builtinId="36" hidden="1" customBuiltin="1"/>
    <cellStyle name="60% - Accent2" xfId="8781" builtinId="36" hidden="1" customBuiltin="1"/>
    <cellStyle name="60% - Accent2" xfId="8814" builtinId="36" hidden="1" customBuiltin="1"/>
    <cellStyle name="60% - Accent2" xfId="8845" builtinId="36" hidden="1" customBuiltin="1"/>
    <cellStyle name="60% - Accent2" xfId="8529" builtinId="36" hidden="1" customBuiltin="1"/>
    <cellStyle name="60% - Accent2" xfId="8791" builtinId="36" hidden="1" customBuiltin="1"/>
    <cellStyle name="60% - Accent2" xfId="8863" builtinId="36" hidden="1" customBuiltin="1"/>
    <cellStyle name="60% - Accent2" xfId="8892" builtinId="36" hidden="1" customBuiltin="1"/>
    <cellStyle name="60% - Accent2" xfId="8915" builtinId="36" hidden="1" customBuiltin="1"/>
    <cellStyle name="60% - Accent2" xfId="8939" builtinId="36" hidden="1" customBuiltin="1"/>
    <cellStyle name="60% - Accent2" xfId="8950" builtinId="36" hidden="1" customBuiltin="1"/>
    <cellStyle name="60% - Accent2" xfId="8989" builtinId="36" hidden="1" customBuiltin="1"/>
    <cellStyle name="60% - Accent2" xfId="9020" builtinId="36" hidden="1" customBuiltin="1"/>
    <cellStyle name="60% - Accent2" xfId="9053" builtinId="36" hidden="1" customBuiltin="1"/>
    <cellStyle name="60% - Accent2" xfId="9082" builtinId="36" hidden="1" customBuiltin="1"/>
    <cellStyle name="60% - Accent2" xfId="9110" builtinId="36" hidden="1" customBuiltin="1"/>
    <cellStyle name="60% - Accent2" xfId="8761" builtinId="36" hidden="1" customBuiltin="1"/>
    <cellStyle name="60% - Accent2" xfId="9061" builtinId="36" hidden="1" customBuiltin="1"/>
    <cellStyle name="60% - Accent2" xfId="9128" builtinId="36" hidden="1" customBuiltin="1"/>
    <cellStyle name="60% - Accent2" xfId="9153" builtinId="36" hidden="1" customBuiltin="1"/>
    <cellStyle name="60% - Accent2" xfId="9179" builtinId="36" hidden="1" customBuiltin="1"/>
    <cellStyle name="60% - Accent2" xfId="9204" builtinId="36" hidden="1" customBuiltin="1"/>
    <cellStyle name="60% - Accent2" xfId="9235" builtinId="36" hidden="1" customBuiltin="1"/>
    <cellStyle name="60% - Accent2" xfId="9274" builtinId="36" hidden="1" customBuiltin="1"/>
    <cellStyle name="60% - Accent2" xfId="9305" builtinId="36" hidden="1" customBuiltin="1"/>
    <cellStyle name="60% - Accent2" xfId="9337" builtinId="36" hidden="1" customBuiltin="1"/>
    <cellStyle name="60% - Accent2" xfId="9367" builtinId="36" hidden="1" customBuiltin="1"/>
    <cellStyle name="60% - Accent2" xfId="9395" builtinId="36" hidden="1" customBuiltin="1"/>
    <cellStyle name="60% - Accent2" xfId="9227" builtinId="36" hidden="1" customBuiltin="1"/>
    <cellStyle name="60% - Accent2" xfId="9345" builtinId="36" hidden="1" customBuiltin="1"/>
    <cellStyle name="60% - Accent2" xfId="9412" builtinId="36" hidden="1" customBuiltin="1"/>
    <cellStyle name="60% - Accent2" xfId="9437" builtinId="36" hidden="1" customBuiltin="1"/>
    <cellStyle name="60% - Accent2" xfId="9463" builtinId="36" hidden="1" customBuiltin="1"/>
    <cellStyle name="60% - Accent2" xfId="9487" builtinId="36" hidden="1" customBuiltin="1"/>
    <cellStyle name="60% - Accent2" xfId="9514" builtinId="36" hidden="1" customBuiltin="1"/>
    <cellStyle name="60% - Accent2" xfId="8310" builtinId="36" hidden="1" customBuiltin="1"/>
    <cellStyle name="60% - Accent2" xfId="8476" builtinId="36" hidden="1" customBuiltin="1"/>
    <cellStyle name="60% - Accent2" xfId="8453" builtinId="36" hidden="1" customBuiltin="1"/>
    <cellStyle name="60% - Accent2" xfId="8498" builtinId="36" hidden="1" customBuiltin="1"/>
    <cellStyle name="60% - Accent2" xfId="8467" builtinId="36" hidden="1" customBuiltin="1"/>
    <cellStyle name="60% - Accent2" xfId="8172" builtinId="36" hidden="1" customBuiltin="1"/>
    <cellStyle name="60% - Accent2" xfId="9677" builtinId="36" hidden="1" customBuiltin="1"/>
    <cellStyle name="60% - Accent2" xfId="9698" builtinId="36" hidden="1" customBuiltin="1"/>
    <cellStyle name="60% - Accent2" xfId="9721" builtinId="36" hidden="1" customBuiltin="1"/>
    <cellStyle name="60% - Accent2" xfId="9742" builtinId="36" hidden="1" customBuiltin="1"/>
    <cellStyle name="60% - Accent2" xfId="9763" builtinId="36" hidden="1" customBuiltin="1"/>
    <cellStyle name="60% - Accent2" xfId="9642" builtinId="36" hidden="1" customBuiltin="1"/>
    <cellStyle name="60% - Accent2" xfId="9800" builtinId="36" hidden="1" customBuiltin="1"/>
    <cellStyle name="60% - Accent2" xfId="9831" builtinId="36" hidden="1" customBuiltin="1"/>
    <cellStyle name="60% - Accent2" xfId="9865" builtinId="36" hidden="1" customBuiltin="1"/>
    <cellStyle name="60% - Accent2" xfId="9896" builtinId="36" hidden="1" customBuiltin="1"/>
    <cellStyle name="60% - Accent2" xfId="9927" builtinId="36" hidden="1" customBuiltin="1"/>
    <cellStyle name="60% - Accent2" xfId="9632" builtinId="36" hidden="1" customBuiltin="1"/>
    <cellStyle name="60% - Accent2" xfId="9874" builtinId="36" hidden="1" customBuiltin="1"/>
    <cellStyle name="60% - Accent2" xfId="9946" builtinId="36" hidden="1" customBuiltin="1"/>
    <cellStyle name="60% - Accent2" xfId="9975" builtinId="36" hidden="1" customBuiltin="1"/>
    <cellStyle name="60% - Accent2" xfId="10000" builtinId="36" hidden="1" customBuiltin="1"/>
    <cellStyle name="60% - Accent2" xfId="10023" builtinId="36" hidden="1" customBuiltin="1"/>
    <cellStyle name="60% - Accent2" xfId="10034" builtinId="36" hidden="1" customBuiltin="1"/>
    <cellStyle name="60% - Accent2" xfId="10069" builtinId="36" hidden="1" customBuiltin="1"/>
    <cellStyle name="60% - Accent2" xfId="10099" builtinId="36" hidden="1" customBuiltin="1"/>
    <cellStyle name="60% - Accent2" xfId="10130" builtinId="36" hidden="1" customBuiltin="1"/>
    <cellStyle name="60% - Accent2" xfId="10158" builtinId="36" hidden="1" customBuiltin="1"/>
    <cellStyle name="60% - Accent2" xfId="10186" builtinId="36" hidden="1" customBuiltin="1"/>
    <cellStyle name="60% - Accent2" xfId="9845" builtinId="36" hidden="1" customBuiltin="1"/>
    <cellStyle name="60% - Accent2" xfId="10138" builtinId="36" hidden="1" customBuiltin="1"/>
    <cellStyle name="60% - Accent2" xfId="10204" builtinId="36" hidden="1" customBuiltin="1"/>
    <cellStyle name="60% - Accent2" xfId="10230" builtinId="36" hidden="1" customBuiltin="1"/>
    <cellStyle name="60% - Accent2" xfId="10254" builtinId="36" hidden="1" customBuiltin="1"/>
    <cellStyle name="60% - Accent2" xfId="10278" builtinId="36" hidden="1" customBuiltin="1"/>
    <cellStyle name="60% - Accent2" xfId="10309" builtinId="36" hidden="1" customBuiltin="1"/>
    <cellStyle name="60% - Accent2" xfId="10347" builtinId="36" hidden="1" customBuiltin="1"/>
    <cellStyle name="60% - Accent2" xfId="10377" builtinId="36" hidden="1" customBuiltin="1"/>
    <cellStyle name="60% - Accent2" xfId="10409" builtinId="36" hidden="1" customBuiltin="1"/>
    <cellStyle name="60% - Accent2" xfId="10438" builtinId="36" hidden="1" customBuiltin="1"/>
    <cellStyle name="60% - Accent2" xfId="10466" builtinId="36" hidden="1" customBuiltin="1"/>
    <cellStyle name="60% - Accent2" xfId="10300" builtinId="36" hidden="1" customBuiltin="1"/>
    <cellStyle name="60% - Accent2" xfId="10417" builtinId="36" hidden="1" customBuiltin="1"/>
    <cellStyle name="60% - Accent2" xfId="10483" builtinId="36" hidden="1" customBuiltin="1"/>
    <cellStyle name="60% - Accent2" xfId="10510" builtinId="36" hidden="1" customBuiltin="1"/>
    <cellStyle name="60% - Accent2" xfId="10533" builtinId="36" hidden="1" customBuiltin="1"/>
    <cellStyle name="60% - Accent2" xfId="10556" builtinId="36" hidden="1" customBuiltin="1"/>
    <cellStyle name="60% - Accent2" xfId="10585" builtinId="36" hidden="1" customBuiltin="1"/>
    <cellStyle name="60% - Accent2" xfId="5218" builtinId="36" hidden="1" customBuiltin="1"/>
    <cellStyle name="60% - Accent2" xfId="7743" builtinId="36" hidden="1" customBuiltin="1"/>
    <cellStyle name="60% - Accent2" xfId="4466" builtinId="36" hidden="1" customBuiltin="1"/>
    <cellStyle name="60% - Accent2" xfId="7912" builtinId="36" hidden="1" customBuiltin="1"/>
    <cellStyle name="60% - Accent2" xfId="8301" builtinId="36" hidden="1" customBuiltin="1"/>
    <cellStyle name="60% - Accent2" xfId="8233" builtinId="36" hidden="1" customBuiltin="1"/>
    <cellStyle name="60% - Accent2" xfId="6023" builtinId="36" hidden="1" customBuiltin="1"/>
    <cellStyle name="60% - Accent2" xfId="4347" builtinId="36" hidden="1" customBuiltin="1"/>
    <cellStyle name="60% - Accent2" xfId="5656" builtinId="36" hidden="1" customBuiltin="1"/>
    <cellStyle name="60% - Accent2" xfId="4689" builtinId="36" hidden="1" customBuiltin="1"/>
    <cellStyle name="60% - Accent2" xfId="5515" builtinId="36" hidden="1" customBuiltin="1"/>
    <cellStyle name="60% - Accent2" xfId="5728" builtinId="36" hidden="1" customBuiltin="1"/>
    <cellStyle name="60% - Accent2" xfId="5413" builtinId="36" hidden="1" customBuiltin="1"/>
    <cellStyle name="60% - Accent2" xfId="4407" builtinId="36" hidden="1" customBuiltin="1"/>
    <cellStyle name="60% - Accent2" xfId="10624" builtinId="36" hidden="1" customBuiltin="1"/>
    <cellStyle name="60% - Accent2" xfId="8431" builtinId="36" hidden="1" customBuiltin="1"/>
    <cellStyle name="60% - Accent2" xfId="7959" builtinId="36" hidden="1" customBuiltin="1"/>
    <cellStyle name="60% - Accent2" xfId="5733" builtinId="36" hidden="1" customBuiltin="1"/>
    <cellStyle name="60% - Accent2" xfId="4798" builtinId="36" hidden="1" customBuiltin="1"/>
    <cellStyle name="60% - Accent2" xfId="7588" builtinId="36" hidden="1" customBuiltin="1"/>
    <cellStyle name="60% - Accent2" xfId="7674" builtinId="36" hidden="1" customBuiltin="1"/>
    <cellStyle name="60% - Accent2" xfId="8285" builtinId="36" hidden="1" customBuiltin="1"/>
    <cellStyle name="60% - Accent2" xfId="7700" builtinId="36" hidden="1" customBuiltin="1"/>
    <cellStyle name="60% - Accent2" xfId="4815" builtinId="36" hidden="1" customBuiltin="1"/>
    <cellStyle name="60% - Accent2" xfId="8339" builtinId="36" hidden="1" customBuiltin="1"/>
    <cellStyle name="60% - Accent2" xfId="8442" builtinId="36" hidden="1" customBuiltin="1"/>
    <cellStyle name="60% - Accent2" xfId="7870" builtinId="36" hidden="1" customBuiltin="1"/>
    <cellStyle name="60% - Accent2" xfId="5189" builtinId="36" hidden="1" customBuiltin="1"/>
    <cellStyle name="60% - Accent2" xfId="5809" builtinId="36" hidden="1" customBuiltin="1"/>
    <cellStyle name="60% - Accent2" xfId="7548" builtinId="36" hidden="1" customBuiltin="1"/>
    <cellStyle name="60% - Accent2" xfId="10769" builtinId="36" hidden="1" customBuiltin="1"/>
    <cellStyle name="60% - Accent2" xfId="5567" builtinId="36" hidden="1" customBuiltin="1"/>
    <cellStyle name="60% - Accent2" xfId="5477" builtinId="36" hidden="1" customBuiltin="1"/>
    <cellStyle name="60% - Accent2" xfId="5804" builtinId="36" hidden="1" customBuiltin="1"/>
    <cellStyle name="60% - Accent2" xfId="4890" builtinId="36" hidden="1" customBuiltin="1"/>
    <cellStyle name="60% - Accent2" xfId="4888" builtinId="36" hidden="1" customBuiltin="1"/>
    <cellStyle name="60% - Accent2" xfId="5694" builtinId="36" hidden="1" customBuiltin="1"/>
    <cellStyle name="60% - Accent2" xfId="5489" builtinId="36" hidden="1" customBuiltin="1"/>
    <cellStyle name="60% - Accent2" xfId="4373" builtinId="36" hidden="1" customBuiltin="1"/>
    <cellStyle name="60% - Accent2" xfId="4371" builtinId="36" hidden="1" customBuiltin="1"/>
    <cellStyle name="60% - Accent2" xfId="4942" builtinId="36" hidden="1" customBuiltin="1"/>
    <cellStyle name="60% - Accent2" xfId="5006" builtinId="36" hidden="1" customBuiltin="1"/>
    <cellStyle name="60% - Accent2" xfId="5791" builtinId="36" hidden="1" customBuiltin="1"/>
    <cellStyle name="60% - Accent2" xfId="5098" builtinId="36" hidden="1" customBuiltin="1"/>
    <cellStyle name="60% - Accent2" xfId="5382" builtinId="36" hidden="1" customBuiltin="1"/>
    <cellStyle name="60% - Accent2" xfId="6186" builtinId="36" hidden="1" customBuiltin="1"/>
    <cellStyle name="60% - Accent2" xfId="5777" builtinId="36" hidden="1" customBuiltin="1"/>
    <cellStyle name="60% - Accent2" xfId="4148" builtinId="36" hidden="1" customBuiltin="1"/>
    <cellStyle name="60% - Accent2" xfId="6280" builtinId="36" hidden="1" customBuiltin="1"/>
    <cellStyle name="60% - Accent2" xfId="8945" builtinId="36" hidden="1" customBuiltin="1"/>
    <cellStyle name="60% - Accent2" xfId="8582" builtinId="36" hidden="1" customBuiltin="1"/>
    <cellStyle name="60% - Accent2" xfId="5768" builtinId="36" hidden="1" customBuiltin="1"/>
    <cellStyle name="60% - Accent2" xfId="5764" builtinId="36" hidden="1" customBuiltin="1"/>
    <cellStyle name="60% - Accent2" xfId="6419" builtinId="36" hidden="1" customBuiltin="1"/>
    <cellStyle name="60% - Accent2" xfId="11022" builtinId="36" hidden="1" customBuiltin="1"/>
    <cellStyle name="60% - Accent2" xfId="11049" builtinId="36" hidden="1" customBuiltin="1"/>
    <cellStyle name="60% - Accent2" xfId="11080" builtinId="36" hidden="1" customBuiltin="1"/>
    <cellStyle name="60% - Accent2" xfId="11107" builtinId="36" hidden="1" customBuiltin="1"/>
    <cellStyle name="60% - Accent2" xfId="11133" builtinId="36" hidden="1" customBuiltin="1"/>
    <cellStyle name="60% - Accent2" xfId="10979" builtinId="36" hidden="1" customBuiltin="1"/>
    <cellStyle name="60% - Accent2" xfId="11180" builtinId="36" hidden="1" customBuiltin="1"/>
    <cellStyle name="60% - Accent2" xfId="11212" builtinId="36" hidden="1" customBuiltin="1"/>
    <cellStyle name="60% - Accent2" xfId="11246" builtinId="36" hidden="1" customBuiltin="1"/>
    <cellStyle name="60% - Accent2" xfId="11282" builtinId="36" hidden="1" customBuiltin="1"/>
    <cellStyle name="60% - Accent2" xfId="11313" builtinId="36" hidden="1" customBuiltin="1"/>
    <cellStyle name="60% - Accent2" xfId="10969" builtinId="36" hidden="1" customBuiltin="1"/>
    <cellStyle name="60% - Accent2" xfId="11256" builtinId="36" hidden="1" customBuiltin="1"/>
    <cellStyle name="60% - Accent2" xfId="11333" builtinId="36" hidden="1" customBuiltin="1"/>
    <cellStyle name="60% - Accent2" xfId="11365" builtinId="36" hidden="1" customBuiltin="1"/>
    <cellStyle name="60% - Accent2" xfId="11395" builtinId="36" hidden="1" customBuiltin="1"/>
    <cellStyle name="60% - Accent2" xfId="11421" builtinId="36" hidden="1" customBuiltin="1"/>
    <cellStyle name="60% - Accent2" xfId="11434" builtinId="36" hidden="1" customBuiltin="1"/>
    <cellStyle name="60% - Accent2" xfId="11477" builtinId="36" hidden="1" customBuiltin="1"/>
    <cellStyle name="60% - Accent2" xfId="11508" builtinId="36" hidden="1" customBuiltin="1"/>
    <cellStyle name="60% - Accent2" xfId="11540" builtinId="36" hidden="1" customBuiltin="1"/>
    <cellStyle name="60% - Accent2" xfId="11571" builtinId="36" hidden="1" customBuiltin="1"/>
    <cellStyle name="60% - Accent2" xfId="11600" builtinId="36" hidden="1" customBuiltin="1"/>
    <cellStyle name="60% - Accent2" xfId="11226" builtinId="36" hidden="1" customBuiltin="1"/>
    <cellStyle name="60% - Accent2" xfId="11548" builtinId="36" hidden="1" customBuiltin="1"/>
    <cellStyle name="60% - Accent2" xfId="11619" builtinId="36" hidden="1" customBuiltin="1"/>
    <cellStyle name="60% - Accent2" xfId="11646" builtinId="36" hidden="1" customBuiltin="1"/>
    <cellStyle name="60% - Accent2" xfId="11673" builtinId="36" hidden="1" customBuiltin="1"/>
    <cellStyle name="60% - Accent2" xfId="11700" builtinId="36" hidden="1" customBuiltin="1"/>
    <cellStyle name="60% - Accent2" xfId="11732" builtinId="36" hidden="1" customBuiltin="1"/>
    <cellStyle name="60% - Accent2" xfId="11775" builtinId="36" hidden="1" customBuiltin="1"/>
    <cellStyle name="60% - Accent2" xfId="11806" builtinId="36" hidden="1" customBuiltin="1"/>
    <cellStyle name="60% - Accent2" xfId="11838" builtinId="36" hidden="1" customBuiltin="1"/>
    <cellStyle name="60% - Accent2" xfId="11868" builtinId="36" hidden="1" customBuiltin="1"/>
    <cellStyle name="60% - Accent2" xfId="11896" builtinId="36" hidden="1" customBuiltin="1"/>
    <cellStyle name="60% - Accent2" xfId="11724" builtinId="36" hidden="1" customBuiltin="1"/>
    <cellStyle name="60% - Accent2" xfId="11846" builtinId="36" hidden="1" customBuiltin="1"/>
    <cellStyle name="60% - Accent2" xfId="11915" builtinId="36" hidden="1" customBuiltin="1"/>
    <cellStyle name="60% - Accent2" xfId="11941" builtinId="36" hidden="1" customBuiltin="1"/>
    <cellStyle name="60% - Accent2" xfId="11971" builtinId="36" hidden="1" customBuiltin="1"/>
    <cellStyle name="60% - Accent2" xfId="11999" builtinId="36" hidden="1" customBuiltin="1"/>
    <cellStyle name="60% - Accent2" xfId="12027" builtinId="36" hidden="1" customBuiltin="1"/>
    <cellStyle name="60% - Accent2" xfId="5908" builtinId="36" hidden="1" customBuiltin="1"/>
    <cellStyle name="60% - Accent2" xfId="10941" builtinId="36" hidden="1" customBuiltin="1"/>
    <cellStyle name="60% - Accent2" xfId="10921" builtinId="36" hidden="1" customBuiltin="1"/>
    <cellStyle name="60% - Accent2" xfId="10955" builtinId="36" hidden="1" customBuiltin="1"/>
    <cellStyle name="60% - Accent2" xfId="10932" builtinId="36" hidden="1" customBuiltin="1"/>
    <cellStyle name="60% - Accent2" xfId="8256" builtinId="36" hidden="1" customBuiltin="1"/>
    <cellStyle name="60% - Accent2" xfId="12176" builtinId="36" hidden="1" customBuiltin="1"/>
    <cellStyle name="60% - Accent2" xfId="12197" builtinId="36" hidden="1" customBuiltin="1"/>
    <cellStyle name="60% - Accent2" xfId="12220" builtinId="36" hidden="1" customBuiltin="1"/>
    <cellStyle name="60% - Accent2" xfId="12241" builtinId="36" hidden="1" customBuiltin="1"/>
    <cellStyle name="60% - Accent2" xfId="12262" builtinId="36" hidden="1" customBuiltin="1"/>
    <cellStyle name="60% - Accent2" xfId="12141" builtinId="36" hidden="1" customBuiltin="1"/>
    <cellStyle name="60% - Accent2" xfId="12303" builtinId="36" hidden="1" customBuiltin="1"/>
    <cellStyle name="60% - Accent2" xfId="12334" builtinId="36" hidden="1" customBuiltin="1"/>
    <cellStyle name="60% - Accent2" xfId="12369" builtinId="36" hidden="1" customBuiltin="1"/>
    <cellStyle name="60% - Accent2" xfId="12399" builtinId="36" hidden="1" customBuiltin="1"/>
    <cellStyle name="60% - Accent2" xfId="12431" builtinId="36" hidden="1" customBuiltin="1"/>
    <cellStyle name="60% - Accent2" xfId="12132" builtinId="36" hidden="1" customBuiltin="1"/>
    <cellStyle name="60% - Accent2" xfId="12377" builtinId="36" hidden="1" customBuiltin="1"/>
    <cellStyle name="60% - Accent2" xfId="12453" builtinId="36" hidden="1" customBuiltin="1"/>
    <cellStyle name="60% - Accent2" xfId="12483" builtinId="36" hidden="1" customBuiltin="1"/>
    <cellStyle name="60% - Accent2" xfId="12510" builtinId="36" hidden="1" customBuiltin="1"/>
    <cellStyle name="60% - Accent2" xfId="12536" builtinId="36" hidden="1" customBuiltin="1"/>
    <cellStyle name="60% - Accent2" xfId="12547" builtinId="36" hidden="1" customBuiltin="1"/>
    <cellStyle name="60% - Accent2" xfId="12586" builtinId="36" hidden="1" customBuiltin="1"/>
    <cellStyle name="60% - Accent2" xfId="12617" builtinId="36" hidden="1" customBuiltin="1"/>
    <cellStyle name="60% - Accent2" xfId="12648" builtinId="36" hidden="1" customBuiltin="1"/>
    <cellStyle name="60% - Accent2" xfId="12677" builtinId="36" hidden="1" customBuiltin="1"/>
    <cellStyle name="60% - Accent2" xfId="12705" builtinId="36" hidden="1" customBuiltin="1"/>
    <cellStyle name="60% - Accent2" xfId="12349" builtinId="36" hidden="1" customBuiltin="1"/>
    <cellStyle name="60% - Accent2" xfId="12656" builtinId="36" hidden="1" customBuiltin="1"/>
    <cellStyle name="60% - Accent2" xfId="12724" builtinId="36" hidden="1" customBuiltin="1"/>
    <cellStyle name="60% - Accent2" xfId="12751" builtinId="36" hidden="1" customBuiltin="1"/>
    <cellStyle name="60% - Accent2" xfId="12779" builtinId="36" hidden="1" customBuiltin="1"/>
    <cellStyle name="60% - Accent2" xfId="12807" builtinId="36" hidden="1" customBuiltin="1"/>
    <cellStyle name="60% - Accent2" xfId="12840" builtinId="36" hidden="1" customBuiltin="1"/>
    <cellStyle name="60% - Accent2" xfId="12880" builtinId="36" hidden="1" customBuiltin="1"/>
    <cellStyle name="60% - Accent2" xfId="12910" builtinId="36" hidden="1" customBuiltin="1"/>
    <cellStyle name="60% - Accent2" xfId="12941" builtinId="36" hidden="1" customBuiltin="1"/>
    <cellStyle name="60% - Accent2" xfId="12969" builtinId="36" hidden="1" customBuiltin="1"/>
    <cellStyle name="60% - Accent2" xfId="12997" builtinId="36" hidden="1" customBuiltin="1"/>
    <cellStyle name="60% - Accent2" xfId="12832" builtinId="36" hidden="1" customBuiltin="1"/>
    <cellStyle name="60% - Accent2" xfId="12948" builtinId="36" hidden="1" customBuiltin="1"/>
    <cellStyle name="60% - Accent2" xfId="13016" builtinId="36" hidden="1" customBuiltin="1"/>
    <cellStyle name="60% - Accent2" xfId="13043" builtinId="36" hidden="1" customBuiltin="1"/>
    <cellStyle name="60% - Accent2" xfId="13069" builtinId="36" hidden="1" customBuiltin="1"/>
    <cellStyle name="60% - Accent2" xfId="13094" builtinId="36" hidden="1" customBuiltin="1"/>
    <cellStyle name="60% - Accent2" xfId="13116" builtinId="36" hidden="1" customBuiltin="1"/>
    <cellStyle name="60% - Accent2" xfId="4353" builtinId="36" hidden="1" customBuiltin="1"/>
    <cellStyle name="60% - Accent2" xfId="4583" builtinId="36" hidden="1" customBuiltin="1"/>
    <cellStyle name="60% - Accent2" xfId="7765" builtinId="36" hidden="1" customBuiltin="1"/>
    <cellStyle name="60% - Accent2" xfId="6272" builtinId="36" hidden="1" customBuiltin="1"/>
    <cellStyle name="60% - Accent2" xfId="5871" builtinId="36" hidden="1" customBuiltin="1"/>
    <cellStyle name="60% - Accent2" xfId="7581" builtinId="36" hidden="1" customBuiltin="1"/>
    <cellStyle name="60% - Accent2" xfId="4312" builtinId="36" hidden="1" customBuiltin="1"/>
    <cellStyle name="60% - Accent2" xfId="12809" builtinId="36" hidden="1" customBuiltin="1"/>
    <cellStyle name="60% - Accent2" xfId="6125" builtinId="36" hidden="1" customBuiltin="1"/>
    <cellStyle name="60% - Accent2" xfId="10637" builtinId="36" hidden="1" customBuiltin="1"/>
    <cellStyle name="60% - Accent2" xfId="5641" builtinId="36" hidden="1" customBuiltin="1"/>
    <cellStyle name="60% - Accent2" xfId="7826" builtinId="36" hidden="1" customBuiltin="1"/>
    <cellStyle name="60% - Accent2" xfId="5950" builtinId="36" hidden="1" customBuiltin="1"/>
    <cellStyle name="60% - Accent2" xfId="4680" builtinId="36" hidden="1" customBuiltin="1"/>
    <cellStyle name="60% - Accent2" xfId="7855" builtinId="36" hidden="1" customBuiltin="1"/>
    <cellStyle name="60% - Accent2" xfId="10700" builtinId="36" hidden="1" customBuiltin="1"/>
    <cellStyle name="60% - Accent2" xfId="5333" builtinId="36" hidden="1" customBuiltin="1"/>
    <cellStyle name="60% - Accent2" xfId="11783" builtinId="36" hidden="1" customBuiltin="1"/>
    <cellStyle name="60% - Accent2" xfId="7596" builtinId="36" hidden="1" customBuiltin="1"/>
    <cellStyle name="60% - Accent2" xfId="13145" builtinId="36" hidden="1" customBuiltin="1"/>
    <cellStyle name="60% - Accent2" xfId="13183" builtinId="36" hidden="1" customBuiltin="1"/>
    <cellStyle name="60% - Accent2" xfId="13219" builtinId="36" hidden="1" customBuiltin="1"/>
    <cellStyle name="60% - Accent2" xfId="13254" builtinId="36" hidden="1" customBuiltin="1"/>
    <cellStyle name="60% - Accent2" xfId="13272" builtinId="36" hidden="1" customBuiltin="1"/>
    <cellStyle name="60% - Accent2" xfId="13317" builtinId="36" hidden="1" customBuiltin="1"/>
    <cellStyle name="60% - Accent2" xfId="13350" builtinId="36" hidden="1" customBuiltin="1"/>
    <cellStyle name="60% - Accent2" xfId="13384" builtinId="36" hidden="1" customBuiltin="1"/>
    <cellStyle name="60% - Accent2" xfId="13416" builtinId="36" hidden="1" customBuiltin="1"/>
    <cellStyle name="60% - Accent2" xfId="13447" builtinId="36" hidden="1" customBuiltin="1"/>
    <cellStyle name="60% - Accent2" xfId="6426" builtinId="36" hidden="1" customBuiltin="1"/>
    <cellStyle name="60% - Accent2" xfId="13392" builtinId="36" hidden="1" customBuiltin="1"/>
    <cellStyle name="60% - Accent2" xfId="13469" builtinId="36" hidden="1" customBuiltin="1"/>
    <cellStyle name="60% - Accent2" xfId="13504" builtinId="36" hidden="1" customBuiltin="1"/>
    <cellStyle name="60% - Accent2" xfId="13540" builtinId="36" hidden="1" customBuiltin="1"/>
    <cellStyle name="60% - Accent2" xfId="13574" builtinId="36" hidden="1" customBuiltin="1"/>
    <cellStyle name="60% - Accent2" xfId="13614" builtinId="36" hidden="1" customBuiltin="1"/>
    <cellStyle name="60% - Accent2" xfId="13659" builtinId="36" hidden="1" customBuiltin="1"/>
    <cellStyle name="60% - Accent2" xfId="13692" builtinId="36" hidden="1" customBuiltin="1"/>
    <cellStyle name="60% - Accent2" xfId="13726" builtinId="36" hidden="1" customBuiltin="1"/>
    <cellStyle name="60% - Accent2" xfId="13758" builtinId="36" hidden="1" customBuiltin="1"/>
    <cellStyle name="60% - Accent2" xfId="13789" builtinId="36" hidden="1" customBuiltin="1"/>
    <cellStyle name="60% - Accent2" xfId="13605" builtinId="36" hidden="1" customBuiltin="1"/>
    <cellStyle name="60% - Accent2" xfId="13734" builtinId="36" hidden="1" customBuiltin="1"/>
    <cellStyle name="60% - Accent2" xfId="13811" builtinId="36" hidden="1" customBuiltin="1"/>
    <cellStyle name="60% - Accent2" xfId="13846" builtinId="36" hidden="1" customBuiltin="1"/>
    <cellStyle name="60% - Accent2" xfId="13882" builtinId="36" hidden="1" customBuiltin="1"/>
    <cellStyle name="60% - Accent2" xfId="13916" builtinId="36" hidden="1" customBuiltin="1"/>
    <cellStyle name="60% - Accent2" xfId="13960" builtinId="36" hidden="1" customBuiltin="1"/>
    <cellStyle name="60% - Accent2" xfId="14319" builtinId="36" hidden="1" customBuiltin="1"/>
    <cellStyle name="60% - Accent2" xfId="14340" builtinId="36" hidden="1" customBuiltin="1"/>
    <cellStyle name="60% - Accent2" xfId="14362" builtinId="36" hidden="1" customBuiltin="1"/>
    <cellStyle name="60% - Accent2" xfId="14384" builtinId="36" hidden="1" customBuiltin="1"/>
    <cellStyle name="60% - Accent2" xfId="14405" builtinId="36" hidden="1" customBuiltin="1"/>
    <cellStyle name="60% - Accent2" xfId="14447" builtinId="36" hidden="1" customBuiltin="1"/>
    <cellStyle name="60% - Accent2" xfId="14848" builtinId="36" hidden="1" customBuiltin="1"/>
    <cellStyle name="60% - Accent2" xfId="14873" builtinId="36" hidden="1" customBuiltin="1"/>
    <cellStyle name="60% - Accent2" xfId="14900" builtinId="36" hidden="1" customBuiltin="1"/>
    <cellStyle name="60% - Accent2" xfId="14923" builtinId="36" hidden="1" customBuiltin="1"/>
    <cellStyle name="60% - Accent2" xfId="14947" builtinId="36" hidden="1" customBuiltin="1"/>
    <cellStyle name="60% - Accent2" xfId="14811" builtinId="36" hidden="1" customBuiltin="1"/>
    <cellStyle name="60% - Accent2" xfId="14985" builtinId="36" hidden="1" customBuiltin="1"/>
    <cellStyle name="60% - Accent2" xfId="15016" builtinId="36" hidden="1" customBuiltin="1"/>
    <cellStyle name="60% - Accent2" xfId="15050" builtinId="36" hidden="1" customBuiltin="1"/>
    <cellStyle name="60% - Accent2" xfId="15083" builtinId="36" hidden="1" customBuiltin="1"/>
    <cellStyle name="60% - Accent2" xfId="15114" builtinId="36" hidden="1" customBuiltin="1"/>
    <cellStyle name="60% - Accent2" xfId="14801" builtinId="36" hidden="1" customBuiltin="1"/>
    <cellStyle name="60% - Accent2" xfId="15059" builtinId="36" hidden="1" customBuiltin="1"/>
    <cellStyle name="60% - Accent2" xfId="15132" builtinId="36" hidden="1" customBuiltin="1"/>
    <cellStyle name="60% - Accent2" xfId="15160" builtinId="36" hidden="1" customBuiltin="1"/>
    <cellStyle name="60% - Accent2" xfId="15183" builtinId="36" hidden="1" customBuiltin="1"/>
    <cellStyle name="60% - Accent2" xfId="15207" builtinId="36" hidden="1" customBuiltin="1"/>
    <cellStyle name="60% - Accent2" xfId="15217" builtinId="36" hidden="1" customBuiltin="1"/>
    <cellStyle name="60% - Accent2" xfId="15253" builtinId="36" hidden="1" customBuiltin="1"/>
    <cellStyle name="60% - Accent2" xfId="15283" builtinId="36" hidden="1" customBuiltin="1"/>
    <cellStyle name="60% - Accent2" xfId="15314" builtinId="36" hidden="1" customBuiltin="1"/>
    <cellStyle name="60% - Accent2" xfId="15344" builtinId="36" hidden="1" customBuiltin="1"/>
    <cellStyle name="60% - Accent2" xfId="15372" builtinId="36" hidden="1" customBuiltin="1"/>
    <cellStyle name="60% - Accent2" xfId="15030" builtinId="36" hidden="1" customBuiltin="1"/>
    <cellStyle name="60% - Accent2" xfId="15322" builtinId="36" hidden="1" customBuiltin="1"/>
    <cellStyle name="60% - Accent2" xfId="15389" builtinId="36" hidden="1" customBuiltin="1"/>
    <cellStyle name="60% - Accent2" xfId="15413" builtinId="36" hidden="1" customBuiltin="1"/>
    <cellStyle name="60% - Accent2" xfId="15438" builtinId="36" hidden="1" customBuiltin="1"/>
    <cellStyle name="60% - Accent2" xfId="15463" builtinId="36" hidden="1" customBuiltin="1"/>
    <cellStyle name="60% - Accent2" xfId="15494" builtinId="36" hidden="1" customBuiltin="1"/>
    <cellStyle name="60% - Accent2" xfId="15531" builtinId="36" hidden="1" customBuiltin="1"/>
    <cellStyle name="60% - Accent2" xfId="15561" builtinId="36" hidden="1" customBuiltin="1"/>
    <cellStyle name="60% - Accent2" xfId="15592" builtinId="36" hidden="1" customBuiltin="1"/>
    <cellStyle name="60% - Accent2" xfId="15621" builtinId="36" hidden="1" customBuiltin="1"/>
    <cellStyle name="60% - Accent2" xfId="15649" builtinId="36" hidden="1" customBuiltin="1"/>
    <cellStyle name="60% - Accent2" xfId="15486" builtinId="36" hidden="1" customBuiltin="1"/>
    <cellStyle name="60% - Accent2" xfId="15600" builtinId="36" hidden="1" customBuiltin="1"/>
    <cellStyle name="60% - Accent2" xfId="15666" builtinId="36" hidden="1" customBuiltin="1"/>
    <cellStyle name="60% - Accent2" xfId="15690" builtinId="36" hidden="1" customBuiltin="1"/>
    <cellStyle name="60% - Accent2" xfId="15714" builtinId="36" hidden="1" customBuiltin="1"/>
    <cellStyle name="60% - Accent2" xfId="15738" builtinId="36" hidden="1" customBuiltin="1"/>
    <cellStyle name="60% - Accent2" xfId="15765" builtinId="36" hidden="1" customBuiltin="1"/>
    <cellStyle name="60% - Accent2" xfId="14609" builtinId="36" hidden="1" customBuiltin="1"/>
    <cellStyle name="60% - Accent2" xfId="14751" builtinId="36" hidden="1" customBuiltin="1"/>
    <cellStyle name="60% - Accent2" xfId="14729" builtinId="36" hidden="1" customBuiltin="1"/>
    <cellStyle name="60% - Accent2" xfId="14773" builtinId="36" hidden="1" customBuiltin="1"/>
    <cellStyle name="60% - Accent2" xfId="14742" builtinId="36" hidden="1" customBuiltin="1"/>
    <cellStyle name="60% - Accent2" xfId="14493" builtinId="36" hidden="1" customBuiltin="1"/>
    <cellStyle name="60% - Accent2" xfId="15919" builtinId="36" hidden="1" customBuiltin="1"/>
    <cellStyle name="60% - Accent2" xfId="15940" builtinId="36" hidden="1" customBuiltin="1"/>
    <cellStyle name="60% - Accent2" xfId="15963" builtinId="36" hidden="1" customBuiltin="1"/>
    <cellStyle name="60% - Accent2" xfId="15984" builtinId="36" hidden="1" customBuiltin="1"/>
    <cellStyle name="60% - Accent2" xfId="16005" builtinId="36" hidden="1" customBuiltin="1"/>
    <cellStyle name="60% - Accent2" xfId="15886" builtinId="36" hidden="1" customBuiltin="1"/>
    <cellStyle name="60% - Accent2" xfId="16041" builtinId="36" hidden="1" customBuiltin="1"/>
    <cellStyle name="60% - Accent2" xfId="16072" builtinId="36" hidden="1" customBuiltin="1"/>
    <cellStyle name="60% - Accent2" xfId="16107" builtinId="36" hidden="1" customBuiltin="1"/>
    <cellStyle name="60% - Accent2" xfId="16137" builtinId="36" hidden="1" customBuiltin="1"/>
    <cellStyle name="60% - Accent2" xfId="16168" builtinId="36" hidden="1" customBuiltin="1"/>
    <cellStyle name="60% - Accent2" xfId="15876" builtinId="36" hidden="1" customBuiltin="1"/>
    <cellStyle name="60% - Accent2" xfId="16116" builtinId="36" hidden="1" customBuiltin="1"/>
    <cellStyle name="60% - Accent2" xfId="16187" builtinId="36" hidden="1" customBuiltin="1"/>
    <cellStyle name="60% - Accent2" xfId="16216" builtinId="36" hidden="1" customBuiltin="1"/>
    <cellStyle name="60% - Accent2" xfId="16241" builtinId="36" hidden="1" customBuiltin="1"/>
    <cellStyle name="60% - Accent2" xfId="16267" builtinId="36" hidden="1" customBuiltin="1"/>
    <cellStyle name="60% - Accent2" xfId="16278" builtinId="36" hidden="1" customBuiltin="1"/>
    <cellStyle name="60% - Accent2" xfId="16314" builtinId="36" hidden="1" customBuiltin="1"/>
    <cellStyle name="60% - Accent2" xfId="16344" builtinId="36" hidden="1" customBuiltin="1"/>
    <cellStyle name="60% - Accent2" xfId="16375" builtinId="36" hidden="1" customBuiltin="1"/>
    <cellStyle name="60% - Accent2" xfId="16403" builtinId="36" hidden="1" customBuiltin="1"/>
    <cellStyle name="60% - Accent2" xfId="16431" builtinId="36" hidden="1" customBuiltin="1"/>
    <cellStyle name="60% - Accent2" xfId="16087" builtinId="36" hidden="1" customBuiltin="1"/>
    <cellStyle name="60% - Accent2" xfId="16383" builtinId="36" hidden="1" customBuiltin="1"/>
    <cellStyle name="60% - Accent2" xfId="16447" builtinId="36" hidden="1" customBuiltin="1"/>
    <cellStyle name="60% - Accent2" xfId="16472" builtinId="36" hidden="1" customBuiltin="1"/>
    <cellStyle name="60% - Accent2" xfId="16493" builtinId="36" hidden="1" customBuiltin="1"/>
    <cellStyle name="60% - Accent2" xfId="16517" builtinId="36" hidden="1" customBuiltin="1"/>
    <cellStyle name="60% - Accent2" xfId="16548" builtinId="36" hidden="1" customBuiltin="1"/>
    <cellStyle name="60% - Accent2" xfId="16584" builtinId="36" hidden="1" customBuiltin="1"/>
    <cellStyle name="60% - Accent2" xfId="16614" builtinId="36" hidden="1" customBuiltin="1"/>
    <cellStyle name="60% - Accent2" xfId="16646" builtinId="36" hidden="1" customBuiltin="1"/>
    <cellStyle name="60% - Accent2" xfId="16675" builtinId="36" hidden="1" customBuiltin="1"/>
    <cellStyle name="60% - Accent2" xfId="16703" builtinId="36" hidden="1" customBuiltin="1"/>
    <cellStyle name="60% - Accent2" xfId="16539" builtinId="36" hidden="1" customBuiltin="1"/>
    <cellStyle name="60% - Accent2" xfId="16654" builtinId="36" hidden="1" customBuiltin="1"/>
    <cellStyle name="60% - Accent2" xfId="16720" builtinId="36" hidden="1" customBuiltin="1"/>
    <cellStyle name="60% - Accent2" xfId="16745" builtinId="36" hidden="1" customBuiltin="1"/>
    <cellStyle name="60% - Accent2" xfId="16767" builtinId="36" hidden="1" customBuiltin="1"/>
    <cellStyle name="60% - Accent2" xfId="16790" builtinId="36" hidden="1" customBuiltin="1"/>
    <cellStyle name="60% - Accent2" xfId="16819" builtinId="36" hidden="1" customBuiltin="1"/>
    <cellStyle name="60% - Accent2" xfId="9250" builtinId="36" hidden="1" customBuiltin="1"/>
    <cellStyle name="60% - Accent2" xfId="14125" builtinId="36" hidden="1" customBuiltin="1"/>
    <cellStyle name="60% - Accent2" xfId="7834" builtinId="36" hidden="1" customBuiltin="1"/>
    <cellStyle name="60% - Accent2" xfId="14263" builtinId="36" hidden="1" customBuiltin="1"/>
    <cellStyle name="60% - Accent2" xfId="14601" builtinId="36" hidden="1" customBuiltin="1"/>
    <cellStyle name="60% - Accent2" xfId="14545" builtinId="36" hidden="1" customBuiltin="1"/>
    <cellStyle name="60% - Accent2" xfId="4629" builtinId="36" hidden="1" customBuiltin="1"/>
    <cellStyle name="60% - Accent2" xfId="7946" builtinId="36" hidden="1" customBuiltin="1"/>
    <cellStyle name="60% - Accent2" xfId="8078" builtinId="36" hidden="1" customBuiltin="1"/>
    <cellStyle name="60% - Accent2" xfId="6070" builtinId="36" hidden="1" customBuiltin="1"/>
    <cellStyle name="60% - Accent2" xfId="4449" builtinId="36" hidden="1" customBuiltin="1"/>
    <cellStyle name="60% - Accent2" xfId="10677" builtinId="36" hidden="1" customBuiltin="1"/>
    <cellStyle name="60% - Accent2" xfId="7824" builtinId="36" hidden="1" customBuiltin="1"/>
    <cellStyle name="60% - Accent2" xfId="8150" builtinId="36" hidden="1" customBuiltin="1"/>
    <cellStyle name="60% - Accent2" xfId="16847" builtinId="36" hidden="1" customBuiltin="1"/>
    <cellStyle name="60% - Accent2" xfId="14713" builtinId="36" hidden="1" customBuiltin="1"/>
    <cellStyle name="60% - Accent2" xfId="14300" builtinId="36" hidden="1" customBuiltin="1"/>
    <cellStyle name="60% - Accent2" xfId="7851" builtinId="36" hidden="1" customBuiltin="1"/>
    <cellStyle name="60% - Accent2" xfId="5571" builtinId="36" hidden="1" customBuiltin="1"/>
    <cellStyle name="60% - Accent2" xfId="14007" builtinId="36" hidden="1" customBuiltin="1"/>
    <cellStyle name="60% - Accent2" xfId="14071" builtinId="36" hidden="1" customBuiltin="1"/>
    <cellStyle name="60% - Accent2" xfId="14590" builtinId="36" hidden="1" customBuiltin="1"/>
    <cellStyle name="60% - Accent2" xfId="14088" builtinId="36" hidden="1" customBuiltin="1"/>
    <cellStyle name="60% - Accent2" xfId="8306" builtinId="36" hidden="1" customBuiltin="1"/>
    <cellStyle name="60% - Accent2" xfId="14633" builtinId="36" hidden="1" customBuiltin="1"/>
    <cellStyle name="60% - Accent2" xfId="14719" builtinId="36" hidden="1" customBuiltin="1"/>
    <cellStyle name="60% - Accent2" xfId="14231" builtinId="36" hidden="1" customBuiltin="1"/>
    <cellStyle name="60% - Accent2" xfId="10385" builtinId="36" hidden="1" customBuiltin="1"/>
    <cellStyle name="60% - Accent2" xfId="5939" builtinId="36" hidden="1" customBuiltin="1"/>
    <cellStyle name="60% - Accent2" xfId="13978" builtinId="36" hidden="1" customBuiltin="1"/>
    <cellStyle name="60% - Accent2" xfId="16973" builtinId="36" hidden="1" customBuiltin="1"/>
    <cellStyle name="60% - Accent2" xfId="5179" builtinId="36" hidden="1" customBuiltin="1"/>
    <cellStyle name="60% - Accent2" xfId="7560" builtinId="36" hidden="1" customBuiltin="1"/>
    <cellStyle name="60% - Accent2" xfId="4965" builtinId="36" hidden="1" customBuiltin="1"/>
    <cellStyle name="60% - Accent2" xfId="4581" builtinId="36" hidden="1" customBuiltin="1"/>
    <cellStyle name="60% - Accent2" xfId="5550" builtinId="36" hidden="1" customBuiltin="1"/>
    <cellStyle name="60% - Accent2" xfId="4197" builtinId="36" hidden="1" customBuiltin="1"/>
    <cellStyle name="60% - Accent2" xfId="7555" builtinId="36" hidden="1" customBuiltin="1"/>
    <cellStyle name="60% - Accent2" xfId="5513" builtinId="36" hidden="1" customBuiltin="1"/>
    <cellStyle name="60% - Accent2" xfId="11358" builtinId="36" hidden="1" customBuiltin="1"/>
    <cellStyle name="60% - Accent2" xfId="4577" builtinId="36" hidden="1" customBuiltin="1"/>
    <cellStyle name="60% - Accent2" xfId="5941" builtinId="36" hidden="1" customBuiltin="1"/>
    <cellStyle name="60% - Accent2" xfId="10836" builtinId="36" hidden="1" customBuiltin="1"/>
    <cellStyle name="60% - Accent2" xfId="8232" builtinId="36" hidden="1" customBuiltin="1"/>
    <cellStyle name="60% - Accent2" xfId="4684" builtinId="36" hidden="1" customBuiltin="1"/>
    <cellStyle name="60% - Accent2" xfId="10646" builtinId="36" hidden="1" customBuiltin="1"/>
    <cellStyle name="60% - Accent2" xfId="4194" builtinId="36" hidden="1" customBuiltin="1"/>
    <cellStyle name="60% - Accent2" xfId="5127" builtinId="36" hidden="1" customBuiltin="1"/>
    <cellStyle name="60% - Accent2" xfId="12728" builtinId="36" hidden="1" customBuiltin="1"/>
    <cellStyle name="60% - Accent2" xfId="15213" builtinId="36" hidden="1" customBuiltin="1"/>
    <cellStyle name="60% - Accent2" xfId="14854" builtinId="36" hidden="1" customBuiltin="1"/>
    <cellStyle name="60% - Accent2" xfId="7764" builtinId="36" hidden="1" customBuiltin="1"/>
    <cellStyle name="60% - Accent2" xfId="5363" builtinId="36" hidden="1" customBuiltin="1"/>
    <cellStyle name="60% - Accent2" xfId="12001" builtinId="36" hidden="1" customBuiltin="1"/>
    <cellStyle name="60% - Accent2" xfId="17179" builtinId="36" hidden="1" customBuiltin="1"/>
    <cellStyle name="60% - Accent2" xfId="17205" builtinId="36" hidden="1" customBuiltin="1"/>
    <cellStyle name="60% - Accent2" xfId="17232" builtinId="36" hidden="1" customBuiltin="1"/>
    <cellStyle name="60% - Accent2" xfId="17259" builtinId="36" hidden="1" customBuiltin="1"/>
    <cellStyle name="60% - Accent2" xfId="17284" builtinId="36" hidden="1" customBuiltin="1"/>
    <cellStyle name="60% - Accent2" xfId="17139" builtinId="36" hidden="1" customBuiltin="1"/>
    <cellStyle name="60% - Accent2" xfId="17326" builtinId="36" hidden="1" customBuiltin="1"/>
    <cellStyle name="60% - Accent2" xfId="17359" builtinId="36" hidden="1" customBuiltin="1"/>
    <cellStyle name="60% - Accent2" xfId="17393" builtinId="36" hidden="1" customBuiltin="1"/>
    <cellStyle name="60% - Accent2" xfId="17426" builtinId="36" hidden="1" customBuiltin="1"/>
    <cellStyle name="60% - Accent2" xfId="17457" builtinId="36" hidden="1" customBuiltin="1"/>
    <cellStyle name="60% - Accent2" xfId="17129" builtinId="36" hidden="1" customBuiltin="1"/>
    <cellStyle name="60% - Accent2" xfId="17402" builtinId="36" hidden="1" customBuiltin="1"/>
    <cellStyle name="60% - Accent2" xfId="17479" builtinId="36" hidden="1" customBuiltin="1"/>
    <cellStyle name="60% - Accent2" xfId="17507" builtinId="36" hidden="1" customBuiltin="1"/>
    <cellStyle name="60% - Accent2" xfId="17535" builtinId="36" hidden="1" customBuiltin="1"/>
    <cellStyle name="60% - Accent2" xfId="17560" builtinId="36" hidden="1" customBuiltin="1"/>
    <cellStyle name="60% - Accent2" xfId="17571" builtinId="36" hidden="1" customBuiltin="1"/>
    <cellStyle name="60% - Accent2" xfId="17609" builtinId="36" hidden="1" customBuiltin="1"/>
    <cellStyle name="60% - Accent2" xfId="17640" builtinId="36" hidden="1" customBuiltin="1"/>
    <cellStyle name="60% - Accent2" xfId="17671" builtinId="36" hidden="1" customBuiltin="1"/>
    <cellStyle name="60% - Accent2" xfId="17700" builtinId="36" hidden="1" customBuiltin="1"/>
    <cellStyle name="60% - Accent2" xfId="17730" builtinId="36" hidden="1" customBuiltin="1"/>
    <cellStyle name="60% - Accent2" xfId="17373" builtinId="36" hidden="1" customBuiltin="1"/>
    <cellStyle name="60% - Accent2" xfId="17678" builtinId="36" hidden="1" customBuiltin="1"/>
    <cellStyle name="60% - Accent2" xfId="17748" builtinId="36" hidden="1" customBuiltin="1"/>
    <cellStyle name="60% - Accent2" xfId="17774" builtinId="36" hidden="1" customBuiltin="1"/>
    <cellStyle name="60% - Accent2" xfId="17801" builtinId="36" hidden="1" customBuiltin="1"/>
    <cellStyle name="60% - Accent2" xfId="17825" builtinId="36" hidden="1" customBuiltin="1"/>
    <cellStyle name="60% - Accent2" xfId="17855" builtinId="36" hidden="1" customBuiltin="1"/>
    <cellStyle name="60% - Accent2" xfId="17893" builtinId="36" hidden="1" customBuiltin="1"/>
    <cellStyle name="60% - Accent2" xfId="17924" builtinId="36" hidden="1" customBuiltin="1"/>
    <cellStyle name="60% - Accent2" xfId="17955" builtinId="36" hidden="1" customBuiltin="1"/>
    <cellStyle name="60% - Accent2" xfId="17985" builtinId="36" hidden="1" customBuiltin="1"/>
    <cellStyle name="60% - Accent2" xfId="18014" builtinId="36" hidden="1" customBuiltin="1"/>
    <cellStyle name="60% - Accent2" xfId="17847" builtinId="36" hidden="1" customBuiltin="1"/>
    <cellStyle name="60% - Accent2" xfId="17962" builtinId="36" hidden="1" customBuiltin="1"/>
    <cellStyle name="60% - Accent2" xfId="18032" builtinId="36" hidden="1" customBuiltin="1"/>
    <cellStyle name="60% - Accent2" xfId="18056" builtinId="36" hidden="1" customBuiltin="1"/>
    <cellStyle name="60% - Accent2" xfId="18082" builtinId="36" hidden="1" customBuiltin="1"/>
    <cellStyle name="60% - Accent2" xfId="18106" builtinId="36" hidden="1" customBuiltin="1"/>
    <cellStyle name="60% - Accent2" xfId="18133" builtinId="36" hidden="1" customBuiltin="1"/>
    <cellStyle name="60% - Accent2" xfId="10290" builtinId="36" hidden="1" customBuiltin="1"/>
    <cellStyle name="60% - Accent2" xfId="17108" builtinId="36" hidden="1" customBuiltin="1"/>
    <cellStyle name="60% - Accent2" xfId="17089" builtinId="36" hidden="1" customBuiltin="1"/>
    <cellStyle name="60% - Accent2" xfId="17118" builtinId="36" hidden="1" customBuiltin="1"/>
    <cellStyle name="60% - Accent2" xfId="17099" builtinId="36" hidden="1" customBuiltin="1"/>
    <cellStyle name="60% - Accent2" xfId="14562" builtinId="36" hidden="1" customBuiltin="1"/>
    <cellStyle name="60% - Accent2" xfId="18281" builtinId="36" hidden="1" customBuiltin="1"/>
    <cellStyle name="60% - Accent2" xfId="18302" builtinId="36" hidden="1" customBuiltin="1"/>
    <cellStyle name="60% - Accent2" xfId="18325" builtinId="36" hidden="1" customBuiltin="1"/>
    <cellStyle name="60% - Accent2" xfId="18346" builtinId="36" hidden="1" customBuiltin="1"/>
    <cellStyle name="60% - Accent2" xfId="18367" builtinId="36" hidden="1" customBuiltin="1"/>
    <cellStyle name="60% - Accent2" xfId="18247" builtinId="36" hidden="1" customBuiltin="1"/>
    <cellStyle name="60% - Accent2" xfId="18405" builtinId="36" hidden="1" customBuiltin="1"/>
    <cellStyle name="60% - Accent2" xfId="18437" builtinId="36" hidden="1" customBuiltin="1"/>
    <cellStyle name="60% - Accent2" xfId="18471" builtinId="36" hidden="1" customBuiltin="1"/>
    <cellStyle name="60% - Accent2" xfId="18502" builtinId="36" hidden="1" customBuiltin="1"/>
    <cellStyle name="60% - Accent2" xfId="18534" builtinId="36" hidden="1" customBuiltin="1"/>
    <cellStyle name="60% - Accent2" xfId="18238" builtinId="36" hidden="1" customBuiltin="1"/>
    <cellStyle name="60% - Accent2" xfId="18479" builtinId="36" hidden="1" customBuiltin="1"/>
    <cellStyle name="60% - Accent2" xfId="18553" builtinId="36" hidden="1" customBuiltin="1"/>
    <cellStyle name="60% - Accent2" xfId="18582" builtinId="36" hidden="1" customBuiltin="1"/>
    <cellStyle name="60% - Accent2" xfId="18608" builtinId="36" hidden="1" customBuiltin="1"/>
    <cellStyle name="60% - Accent2" xfId="18634" builtinId="36" hidden="1" customBuiltin="1"/>
    <cellStyle name="60% - Accent2" xfId="18645" builtinId="36" hidden="1" customBuiltin="1"/>
    <cellStyle name="60% - Accent2" xfId="18682" builtinId="36" hidden="1" customBuiltin="1"/>
    <cellStyle name="60% - Accent2" xfId="18714" builtinId="36" hidden="1" customBuiltin="1"/>
    <cellStyle name="60% - Accent2" xfId="18745" builtinId="36" hidden="1" customBuiltin="1"/>
    <cellStyle name="60% - Accent2" xfId="18774" builtinId="36" hidden="1" customBuiltin="1"/>
    <cellStyle name="60% - Accent2" xfId="18803" builtinId="36" hidden="1" customBuiltin="1"/>
    <cellStyle name="60% - Accent2" xfId="18451" builtinId="36" hidden="1" customBuiltin="1"/>
    <cellStyle name="60% - Accent2" xfId="18752" builtinId="36" hidden="1" customBuiltin="1"/>
    <cellStyle name="60% - Accent2" xfId="18820" builtinId="36" hidden="1" customBuiltin="1"/>
    <cellStyle name="60% - Accent2" xfId="18847" builtinId="36" hidden="1" customBuiltin="1"/>
    <cellStyle name="60% - Accent2" xfId="18873" builtinId="36" hidden="1" customBuiltin="1"/>
    <cellStyle name="60% - Accent2" xfId="18897" builtinId="36" hidden="1" customBuiltin="1"/>
    <cellStyle name="60% - Accent2" xfId="18928" builtinId="36" hidden="1" customBuiltin="1"/>
    <cellStyle name="60% - Accent2" xfId="18965" builtinId="36" hidden="1" customBuiltin="1"/>
    <cellStyle name="60% - Accent2" xfId="18996" builtinId="36" hidden="1" customBuiltin="1"/>
    <cellStyle name="60% - Accent2" xfId="19027" builtinId="36" hidden="1" customBuiltin="1"/>
    <cellStyle name="60% - Accent2" xfId="19057" builtinId="36" hidden="1" customBuiltin="1"/>
    <cellStyle name="60% - Accent2" xfId="19086" builtinId="36" hidden="1" customBuiltin="1"/>
    <cellStyle name="60% - Accent2" xfId="18920" builtinId="36" hidden="1" customBuiltin="1"/>
    <cellStyle name="60% - Accent2" xfId="19034" builtinId="36" hidden="1" customBuiltin="1"/>
    <cellStyle name="60% - Accent2" xfId="19104" builtinId="36" hidden="1" customBuiltin="1"/>
    <cellStyle name="60% - Accent2" xfId="19129" builtinId="36" hidden="1" customBuiltin="1"/>
    <cellStyle name="60% - Accent2" xfId="19152" builtinId="36" hidden="1" customBuiltin="1"/>
    <cellStyle name="60% - Accent2" xfId="19176" builtinId="36" hidden="1" customBuiltin="1"/>
    <cellStyle name="60% - Accent2" xfId="19197" builtinId="36" hidden="1" customBuiltin="1"/>
    <cellStyle name="60% - Accent2" xfId="4183" builtinId="36" hidden="1" customBuiltin="1"/>
    <cellStyle name="60% - Accent2" xfId="5164" builtinId="36" hidden="1" customBuiltin="1"/>
    <cellStyle name="60% - Accent2" xfId="14145" builtinId="36" hidden="1" customBuiltin="1"/>
    <cellStyle name="60% - Accent2" xfId="7785" builtinId="36" hidden="1" customBuiltin="1"/>
    <cellStyle name="60% - Accent2" xfId="4847" builtinId="36" hidden="1" customBuiltin="1"/>
    <cellStyle name="60% - Accent2" xfId="14002" builtinId="36" hidden="1" customBuiltin="1"/>
    <cellStyle name="60% - Accent2" xfId="8224" builtinId="36" hidden="1" customBuiltin="1"/>
    <cellStyle name="60% - Accent2" xfId="18899" builtinId="36" hidden="1" customBuiltin="1"/>
    <cellStyle name="60% - Accent2" xfId="5075" builtinId="36" hidden="1" customBuiltin="1"/>
    <cellStyle name="60% - Accent2" xfId="16856" builtinId="36" hidden="1" customBuiltin="1"/>
    <cellStyle name="60% - Accent2" xfId="5039" builtinId="36" hidden="1" customBuiltin="1"/>
    <cellStyle name="60% - Accent2" xfId="14199" builtinId="36" hidden="1" customBuiltin="1"/>
    <cellStyle name="60% - Accent2" xfId="5110" builtinId="36" hidden="1" customBuiltin="1"/>
    <cellStyle name="60% - Accent2" xfId="4905" builtinId="36" hidden="1" customBuiltin="1"/>
    <cellStyle name="60% - Accent2" xfId="14220" builtinId="36" hidden="1" customBuiltin="1"/>
    <cellStyle name="60% - Accent2" xfId="16910" builtinId="36" hidden="1" customBuiltin="1"/>
    <cellStyle name="60% - Accent2" xfId="4526" builtinId="36" hidden="1" customBuiltin="1"/>
    <cellStyle name="60% - Accent2" xfId="17901" builtinId="36" hidden="1" customBuiltin="1"/>
    <cellStyle name="60% - Accent2" xfId="14010" builtinId="36" hidden="1" customBuiltin="1"/>
    <cellStyle name="60% - Accent2" xfId="19226" builtinId="36" hidden="1" customBuiltin="1"/>
    <cellStyle name="60% - Accent2" xfId="19265" builtinId="36" hidden="1" customBuiltin="1"/>
    <cellStyle name="60% - Accent2" xfId="19302" builtinId="36" hidden="1" customBuiltin="1"/>
    <cellStyle name="60% - Accent2" xfId="19337" builtinId="36" hidden="1" customBuiltin="1"/>
    <cellStyle name="60% - Accent2" xfId="19355" builtinId="36" hidden="1" customBuiltin="1"/>
    <cellStyle name="60% - Accent2" xfId="19400" builtinId="36" hidden="1" customBuiltin="1"/>
    <cellStyle name="60% - Accent2" xfId="19433" builtinId="36" hidden="1" customBuiltin="1"/>
    <cellStyle name="60% - Accent2" xfId="19467" builtinId="36" hidden="1" customBuiltin="1"/>
    <cellStyle name="60% - Accent2" xfId="19499" builtinId="36" hidden="1" customBuiltin="1"/>
    <cellStyle name="60% - Accent2" xfId="19530" builtinId="36" hidden="1" customBuiltin="1"/>
    <cellStyle name="60% - Accent2" xfId="11973" builtinId="36" hidden="1" customBuiltin="1"/>
    <cellStyle name="60% - Accent2" xfId="19475" builtinId="36" hidden="1" customBuiltin="1"/>
    <cellStyle name="60% - Accent2" xfId="19552" builtinId="36" hidden="1" customBuiltin="1"/>
    <cellStyle name="60% - Accent2" xfId="19587" builtinId="36" hidden="1" customBuiltin="1"/>
    <cellStyle name="60% - Accent2" xfId="19623" builtinId="36" hidden="1" customBuiltin="1"/>
    <cellStyle name="60% - Accent2" xfId="19657" builtinId="36" hidden="1" customBuiltin="1"/>
    <cellStyle name="60% - Accent2" xfId="19697" builtinId="36" hidden="1" customBuiltin="1"/>
    <cellStyle name="60% - Accent2" xfId="19742" builtinId="36" hidden="1" customBuiltin="1"/>
    <cellStyle name="60% - Accent2" xfId="19775" builtinId="36" hidden="1" customBuiltin="1"/>
    <cellStyle name="60% - Accent2" xfId="19809" builtinId="36" hidden="1" customBuiltin="1"/>
    <cellStyle name="60% - Accent2" xfId="19841" builtinId="36" hidden="1" customBuiltin="1"/>
    <cellStyle name="60% - Accent2" xfId="19872" builtinId="36" hidden="1" customBuiltin="1"/>
    <cellStyle name="60% - Accent2" xfId="19688" builtinId="36" hidden="1" customBuiltin="1"/>
    <cellStyle name="60% - Accent2" xfId="19817" builtinId="36" hidden="1" customBuiltin="1"/>
    <cellStyle name="60% - Accent2" xfId="19894" builtinId="36" hidden="1" customBuiltin="1"/>
    <cellStyle name="60% - Accent2" xfId="19929" builtinId="36" hidden="1" customBuiltin="1"/>
    <cellStyle name="60% - Accent2" xfId="19965" builtinId="36" hidden="1" customBuiltin="1"/>
    <cellStyle name="60% - Accent2" xfId="19999" builtinId="36" hidden="1" customBuiltin="1"/>
    <cellStyle name="60% - Accent2" xfId="20035" builtinId="36" hidden="1" customBuiltin="1"/>
    <cellStyle name="60% - Accent2" xfId="20143" builtinId="36" hidden="1" customBuiltin="1"/>
    <cellStyle name="60% - Accent2" xfId="20164" builtinId="36" hidden="1" customBuiltin="1"/>
    <cellStyle name="60% - Accent2" xfId="20187" builtinId="36" hidden="1" customBuiltin="1"/>
    <cellStyle name="60% - Accent2" xfId="20209" builtinId="36" hidden="1" customBuiltin="1"/>
    <cellStyle name="60% - Accent2" xfId="20230" builtinId="36" hidden="1" customBuiltin="1"/>
    <cellStyle name="60% - Accent2" xfId="20264" builtinId="36" hidden="1" customBuiltin="1"/>
    <cellStyle name="60% - Accent2" xfId="20463" builtinId="36" hidden="1" customBuiltin="1"/>
    <cellStyle name="60% - Accent2" xfId="20488" builtinId="36" hidden="1" customBuiltin="1"/>
    <cellStyle name="60% - Accent2" xfId="20515" builtinId="36" hidden="1" customBuiltin="1"/>
    <cellStyle name="60% - Accent2" xfId="20542" builtinId="36" hidden="1" customBuiltin="1"/>
    <cellStyle name="60% - Accent2" xfId="20567" builtinId="36" hidden="1" customBuiltin="1"/>
    <cellStyle name="60% - Accent2" xfId="20423" builtinId="36" hidden="1" customBuiltin="1"/>
    <cellStyle name="60% - Accent2" xfId="20608" builtinId="36" hidden="1" customBuiltin="1"/>
    <cellStyle name="60% - Accent2" xfId="20641" builtinId="36" hidden="1" customBuiltin="1"/>
    <cellStyle name="60% - Accent2" xfId="20675" builtinId="36" hidden="1" customBuiltin="1"/>
    <cellStyle name="60% - Accent2" xfId="20707" builtinId="36" hidden="1" customBuiltin="1"/>
    <cellStyle name="60% - Accent2" xfId="20738" builtinId="36" hidden="1" customBuiltin="1"/>
    <cellStyle name="60% - Accent2" xfId="20413" builtinId="36" hidden="1" customBuiltin="1"/>
    <cellStyle name="60% - Accent2" xfId="20683" builtinId="36" hidden="1" customBuiltin="1"/>
    <cellStyle name="60% - Accent2" xfId="20759" builtinId="36" hidden="1" customBuiltin="1"/>
    <cellStyle name="60% - Accent2" xfId="20787" builtinId="36" hidden="1" customBuiltin="1"/>
    <cellStyle name="60% - Accent2" xfId="20815" builtinId="36" hidden="1" customBuiltin="1"/>
    <cellStyle name="60% - Accent2" xfId="20839" builtinId="36" hidden="1" customBuiltin="1"/>
    <cellStyle name="60% - Accent2" xfId="20850" builtinId="36" hidden="1" customBuiltin="1"/>
    <cellStyle name="60% - Accent2" xfId="20888" builtinId="36" hidden="1" customBuiltin="1"/>
    <cellStyle name="60% - Accent2" xfId="20919" builtinId="36" hidden="1" customBuiltin="1"/>
    <cellStyle name="60% - Accent2" xfId="20950" builtinId="36" hidden="1" customBuiltin="1"/>
    <cellStyle name="60% - Accent2" xfId="20979" builtinId="36" hidden="1" customBuiltin="1"/>
    <cellStyle name="60% - Accent2" xfId="21008" builtinId="36" hidden="1" customBuiltin="1"/>
    <cellStyle name="60% - Accent2" xfId="20655" builtinId="36" hidden="1" customBuiltin="1"/>
    <cellStyle name="60% - Accent2" xfId="20957" builtinId="36" hidden="1" customBuiltin="1"/>
    <cellStyle name="60% - Accent2" xfId="21026" builtinId="36" hidden="1" customBuiltin="1"/>
    <cellStyle name="60% - Accent2" xfId="21050" builtinId="36" hidden="1" customBuiltin="1"/>
    <cellStyle name="60% - Accent2" xfId="21075" builtinId="36" hidden="1" customBuiltin="1"/>
    <cellStyle name="60% - Accent2" xfId="21098" builtinId="36" hidden="1" customBuiltin="1"/>
    <cellStyle name="60% - Accent2" xfId="21127" builtinId="36" hidden="1" customBuiltin="1"/>
    <cellStyle name="60% - Accent2" xfId="21165" builtinId="36" hidden="1" customBuiltin="1"/>
    <cellStyle name="60% - Accent2" xfId="21196" builtinId="36" hidden="1" customBuiltin="1"/>
    <cellStyle name="60% - Accent2" xfId="21227" builtinId="36" hidden="1" customBuiltin="1"/>
    <cellStyle name="60% - Accent2" xfId="21257" builtinId="36" hidden="1" customBuiltin="1"/>
    <cellStyle name="60% - Accent2" xfId="21285" builtinId="36" hidden="1" customBuiltin="1"/>
    <cellStyle name="60% - Accent2" xfId="21119" builtinId="36" hidden="1" customBuiltin="1"/>
    <cellStyle name="60% - Accent2" xfId="21234" builtinId="36" hidden="1" customBuiltin="1"/>
    <cellStyle name="60% - Accent2" xfId="21303" builtinId="36" hidden="1" customBuiltin="1"/>
    <cellStyle name="60% - Accent2" xfId="21327" builtinId="36" hidden="1" customBuiltin="1"/>
    <cellStyle name="60% - Accent2" xfId="21353" builtinId="36" hidden="1" customBuiltin="1"/>
    <cellStyle name="60% - Accent2" xfId="21376" builtinId="36" hidden="1" customBuiltin="1"/>
    <cellStyle name="60% - Accent2" xfId="21402" builtinId="36" hidden="1" customBuiltin="1"/>
    <cellStyle name="60% - Accent2" xfId="20325" builtinId="36" hidden="1" customBuiltin="1"/>
    <cellStyle name="60% - Accent2" xfId="20392" builtinId="36" hidden="1" customBuiltin="1"/>
    <cellStyle name="60% - Accent2" xfId="20373" builtinId="36" hidden="1" customBuiltin="1"/>
    <cellStyle name="60% - Accent2" xfId="20402" builtinId="36" hidden="1" customBuiltin="1"/>
    <cellStyle name="60% - Accent2" xfId="20383" builtinId="36" hidden="1" customBuiltin="1"/>
    <cellStyle name="60% - Accent2" xfId="20286" builtinId="36" hidden="1" customBuiltin="1"/>
    <cellStyle name="60% - Accent2" xfId="21550" builtinId="36" hidden="1" customBuiltin="1"/>
    <cellStyle name="60% - Accent2" xfId="21571" builtinId="36" hidden="1" customBuiltin="1"/>
    <cellStyle name="60% - Accent2" xfId="21594" builtinId="36" hidden="1" customBuiltin="1"/>
    <cellStyle name="60% - Accent2" xfId="21615" builtinId="36" hidden="1" customBuiltin="1"/>
    <cellStyle name="60% - Accent2" xfId="21636" builtinId="36" hidden="1" customBuiltin="1"/>
    <cellStyle name="60% - Accent2" xfId="21516" builtinId="36" hidden="1" customBuiltin="1"/>
    <cellStyle name="60% - Accent2" xfId="21674" builtinId="36" hidden="1" customBuiltin="1"/>
    <cellStyle name="60% - Accent2" xfId="21706" builtinId="36" hidden="1" customBuiltin="1"/>
    <cellStyle name="60% - Accent2" xfId="21740" builtinId="36" hidden="1" customBuiltin="1"/>
    <cellStyle name="60% - Accent2" xfId="21771" builtinId="36" hidden="1" customBuiltin="1"/>
    <cellStyle name="60% - Accent2" xfId="21802" builtinId="36" hidden="1" customBuiltin="1"/>
    <cellStyle name="60% - Accent2" xfId="21507" builtinId="36" hidden="1" customBuiltin="1"/>
    <cellStyle name="60% - Accent2" xfId="21748" builtinId="36" hidden="1" customBuiltin="1"/>
    <cellStyle name="60% - Accent2" xfId="21821" builtinId="36" hidden="1" customBuiltin="1"/>
    <cellStyle name="60% - Accent2" xfId="21848" builtinId="36" hidden="1" customBuiltin="1"/>
    <cellStyle name="60% - Accent2" xfId="21872" builtinId="36" hidden="1" customBuiltin="1"/>
    <cellStyle name="60% - Accent2" xfId="21896" builtinId="36" hidden="1" customBuiltin="1"/>
    <cellStyle name="60% - Accent2" xfId="21907" builtinId="36" hidden="1" customBuiltin="1"/>
    <cellStyle name="60% - Accent2" xfId="21944" builtinId="36" hidden="1" customBuiltin="1"/>
    <cellStyle name="60% - Accent2" xfId="21975" builtinId="36" hidden="1" customBuiltin="1"/>
    <cellStyle name="60% - Accent2" xfId="22006" builtinId="36" hidden="1" customBuiltin="1"/>
    <cellStyle name="60% - Accent2" xfId="22035" builtinId="36" hidden="1" customBuiltin="1"/>
    <cellStyle name="60% - Accent2" xfId="22063" builtinId="36" hidden="1" customBuiltin="1"/>
    <cellStyle name="60% - Accent2" xfId="21720" builtinId="36" hidden="1" customBuiltin="1"/>
    <cellStyle name="60% - Accent2" xfId="22013" builtinId="36" hidden="1" customBuiltin="1"/>
    <cellStyle name="60% - Accent2" xfId="22080" builtinId="36" hidden="1" customBuiltin="1"/>
    <cellStyle name="60% - Accent2" xfId="22104" builtinId="36" hidden="1" customBuiltin="1"/>
    <cellStyle name="60% - Accent2" xfId="22129" builtinId="36" hidden="1" customBuiltin="1"/>
    <cellStyle name="60% - Accent2" xfId="22153" builtinId="36" hidden="1" customBuiltin="1"/>
    <cellStyle name="60% - Accent2" xfId="22183" builtinId="36" hidden="1" customBuiltin="1"/>
    <cellStyle name="60% - Accent2" xfId="22220" builtinId="36" hidden="1" customBuiltin="1"/>
    <cellStyle name="60% - Accent2" xfId="22251" builtinId="36" hidden="1" customBuiltin="1"/>
    <cellStyle name="60% - Accent2" xfId="22282" builtinId="36" hidden="1" customBuiltin="1"/>
    <cellStyle name="60% - Accent2" xfId="22312" builtinId="36" hidden="1" customBuiltin="1"/>
    <cellStyle name="60% - Accent2" xfId="22340" builtinId="36" hidden="1" customBuiltin="1"/>
    <cellStyle name="60% - Accent2" xfId="22175" builtinId="36" hidden="1" customBuiltin="1"/>
    <cellStyle name="60% - Accent2" xfId="22289" builtinId="36" hidden="1" customBuiltin="1"/>
    <cellStyle name="60% - Accent2" xfId="22358" builtinId="36" hidden="1" customBuiltin="1"/>
    <cellStyle name="60% - Accent2" xfId="22383" builtinId="36" hidden="1" customBuiltin="1"/>
    <cellStyle name="60% - Accent2" xfId="22406" builtinId="36" hidden="1" customBuiltin="1"/>
    <cellStyle name="60% - Accent2" xfId="22429" builtinId="36" hidden="1" customBuiltin="1"/>
    <cellStyle name="60% - Accent2" xfId="22450" builtinId="36" hidden="1" customBuiltin="1"/>
    <cellStyle name="60% - Accent2" xfId="20125" builtinId="36" hidden="1" customBuiltin="1"/>
    <cellStyle name="60% - Accent2" xfId="7549" builtinId="36" hidden="1" customBuiltin="1"/>
    <cellStyle name="60% - Accent2" xfId="14281" builtinId="36" hidden="1" customBuiltin="1"/>
    <cellStyle name="60% - Accent2" xfId="14718" builtinId="36" hidden="1" customBuiltin="1"/>
    <cellStyle name="60% - Accent2" xfId="16979" builtinId="36" hidden="1" customBuiltin="1"/>
    <cellStyle name="60% - Accent2" xfId="17776" builtinId="36" hidden="1" customBuiltin="1"/>
    <cellStyle name="60% - Accent2" xfId="16805" builtinId="36" hidden="1" customBuiltin="1"/>
    <cellStyle name="60% - Accent2" xfId="22155" builtinId="36" hidden="1" customBuiltin="1"/>
    <cellStyle name="60% - Accent2" xfId="16881" builtinId="36" hidden="1" customBuiltin="1"/>
    <cellStyle name="60% - Accent2" xfId="8221" builtinId="36" hidden="1" customBuiltin="1"/>
    <cellStyle name="60% - Accent2" xfId="16469" builtinId="36" hidden="1" customBuiltin="1"/>
    <cellStyle name="60% - Accent2" xfId="15462" builtinId="36" hidden="1" customBuiltin="1"/>
    <cellStyle name="60% - Accent2" xfId="17466" builtinId="36" hidden="1" customBuiltin="1"/>
    <cellStyle name="60% - Accent2" xfId="6299" builtinId="36" hidden="1" customBuiltin="1"/>
    <cellStyle name="60% - Accent2" xfId="14256" builtinId="36" hidden="1" customBuiltin="1"/>
    <cellStyle name="60% - Accent2" xfId="4592" builtinId="36" hidden="1" customBuiltin="1"/>
    <cellStyle name="60% - Accent2" xfId="14823" builtinId="36" hidden="1" customBuiltin="1"/>
    <cellStyle name="60% - Accent2" xfId="21173" builtinId="36" hidden="1" customBuiltin="1"/>
    <cellStyle name="60% - Accent2" xfId="10854" builtinId="36" hidden="1" customBuiltin="1"/>
    <cellStyle name="60% - Accent2" xfId="22479" builtinId="36" hidden="1" customBuiltin="1"/>
    <cellStyle name="60% - Accent2" xfId="22518" builtinId="36" hidden="1" customBuiltin="1"/>
    <cellStyle name="60% - Accent2" xfId="22555" builtinId="36" hidden="1" customBuiltin="1"/>
    <cellStyle name="60% - Accent2" xfId="22590" builtinId="36" hidden="1" customBuiltin="1"/>
    <cellStyle name="60% - Accent2" xfId="22608" builtinId="36" hidden="1" customBuiltin="1"/>
    <cellStyle name="60% - Accent2" xfId="22653" builtinId="36" hidden="1" customBuiltin="1"/>
    <cellStyle name="60% - Accent2" xfId="22686" builtinId="36" hidden="1" customBuiltin="1"/>
    <cellStyle name="60% - Accent2" xfId="22720" builtinId="36" hidden="1" customBuiltin="1"/>
    <cellStyle name="60% - Accent2" xfId="22752" builtinId="36" hidden="1" customBuiltin="1"/>
    <cellStyle name="60% - Accent2" xfId="22783" builtinId="36" hidden="1" customBuiltin="1"/>
    <cellStyle name="60% - Accent2" xfId="20112" builtinId="36" hidden="1" customBuiltin="1"/>
    <cellStyle name="60% - Accent2" xfId="22728" builtinId="36" hidden="1" customBuiltin="1"/>
    <cellStyle name="60% - Accent2" xfId="22805" builtinId="36" hidden="1" customBuiltin="1"/>
    <cellStyle name="60% - Accent2" xfId="22840" builtinId="36" hidden="1" customBuiltin="1"/>
    <cellStyle name="60% - Accent2" xfId="22876" builtinId="36" hidden="1" customBuiltin="1"/>
    <cellStyle name="60% - Accent2" xfId="22910" builtinId="36" hidden="1" customBuiltin="1"/>
    <cellStyle name="60% - Accent2" xfId="22950" builtinId="36" hidden="1" customBuiltin="1"/>
    <cellStyle name="60% - Accent2" xfId="22995" builtinId="36" hidden="1" customBuiltin="1"/>
    <cellStyle name="60% - Accent2" xfId="23028" builtinId="36" hidden="1" customBuiltin="1"/>
    <cellStyle name="60% - Accent2" xfId="23062" builtinId="36" hidden="1" customBuiltin="1"/>
    <cellStyle name="60% - Accent2" xfId="23094" builtinId="36" hidden="1" customBuiltin="1"/>
    <cellStyle name="60% - Accent2" xfId="23125" builtinId="36" hidden="1" customBuiltin="1"/>
    <cellStyle name="60% - Accent2" xfId="22941" builtinId="36" hidden="1" customBuiltin="1"/>
    <cellStyle name="60% - Accent2" xfId="23070" builtinId="36" hidden="1" customBuiltin="1"/>
    <cellStyle name="60% - Accent2" xfId="23147" builtinId="36" hidden="1" customBuiltin="1"/>
    <cellStyle name="60% - Accent2" xfId="23182" builtinId="36" hidden="1" customBuiltin="1"/>
    <cellStyle name="60% - Accent2" xfId="23218" builtinId="36" hidden="1" customBuiltin="1"/>
    <cellStyle name="60% - Accent2" xfId="23252" builtinId="36" hidden="1" customBuiltin="1"/>
    <cellStyle name="60% - Accent2" xfId="23285" builtinId="36" hidden="1" customBuiltin="1"/>
    <cellStyle name="60% - Accent2" xfId="23351" builtinId="36" hidden="1" customBuiltin="1"/>
    <cellStyle name="60% - Accent2" xfId="23372" builtinId="36" hidden="1" customBuiltin="1"/>
    <cellStyle name="60% - Accent2" xfId="23395" builtinId="36" hidden="1" customBuiltin="1"/>
    <cellStyle name="60% - Accent2" xfId="23417" builtinId="36" hidden="1" customBuiltin="1"/>
    <cellStyle name="60% - Accent2" xfId="23438" builtinId="36" hidden="1" customBuiltin="1"/>
    <cellStyle name="60% - Accent2" xfId="23469" builtinId="36" hidden="1" customBuiltin="1"/>
    <cellStyle name="60% - Accent2" xfId="23665" builtinId="36" hidden="1" customBuiltin="1"/>
    <cellStyle name="60% - Accent2" xfId="23687" builtinId="36" hidden="1" customBuiltin="1"/>
    <cellStyle name="60% - Accent2" xfId="23714" builtinId="36" hidden="1" customBuiltin="1"/>
    <cellStyle name="60% - Accent2" xfId="23740" builtinId="36" hidden="1" customBuiltin="1"/>
    <cellStyle name="60% - Accent2" xfId="23764" builtinId="36" hidden="1" customBuiltin="1"/>
    <cellStyle name="60% - Accent2" xfId="23625" builtinId="36" hidden="1" customBuiltin="1"/>
    <cellStyle name="60% - Accent2" xfId="23805" builtinId="36" hidden="1" customBuiltin="1"/>
    <cellStyle name="60% - Accent2" xfId="23837" builtinId="36" hidden="1" customBuiltin="1"/>
    <cellStyle name="60% - Accent2" xfId="23871" builtinId="36" hidden="1" customBuiltin="1"/>
    <cellStyle name="60% - Accent2" xfId="23903" builtinId="36" hidden="1" customBuiltin="1"/>
    <cellStyle name="60% - Accent2" xfId="23934" builtinId="36" hidden="1" customBuiltin="1"/>
    <cellStyle name="60% - Accent2" xfId="23615" builtinId="36" hidden="1" customBuiltin="1"/>
    <cellStyle name="60% - Accent2" xfId="23879" builtinId="36" hidden="1" customBuiltin="1"/>
    <cellStyle name="60% - Accent2" xfId="23953" builtinId="36" hidden="1" customBuiltin="1"/>
    <cellStyle name="60% - Accent2" xfId="23981" builtinId="36" hidden="1" customBuiltin="1"/>
    <cellStyle name="60% - Accent2" xfId="24007" builtinId="36" hidden="1" customBuiltin="1"/>
    <cellStyle name="60% - Accent2" xfId="24030" builtinId="36" hidden="1" customBuiltin="1"/>
    <cellStyle name="60% - Accent2" xfId="24041" builtinId="36" hidden="1" customBuiltin="1"/>
    <cellStyle name="60% - Accent2" xfId="24078" builtinId="36" hidden="1" customBuiltin="1"/>
    <cellStyle name="60% - Accent2" xfId="24108" builtinId="36" hidden="1" customBuiltin="1"/>
    <cellStyle name="60% - Accent2" xfId="24139" builtinId="36" hidden="1" customBuiltin="1"/>
    <cellStyle name="60% - Accent2" xfId="24168" builtinId="36" hidden="1" customBuiltin="1"/>
    <cellStyle name="60% - Accent2" xfId="24196" builtinId="36" hidden="1" customBuiltin="1"/>
    <cellStyle name="60% - Accent2" xfId="23851" builtinId="36" hidden="1" customBuiltin="1"/>
    <cellStyle name="60% - Accent2" xfId="24146" builtinId="36" hidden="1" customBuiltin="1"/>
    <cellStyle name="60% - Accent2" xfId="24214" builtinId="36" hidden="1" customBuiltin="1"/>
    <cellStyle name="60% - Accent2" xfId="24238" builtinId="36" hidden="1" customBuiltin="1"/>
    <cellStyle name="60% - Accent2" xfId="24262" builtinId="36" hidden="1" customBuiltin="1"/>
    <cellStyle name="60% - Accent2" xfId="24285" builtinId="36" hidden="1" customBuiltin="1"/>
    <cellStyle name="60% - Accent2" xfId="24314" builtinId="36" hidden="1" customBuiltin="1"/>
    <cellStyle name="60% - Accent2" xfId="24352" builtinId="36" hidden="1" customBuiltin="1"/>
    <cellStyle name="60% - Accent2" xfId="24382" builtinId="36" hidden="1" customBuiltin="1"/>
    <cellStyle name="60% - Accent2" xfId="24413" builtinId="36" hidden="1" customBuiltin="1"/>
    <cellStyle name="60% - Accent2" xfId="24442" builtinId="36" hidden="1" customBuiltin="1"/>
    <cellStyle name="60% - Accent2" xfId="24470" builtinId="36" hidden="1" customBuiltin="1"/>
    <cellStyle name="60% - Accent2" xfId="24306" builtinId="36" hidden="1" customBuiltin="1"/>
    <cellStyle name="60% - Accent2" xfId="24420" builtinId="36" hidden="1" customBuiltin="1"/>
    <cellStyle name="60% - Accent2" xfId="24488" builtinId="36" hidden="1" customBuiltin="1"/>
    <cellStyle name="60% - Accent2" xfId="24512" builtinId="36" hidden="1" customBuiltin="1"/>
    <cellStyle name="60% - Accent2" xfId="24537" builtinId="36" hidden="1" customBuiltin="1"/>
    <cellStyle name="60% - Accent2" xfId="24560" builtinId="36" hidden="1" customBuiltin="1"/>
    <cellStyle name="60% - Accent2" xfId="24586" builtinId="36" hidden="1" customBuiltin="1"/>
    <cellStyle name="60% - Accent2" xfId="23529" builtinId="36" hidden="1" customBuiltin="1"/>
    <cellStyle name="60% - Accent2" xfId="23595" builtinId="36" hidden="1" customBuiltin="1"/>
    <cellStyle name="60% - Accent2" xfId="23576" builtinId="36" hidden="1" customBuiltin="1"/>
    <cellStyle name="60% - Accent2" xfId="23605" builtinId="36" hidden="1" customBuiltin="1"/>
    <cellStyle name="60% - Accent2" xfId="23586" builtinId="36" hidden="1" customBuiltin="1"/>
    <cellStyle name="60% - Accent2" xfId="23491" builtinId="36" hidden="1" customBuiltin="1"/>
    <cellStyle name="60% - Accent2" xfId="24733" builtinId="36" hidden="1" customBuiltin="1"/>
    <cellStyle name="60% - Accent2" xfId="24754" builtinId="36" hidden="1" customBuiltin="1"/>
    <cellStyle name="60% - Accent2" xfId="24777" builtinId="36" hidden="1" customBuiltin="1"/>
    <cellStyle name="60% - Accent2" xfId="24798" builtinId="36" hidden="1" customBuiltin="1"/>
    <cellStyle name="60% - Accent2" xfId="24819" builtinId="36" hidden="1" customBuiltin="1"/>
    <cellStyle name="60% - Accent2" xfId="24700" builtinId="36" hidden="1" customBuiltin="1"/>
    <cellStyle name="60% - Accent2" xfId="24856" builtinId="36" hidden="1" customBuiltin="1"/>
    <cellStyle name="60% - Accent2" xfId="24887" builtinId="36" hidden="1" customBuiltin="1"/>
    <cellStyle name="60% - Accent2" xfId="24921" builtinId="36" hidden="1" customBuiltin="1"/>
    <cellStyle name="60% - Accent2" xfId="24951" builtinId="36" hidden="1" customBuiltin="1"/>
    <cellStyle name="60% - Accent2" xfId="24982" builtinId="36" hidden="1" customBuiltin="1"/>
    <cellStyle name="60% - Accent2" xfId="24691" builtinId="36" hidden="1" customBuiltin="1"/>
    <cellStyle name="60% - Accent2" xfId="24929" builtinId="36" hidden="1" customBuiltin="1"/>
    <cellStyle name="60% - Accent2" xfId="25001" builtinId="36" hidden="1" customBuiltin="1"/>
    <cellStyle name="60% - Accent2" xfId="25028" builtinId="36" hidden="1" customBuiltin="1"/>
    <cellStyle name="60% - Accent2" xfId="25051" builtinId="36" hidden="1" customBuiltin="1"/>
    <cellStyle name="60% - Accent2" xfId="25075" builtinId="36" hidden="1" customBuiltin="1"/>
    <cellStyle name="60% - Accent2" xfId="25085" builtinId="36" hidden="1" customBuiltin="1"/>
    <cellStyle name="60% - Accent2" xfId="25121" builtinId="36" hidden="1" customBuiltin="1"/>
    <cellStyle name="60% - Accent2" xfId="25151" builtinId="36" hidden="1" customBuiltin="1"/>
    <cellStyle name="60% - Accent2" xfId="25182" builtinId="36" hidden="1" customBuiltin="1"/>
    <cellStyle name="60% - Accent2" xfId="25210" builtinId="36" hidden="1" customBuiltin="1"/>
    <cellStyle name="60% - Accent2" xfId="25238" builtinId="36" hidden="1" customBuiltin="1"/>
    <cellStyle name="60% - Accent2" xfId="24901" builtinId="36" hidden="1" customBuiltin="1"/>
    <cellStyle name="60% - Accent2" xfId="25189" builtinId="36" hidden="1" customBuiltin="1"/>
    <cellStyle name="60% - Accent2" xfId="25254" builtinId="36" hidden="1" customBuiltin="1"/>
    <cellStyle name="60% - Accent2" xfId="25278" builtinId="36" hidden="1" customBuiltin="1"/>
    <cellStyle name="60% - Accent2" xfId="25302" builtinId="36" hidden="1" customBuiltin="1"/>
    <cellStyle name="60% - Accent2" xfId="25326" builtinId="36" hidden="1" customBuiltin="1"/>
    <cellStyle name="60% - Accent2" xfId="25356" builtinId="36" hidden="1" customBuiltin="1"/>
    <cellStyle name="60% - Accent2" xfId="25392" builtinId="36" hidden="1" customBuiltin="1"/>
    <cellStyle name="60% - Accent2" xfId="25422" builtinId="36" hidden="1" customBuiltin="1"/>
    <cellStyle name="60% - Accent2" xfId="25453" builtinId="36" hidden="1" customBuiltin="1"/>
    <cellStyle name="60% - Accent2" xfId="25481" builtinId="36" hidden="1" customBuiltin="1"/>
    <cellStyle name="60% - Accent2" xfId="25509" builtinId="36" hidden="1" customBuiltin="1"/>
    <cellStyle name="60% - Accent2" xfId="25348" builtinId="36" hidden="1" customBuiltin="1"/>
    <cellStyle name="60% - Accent2" xfId="25460" builtinId="36" hidden="1" customBuiltin="1"/>
    <cellStyle name="60% - Accent2" xfId="25527" builtinId="36" hidden="1" customBuiltin="1"/>
    <cellStyle name="60% - Accent2" xfId="25551" builtinId="36" hidden="1" customBuiltin="1"/>
    <cellStyle name="60% - Accent2" xfId="25574" builtinId="36" hidden="1" customBuiltin="1"/>
    <cellStyle name="60% - Accent2" xfId="25597" builtinId="36" hidden="1" customBuiltin="1"/>
    <cellStyle name="60% - Accent2" xfId="25618" builtinId="36" hidden="1" customBuiltin="1"/>
    <cellStyle name="60% - Accent2" xfId="23336" builtinId="36" hidden="1" customBuiltin="1"/>
    <cellStyle name="60% - Accent2" xfId="14674" builtinId="36" hidden="1" customBuiltin="1"/>
    <cellStyle name="60% - Accent2" xfId="14421" builtinId="36" hidden="1" customBuiltin="1"/>
    <cellStyle name="60% - Accent2" xfId="7649" builtinId="36" hidden="1" customBuiltin="1"/>
    <cellStyle name="60% - Accent2" xfId="12791" builtinId="36" hidden="1" customBuiltin="1"/>
    <cellStyle name="60% - Accent2" xfId="21052" builtinId="36" hidden="1" customBuiltin="1"/>
    <cellStyle name="60% - Accent2" xfId="11459" builtinId="36" hidden="1" customBuiltin="1"/>
    <cellStyle name="60% - Accent2" xfId="25328" builtinId="36" hidden="1" customBuiltin="1"/>
    <cellStyle name="60% - Accent2" xfId="5956" builtinId="36" hidden="1" customBuiltin="1"/>
    <cellStyle name="60% - Accent2" xfId="4639" builtinId="36" hidden="1" customBuiltin="1"/>
    <cellStyle name="60% - Accent2" xfId="20098" builtinId="36" hidden="1" customBuiltin="1"/>
    <cellStyle name="60% - Accent2" xfId="20088" builtinId="36" hidden="1" customBuiltin="1"/>
    <cellStyle name="60% - Accent2" xfId="20747" builtinId="36" hidden="1" customBuiltin="1"/>
    <cellStyle name="60% - Accent2" xfId="8239" builtinId="36" hidden="1" customBuiltin="1"/>
    <cellStyle name="60% - Accent2" xfId="14423" builtinId="36" hidden="1" customBuiltin="1"/>
    <cellStyle name="60% - Accent2" xfId="4293" builtinId="36" hidden="1" customBuiltin="1"/>
    <cellStyle name="60% - Accent2" xfId="20113" builtinId="36" hidden="1" customBuiltin="1"/>
    <cellStyle name="60% - Accent2" xfId="24359" builtinId="36" hidden="1" customBuiltin="1"/>
    <cellStyle name="60% - Accent2" xfId="14785" builtinId="36" hidden="1" customBuiltin="1"/>
    <cellStyle name="60% - Accent2" xfId="25647" builtinId="36" hidden="1" customBuiltin="1"/>
    <cellStyle name="60% - Accent2" xfId="25685" builtinId="36" hidden="1" customBuiltin="1"/>
    <cellStyle name="60% - Accent2" xfId="25721" builtinId="36" hidden="1" customBuiltin="1"/>
    <cellStyle name="60% - Accent2" xfId="25756" builtinId="36" hidden="1" customBuiltin="1"/>
    <cellStyle name="60% - Accent2" xfId="25774" builtinId="36" hidden="1" customBuiltin="1"/>
    <cellStyle name="60% - Accent2" xfId="25819" builtinId="36" hidden="1" customBuiltin="1"/>
    <cellStyle name="60% - Accent2" xfId="25852" builtinId="36" hidden="1" customBuiltin="1"/>
    <cellStyle name="60% - Accent2" xfId="25886" builtinId="36" hidden="1" customBuiltin="1"/>
    <cellStyle name="60% - Accent2" xfId="25918" builtinId="36" hidden="1" customBuiltin="1"/>
    <cellStyle name="60% - Accent2" xfId="25949" builtinId="36" hidden="1" customBuiltin="1"/>
    <cellStyle name="60% - Accent2" xfId="23329" builtinId="36" hidden="1" customBuiltin="1"/>
    <cellStyle name="60% - Accent2" xfId="25894" builtinId="36" hidden="1" customBuiltin="1"/>
    <cellStyle name="60% - Accent2" xfId="25971" builtinId="36" hidden="1" customBuiltin="1"/>
    <cellStyle name="60% - Accent2" xfId="26006" builtinId="36" hidden="1" customBuiltin="1"/>
    <cellStyle name="60% - Accent2" xfId="26042" builtinId="36" hidden="1" customBuiltin="1"/>
    <cellStyle name="60% - Accent2" xfId="26076" builtinId="36" hidden="1" customBuiltin="1"/>
    <cellStyle name="60% - Accent2" xfId="26112" builtinId="36" hidden="1" customBuiltin="1"/>
    <cellStyle name="60% - Accent2" xfId="26149" builtinId="36" hidden="1" customBuiltin="1"/>
    <cellStyle name="60% - Accent2" xfId="26179" builtinId="36" hidden="1" customBuiltin="1"/>
    <cellStyle name="60% - Accent2" xfId="26210" builtinId="36" hidden="1" customBuiltin="1"/>
    <cellStyle name="60% - Accent2" xfId="26239" builtinId="36" hidden="1" customBuiltin="1"/>
    <cellStyle name="60% - Accent2" xfId="26267" builtinId="36" hidden="1" customBuiltin="1"/>
    <cellStyle name="60% - Accent2" xfId="26104" builtinId="36" hidden="1" customBuiltin="1"/>
    <cellStyle name="60% - Accent2" xfId="26217" builtinId="36" hidden="1" customBuiltin="1"/>
    <cellStyle name="60% - Accent2" xfId="26282" builtinId="36" hidden="1" customBuiltin="1"/>
    <cellStyle name="60% - Accent2" xfId="26304" builtinId="36" hidden="1" customBuiltin="1"/>
    <cellStyle name="60% - Accent2" xfId="26327" builtinId="36" hidden="1" customBuiltin="1"/>
    <cellStyle name="60% - Accent2" xfId="26348" builtinId="36" hidden="1" customBuiltin="1"/>
    <cellStyle name="60% - Accent2" xfId="26370" builtinId="36" hidden="1" customBuiltin="1"/>
    <cellStyle name="60% - Accent2" xfId="26392" builtinId="36" hidden="1" customBuiltin="1"/>
    <cellStyle name="60% - Accent2" xfId="26413" builtinId="36" hidden="1" customBuiltin="1"/>
    <cellStyle name="60% - Accent2" xfId="26435" builtinId="36" hidden="1" customBuiltin="1"/>
    <cellStyle name="60% - Accent2" xfId="26457" builtinId="36" hidden="1" customBuiltin="1"/>
    <cellStyle name="60% - Accent2" xfId="26478" builtinId="36" hidden="1" customBuiltin="1"/>
    <cellStyle name="60% - Accent2" xfId="26503" builtinId="36" hidden="1" customBuiltin="1"/>
    <cellStyle name="60% - Accent2" xfId="26682" builtinId="36" hidden="1" customBuiltin="1"/>
    <cellStyle name="60% - Accent2" xfId="26703" builtinId="36" hidden="1" customBuiltin="1"/>
    <cellStyle name="60% - Accent2" xfId="26726" builtinId="36" hidden="1" customBuiltin="1"/>
    <cellStyle name="60% - Accent2" xfId="26748" builtinId="36" hidden="1" customBuiltin="1"/>
    <cellStyle name="60% - Accent2" xfId="26769" builtinId="36" hidden="1" customBuiltin="1"/>
    <cellStyle name="60% - Accent2" xfId="26647" builtinId="36" hidden="1" customBuiltin="1"/>
    <cellStyle name="60% - Accent2" xfId="26805" builtinId="36" hidden="1" customBuiltin="1"/>
    <cellStyle name="60% - Accent2" xfId="26835" builtinId="36" hidden="1" customBuiltin="1"/>
    <cellStyle name="60% - Accent2" xfId="26869" builtinId="36" hidden="1" customBuiltin="1"/>
    <cellStyle name="60% - Accent2" xfId="26899" builtinId="36" hidden="1" customBuiltin="1"/>
    <cellStyle name="60% - Accent2" xfId="26930" builtinId="36" hidden="1" customBuiltin="1"/>
    <cellStyle name="60% - Accent2" xfId="26638" builtinId="36" hidden="1" customBuiltin="1"/>
    <cellStyle name="60% - Accent2" xfId="26877" builtinId="36" hidden="1" customBuiltin="1"/>
    <cellStyle name="60% - Accent2" xfId="26947" builtinId="36" hidden="1" customBuiltin="1"/>
    <cellStyle name="60% - Accent2" xfId="26972" builtinId="36" hidden="1" customBuiltin="1"/>
    <cellStyle name="60% - Accent2" xfId="26994" builtinId="36" hidden="1" customBuiltin="1"/>
    <cellStyle name="60% - Accent2" xfId="27015" builtinId="36" hidden="1" customBuiltin="1"/>
    <cellStyle name="60% - Accent2" xfId="27024" builtinId="36" hidden="1" customBuiltin="1"/>
    <cellStyle name="60% - Accent2" xfId="27060" builtinId="36" hidden="1" customBuiltin="1"/>
    <cellStyle name="60% - Accent2" xfId="27089" builtinId="36" hidden="1" customBuiltin="1"/>
    <cellStyle name="60% - Accent2" xfId="27120" builtinId="36" hidden="1" customBuiltin="1"/>
    <cellStyle name="60% - Accent2" xfId="27148" builtinId="36" hidden="1" customBuiltin="1"/>
    <cellStyle name="60% - Accent2" xfId="27176" builtinId="36" hidden="1" customBuiltin="1"/>
    <cellStyle name="60% - Accent2" xfId="26849" builtinId="36" hidden="1" customBuiltin="1"/>
    <cellStyle name="60% - Accent2" xfId="27127" builtinId="36" hidden="1" customBuiltin="1"/>
    <cellStyle name="60% - Accent2" xfId="27191" builtinId="36" hidden="1" customBuiltin="1"/>
    <cellStyle name="60% - Accent2" xfId="27213" builtinId="36" hidden="1" customBuiltin="1"/>
    <cellStyle name="60% - Accent2" xfId="27235" builtinId="36" hidden="1" customBuiltin="1"/>
    <cellStyle name="60% - Accent2" xfId="27256" builtinId="36" hidden="1" customBuiltin="1"/>
    <cellStyle name="60% - Accent2" xfId="27284" builtinId="36" hidden="1" customBuiltin="1"/>
    <cellStyle name="60% - Accent2" xfId="27320" builtinId="36" hidden="1" customBuiltin="1"/>
    <cellStyle name="60% - Accent2" xfId="27349" builtinId="36" hidden="1" customBuiltin="1"/>
    <cellStyle name="60% - Accent2" xfId="27380" builtinId="36" hidden="1" customBuiltin="1"/>
    <cellStyle name="60% - Accent2" xfId="27408" builtinId="36" hidden="1" customBuiltin="1"/>
    <cellStyle name="60% - Accent2" xfId="27436" builtinId="36" hidden="1" customBuiltin="1"/>
    <cellStyle name="60% - Accent2" xfId="27276" builtinId="36" hidden="1" customBuiltin="1"/>
    <cellStyle name="60% - Accent2" xfId="27387" builtinId="36" hidden="1" customBuiltin="1"/>
    <cellStyle name="60% - Accent2" xfId="27451" builtinId="36" hidden="1" customBuiltin="1"/>
    <cellStyle name="60% - Accent2" xfId="27473" builtinId="36" hidden="1" customBuiltin="1"/>
    <cellStyle name="60% - Accent2" xfId="27495" builtinId="36" hidden="1" customBuiltin="1"/>
    <cellStyle name="60% - Accent2" xfId="27516" builtinId="36" hidden="1" customBuiltin="1"/>
    <cellStyle name="60% - Accent2" xfId="27537" builtinId="36" hidden="1" customBuiltin="1"/>
    <cellStyle name="60% - Accent2" xfId="26559" builtinId="36" hidden="1" customBuiltin="1"/>
    <cellStyle name="60% - Accent2" xfId="26619" builtinId="36" hidden="1" customBuiltin="1"/>
    <cellStyle name="60% - Accent2" xfId="26600" builtinId="36" hidden="1" customBuiltin="1"/>
    <cellStyle name="60% - Accent2" xfId="26628" builtinId="36" hidden="1" customBuiltin="1"/>
    <cellStyle name="60% - Accent2" xfId="26610" builtinId="36" hidden="1" customBuiltin="1"/>
    <cellStyle name="60% - Accent2" xfId="26525" builtinId="36" hidden="1" customBuiltin="1"/>
    <cellStyle name="60% - Accent2" xfId="27590" builtinId="36" hidden="1" customBuiltin="1"/>
    <cellStyle name="60% - Accent2" xfId="27611" builtinId="36" hidden="1" customBuiltin="1"/>
    <cellStyle name="60% - Accent2" xfId="27634" builtinId="36" hidden="1" customBuiltin="1"/>
    <cellStyle name="60% - Accent2" xfId="27655" builtinId="36" hidden="1" customBuiltin="1"/>
    <cellStyle name="60% - Accent2" xfId="27676" builtinId="36" hidden="1" customBuiltin="1"/>
    <cellStyle name="60% - Accent2" xfId="27557" builtinId="36" hidden="1" customBuiltin="1"/>
    <cellStyle name="60% - Accent2" xfId="27711" builtinId="36" hidden="1" customBuiltin="1"/>
    <cellStyle name="60% - Accent2" xfId="27741" builtinId="36" hidden="1" customBuiltin="1"/>
    <cellStyle name="60% - Accent2" xfId="27775" builtinId="36" hidden="1" customBuiltin="1"/>
    <cellStyle name="60% - Accent2" xfId="27804" builtinId="36" hidden="1" customBuiltin="1"/>
    <cellStyle name="60% - Accent2" xfId="27835" builtinId="36" hidden="1" customBuiltin="1"/>
    <cellStyle name="60% - Accent2" xfId="27548" builtinId="36" hidden="1" customBuiltin="1"/>
    <cellStyle name="60% - Accent2" xfId="27783" builtinId="36" hidden="1" customBuiltin="1"/>
    <cellStyle name="60% - Accent2" xfId="27852" builtinId="36" hidden="1" customBuiltin="1"/>
    <cellStyle name="60% - Accent2" xfId="27877" builtinId="36" hidden="1" customBuiltin="1"/>
    <cellStyle name="60% - Accent2" xfId="27898" builtinId="36" hidden="1" customBuiltin="1"/>
    <cellStyle name="60% - Accent2" xfId="27919" builtinId="36" hidden="1" customBuiltin="1"/>
    <cellStyle name="60% - Accent2" xfId="27928" builtinId="36" hidden="1" customBuiltin="1"/>
    <cellStyle name="60% - Accent2" xfId="27962" builtinId="36" hidden="1" customBuiltin="1"/>
    <cellStyle name="60% - Accent2" xfId="27991" builtinId="36" hidden="1" customBuiltin="1"/>
    <cellStyle name="60% - Accent2" xfId="28022" builtinId="36" hidden="1" customBuiltin="1"/>
    <cellStyle name="60% - Accent2" xfId="28049" builtinId="36" hidden="1" customBuiltin="1"/>
    <cellStyle name="60% - Accent2" xfId="28077" builtinId="36" hidden="1" customBuiltin="1"/>
    <cellStyle name="60% - Accent2" xfId="27755" builtinId="36" hidden="1" customBuiltin="1"/>
    <cellStyle name="60% - Accent2" xfId="28029" builtinId="36" hidden="1" customBuiltin="1"/>
    <cellStyle name="60% - Accent2" xfId="28092" builtinId="36" hidden="1" customBuiltin="1"/>
    <cellStyle name="60% - Accent2" xfId="28114" builtinId="36" hidden="1" customBuiltin="1"/>
    <cellStyle name="60% - Accent2" xfId="28135" builtinId="36" hidden="1" customBuiltin="1"/>
    <cellStyle name="60% - Accent2" xfId="28156" builtinId="36" hidden="1" customBuiltin="1"/>
    <cellStyle name="60% - Accent2" xfId="28184" builtinId="36" hidden="1" customBuiltin="1"/>
    <cellStyle name="60% - Accent2" xfId="28218" builtinId="36" hidden="1" customBuiltin="1"/>
    <cellStyle name="60% - Accent2" xfId="28247" builtinId="36" hidden="1" customBuiltin="1"/>
    <cellStyle name="60% - Accent2" xfId="28278" builtinId="36" hidden="1" customBuiltin="1"/>
    <cellStyle name="60% - Accent2" xfId="28305" builtinId="36" hidden="1" customBuiltin="1"/>
    <cellStyle name="60% - Accent2" xfId="28333" builtinId="36" hidden="1" customBuiltin="1"/>
    <cellStyle name="60% - Accent2" xfId="28176" builtinId="36" hidden="1" customBuiltin="1"/>
    <cellStyle name="60% - Accent2" xfId="28285" builtinId="36" hidden="1" customBuiltin="1"/>
    <cellStyle name="60% - Accent2" xfId="28348" builtinId="36" hidden="1" customBuiltin="1"/>
    <cellStyle name="60% - Accent2" xfId="28370" builtinId="36" hidden="1" customBuiltin="1"/>
    <cellStyle name="60% - Accent2" xfId="28391" builtinId="36" hidden="1" customBuiltin="1"/>
    <cellStyle name="60% - Accent2" xfId="28412" builtinId="36" hidden="1" customBuiltin="1"/>
    <cellStyle name="60% - Accent2" xfId="28433" builtinId="36" hidden="1" customBuiltin="1"/>
    <cellStyle name="60% - Accent3" xfId="31" builtinId="40" hidden="1" customBuiltin="1"/>
    <cellStyle name="60% - Accent3" xfId="79" builtinId="40" hidden="1" customBuiltin="1"/>
    <cellStyle name="60% - Accent3" xfId="114" builtinId="40" hidden="1" customBuiltin="1"/>
    <cellStyle name="60% - Accent3" xfId="157" builtinId="40" hidden="1" customBuiltin="1"/>
    <cellStyle name="60% - Accent3" xfId="199" builtinId="40" hidden="1" customBuiltin="1"/>
    <cellStyle name="60% - Accent3" xfId="233" builtinId="40" hidden="1" customBuiltin="1"/>
    <cellStyle name="60% - Accent3" xfId="270" builtinId="40" hidden="1" customBuiltin="1"/>
    <cellStyle name="60% - Accent3" xfId="307" builtinId="40" hidden="1" customBuiltin="1"/>
    <cellStyle name="60% - Accent3" xfId="341" builtinId="40" hidden="1" customBuiltin="1"/>
    <cellStyle name="60% - Accent3" xfId="376" builtinId="40" hidden="1" customBuiltin="1"/>
    <cellStyle name="60% - Accent3" xfId="464" builtinId="40" hidden="1" customBuiltin="1"/>
    <cellStyle name="60% - Accent3" xfId="498" builtinId="40" hidden="1" customBuiltin="1"/>
    <cellStyle name="60% - Accent3" xfId="534" builtinId="40" hidden="1" customBuiltin="1"/>
    <cellStyle name="60% - Accent3" xfId="570" builtinId="40" hidden="1" customBuiltin="1"/>
    <cellStyle name="60% - Accent3" xfId="604" builtinId="40" hidden="1" customBuiltin="1"/>
    <cellStyle name="60% - Accent3" xfId="422" builtinId="40" hidden="1" customBuiltin="1"/>
    <cellStyle name="60% - Accent3" xfId="655" builtinId="40" hidden="1" customBuiltin="1"/>
    <cellStyle name="60% - Accent3" xfId="689" builtinId="40" hidden="1" customBuiltin="1"/>
    <cellStyle name="60% - Accent3" xfId="726" builtinId="40" hidden="1" customBuiltin="1"/>
    <cellStyle name="60% - Accent3" xfId="761" builtinId="40" hidden="1" customBuiltin="1"/>
    <cellStyle name="60% - Accent3" xfId="795" builtinId="40" hidden="1" customBuiltin="1"/>
    <cellStyle name="60% - Accent3" xfId="621" builtinId="40" hidden="1" customBuiltin="1"/>
    <cellStyle name="60% - Accent3" xfId="797" builtinId="40" hidden="1" customBuiltin="1"/>
    <cellStyle name="60% - Accent3" xfId="820" builtinId="40" hidden="1" customBuiltin="1"/>
    <cellStyle name="60% - Accent3" xfId="858" builtinId="40" hidden="1" customBuiltin="1"/>
    <cellStyle name="60% - Accent3" xfId="894" builtinId="40" hidden="1" customBuiltin="1"/>
    <cellStyle name="60% - Accent3" xfId="929" builtinId="40" hidden="1" customBuiltin="1"/>
    <cellStyle name="60% - Accent3" xfId="947" builtinId="40" hidden="1" customBuiltin="1"/>
    <cellStyle name="60% - Accent3" xfId="992" builtinId="40" hidden="1" customBuiltin="1"/>
    <cellStyle name="60% - Accent3" xfId="1024" builtinId="40" hidden="1" customBuiltin="1"/>
    <cellStyle name="60% - Accent3" xfId="1058" builtinId="40" hidden="1" customBuiltin="1"/>
    <cellStyle name="60% - Accent3" xfId="1090" builtinId="40" hidden="1" customBuiltin="1"/>
    <cellStyle name="60% - Accent3" xfId="1121" builtinId="40" hidden="1" customBuiltin="1"/>
    <cellStyle name="60% - Accent3" xfId="959" builtinId="40" hidden="1" customBuiltin="1"/>
    <cellStyle name="60% - Accent3" xfId="1123" builtinId="40" hidden="1" customBuiltin="1"/>
    <cellStyle name="60% - Accent3" xfId="1144" builtinId="40" hidden="1" customBuiltin="1"/>
    <cellStyle name="60% - Accent3" xfId="1179" builtinId="40" hidden="1" customBuiltin="1"/>
    <cellStyle name="60% - Accent3" xfId="1215" builtinId="40" hidden="1" customBuiltin="1"/>
    <cellStyle name="60% - Accent3" xfId="1249" builtinId="40" hidden="1" customBuiltin="1"/>
    <cellStyle name="60% - Accent3" xfId="1289" builtinId="40" hidden="1" customBuiltin="1"/>
    <cellStyle name="60% - Accent3" xfId="1334" builtinId="40" hidden="1" customBuiltin="1"/>
    <cellStyle name="60% - Accent3" xfId="1366" builtinId="40" hidden="1" customBuiltin="1"/>
    <cellStyle name="60% - Accent3" xfId="1400" builtinId="40" hidden="1" customBuiltin="1"/>
    <cellStyle name="60% - Accent3" xfId="1432" builtinId="40" hidden="1" customBuiltin="1"/>
    <cellStyle name="60% - Accent3" xfId="1463" builtinId="40" hidden="1" customBuiltin="1"/>
    <cellStyle name="60% - Accent3" xfId="1301" builtinId="40" hidden="1" customBuiltin="1"/>
    <cellStyle name="60% - Accent3" xfId="1465" builtinId="40" hidden="1" customBuiltin="1"/>
    <cellStyle name="60% - Accent3" xfId="1486" builtinId="40" hidden="1" customBuiltin="1"/>
    <cellStyle name="60% - Accent3" xfId="1521" builtinId="40" hidden="1" customBuiltin="1"/>
    <cellStyle name="60% - Accent3" xfId="1557" builtinId="40" hidden="1" customBuiltin="1"/>
    <cellStyle name="60% - Accent3" xfId="1591" builtinId="40" hidden="1" customBuiltin="1"/>
    <cellStyle name="60% - Accent3" xfId="1626" builtinId="40" hidden="1" customBuiltin="1"/>
    <cellStyle name="60% - Accent3" xfId="1740" builtinId="40" hidden="1" customBuiltin="1"/>
    <cellStyle name="60% - Accent3" xfId="1761" builtinId="40" hidden="1" customBuiltin="1"/>
    <cellStyle name="60% - Accent3" xfId="1783" builtinId="40" hidden="1" customBuiltin="1"/>
    <cellStyle name="60% - Accent3" xfId="1805" builtinId="40" hidden="1" customBuiltin="1"/>
    <cellStyle name="60% - Accent3" xfId="1826" builtinId="40" hidden="1" customBuiltin="1"/>
    <cellStyle name="60% - Accent3" xfId="1851" builtinId="40" hidden="1" customBuiltin="1"/>
    <cellStyle name="60% - Accent3" xfId="2030" builtinId="40" hidden="1" customBuiltin="1"/>
    <cellStyle name="60% - Accent3" xfId="2051" builtinId="40" hidden="1" customBuiltin="1"/>
    <cellStyle name="60% - Accent3" xfId="2074" builtinId="40" hidden="1" customBuiltin="1"/>
    <cellStyle name="60% - Accent3" xfId="2096" builtinId="40" hidden="1" customBuiltin="1"/>
    <cellStyle name="60% - Accent3" xfId="2117" builtinId="40" hidden="1" customBuiltin="1"/>
    <cellStyle name="60% - Accent3" xfId="2003" builtinId="40" hidden="1" customBuiltin="1"/>
    <cellStyle name="60% - Accent3" xfId="2153" builtinId="40" hidden="1" customBuiltin="1"/>
    <cellStyle name="60% - Accent3" xfId="2185" builtinId="40" hidden="1" customBuiltin="1"/>
    <cellStyle name="60% - Accent3" xfId="2218" builtinId="40" hidden="1" customBuiltin="1"/>
    <cellStyle name="60% - Accent3" xfId="2248" builtinId="40" hidden="1" customBuiltin="1"/>
    <cellStyle name="60% - Accent3" xfId="2279" builtinId="40" hidden="1" customBuiltin="1"/>
    <cellStyle name="60% - Accent3" xfId="2127" builtinId="40" hidden="1" customBuiltin="1"/>
    <cellStyle name="60% - Accent3" xfId="2281" builtinId="40" hidden="1" customBuiltin="1"/>
    <cellStyle name="60% - Accent3" xfId="2295" builtinId="40" hidden="1" customBuiltin="1"/>
    <cellStyle name="60% - Accent3" xfId="2320" builtinId="40" hidden="1" customBuiltin="1"/>
    <cellStyle name="60% - Accent3" xfId="2342" builtinId="40" hidden="1" customBuiltin="1"/>
    <cellStyle name="60% - Accent3" xfId="2363" builtinId="40" hidden="1" customBuiltin="1"/>
    <cellStyle name="60% - Accent3" xfId="2373" builtinId="40" hidden="1" customBuiltin="1"/>
    <cellStyle name="60% - Accent3" xfId="2408" builtinId="40" hidden="1" customBuiltin="1"/>
    <cellStyle name="60% - Accent3" xfId="2438" builtinId="40" hidden="1" customBuiltin="1"/>
    <cellStyle name="60% - Accent3" xfId="2469" builtinId="40" hidden="1" customBuiltin="1"/>
    <cellStyle name="60% - Accent3" xfId="2496" builtinId="40" hidden="1" customBuiltin="1"/>
    <cellStyle name="60% - Accent3" xfId="2524" builtinId="40" hidden="1" customBuiltin="1"/>
    <cellStyle name="60% - Accent3" xfId="2383" builtinId="40" hidden="1" customBuiltin="1"/>
    <cellStyle name="60% - Accent3" xfId="2526" builtinId="40" hidden="1" customBuiltin="1"/>
    <cellStyle name="60% - Accent3" xfId="2539" builtinId="40" hidden="1" customBuiltin="1"/>
    <cellStyle name="60% - Accent3" xfId="2561" builtinId="40" hidden="1" customBuiltin="1"/>
    <cellStyle name="60% - Accent3" xfId="2583" builtinId="40" hidden="1" customBuiltin="1"/>
    <cellStyle name="60% - Accent3" xfId="2604" builtinId="40" hidden="1" customBuiltin="1"/>
    <cellStyle name="60% - Accent3" xfId="2633" builtinId="40" hidden="1" customBuiltin="1"/>
    <cellStyle name="60% - Accent3" xfId="2668" builtinId="40" hidden="1" customBuiltin="1"/>
    <cellStyle name="60% - Accent3" xfId="2698" builtinId="40" hidden="1" customBuiltin="1"/>
    <cellStyle name="60% - Accent3" xfId="2729" builtinId="40" hidden="1" customBuiltin="1"/>
    <cellStyle name="60% - Accent3" xfId="2756" builtinId="40" hidden="1" customBuiltin="1"/>
    <cellStyle name="60% - Accent3" xfId="2784" builtinId="40" hidden="1" customBuiltin="1"/>
    <cellStyle name="60% - Accent3" xfId="2643" builtinId="40" hidden="1" customBuiltin="1"/>
    <cellStyle name="60% - Accent3" xfId="2786" builtinId="40" hidden="1" customBuiltin="1"/>
    <cellStyle name="60% - Accent3" xfId="2799" builtinId="40" hidden="1" customBuiltin="1"/>
    <cellStyle name="60% - Accent3" xfId="2821" builtinId="40" hidden="1" customBuiltin="1"/>
    <cellStyle name="60% - Accent3" xfId="2843" builtinId="40" hidden="1" customBuiltin="1"/>
    <cellStyle name="60% - Accent3" xfId="2864" builtinId="40" hidden="1" customBuiltin="1"/>
    <cellStyle name="60% - Accent3" xfId="2892" builtinId="40" hidden="1" customBuiltin="1"/>
    <cellStyle name="60% - Accent3" xfId="1907" builtinId="40" hidden="1" customBuiltin="1"/>
    <cellStyle name="60% - Accent3" xfId="1964" builtinId="40" hidden="1" customBuiltin="1"/>
    <cellStyle name="60% - Accent3" xfId="1909" builtinId="40" hidden="1" customBuiltin="1"/>
    <cellStyle name="60% - Accent3" xfId="1972" builtinId="40" hidden="1" customBuiltin="1"/>
    <cellStyle name="60% - Accent3" xfId="1968" builtinId="40" hidden="1" customBuiltin="1"/>
    <cellStyle name="60% - Accent3" xfId="1867" builtinId="40" hidden="1" customBuiltin="1"/>
    <cellStyle name="60% - Accent3" xfId="3037" builtinId="40" hidden="1" customBuiltin="1"/>
    <cellStyle name="60% - Accent3" xfId="3058" builtinId="40" hidden="1" customBuiltin="1"/>
    <cellStyle name="60% - Accent3" xfId="3081" builtinId="40" hidden="1" customBuiltin="1"/>
    <cellStyle name="60% - Accent3" xfId="3102" builtinId="40" hidden="1" customBuiltin="1"/>
    <cellStyle name="60% - Accent3" xfId="3123" builtinId="40" hidden="1" customBuiltin="1"/>
    <cellStyle name="60% - Accent3" xfId="3012" builtinId="40" hidden="1" customBuiltin="1"/>
    <cellStyle name="60% - Accent3" xfId="3158" builtinId="40" hidden="1" customBuiltin="1"/>
    <cellStyle name="60% - Accent3" xfId="3190" builtinId="40" hidden="1" customBuiltin="1"/>
    <cellStyle name="60% - Accent3" xfId="3223" builtinId="40" hidden="1" customBuiltin="1"/>
    <cellStyle name="60% - Accent3" xfId="3252" builtinId="40" hidden="1" customBuiltin="1"/>
    <cellStyle name="60% - Accent3" xfId="3283" builtinId="40" hidden="1" customBuiltin="1"/>
    <cellStyle name="60% - Accent3" xfId="3133" builtinId="40" hidden="1" customBuiltin="1"/>
    <cellStyle name="60% - Accent3" xfId="3285" builtinId="40" hidden="1" customBuiltin="1"/>
    <cellStyle name="60% - Accent3" xfId="3299" builtinId="40" hidden="1" customBuiltin="1"/>
    <cellStyle name="60% - Accent3" xfId="3324" builtinId="40" hidden="1" customBuiltin="1"/>
    <cellStyle name="60% - Accent3" xfId="3345" builtinId="40" hidden="1" customBuiltin="1"/>
    <cellStyle name="60% - Accent3" xfId="3366" builtinId="40" hidden="1" customBuiltin="1"/>
    <cellStyle name="60% - Accent3" xfId="3375" builtinId="40" hidden="1" customBuiltin="1"/>
    <cellStyle name="60% - Accent3" xfId="3409" builtinId="40" hidden="1" customBuiltin="1"/>
    <cellStyle name="60% - Accent3" xfId="3439" builtinId="40" hidden="1" customBuiltin="1"/>
    <cellStyle name="60% - Accent3" xfId="3470" builtinId="40" hidden="1" customBuiltin="1"/>
    <cellStyle name="60% - Accent3" xfId="3496" builtinId="40" hidden="1" customBuiltin="1"/>
    <cellStyle name="60% - Accent3" xfId="3524" builtinId="40" hidden="1" customBuiltin="1"/>
    <cellStyle name="60% - Accent3" xfId="3385" builtinId="40" hidden="1" customBuiltin="1"/>
    <cellStyle name="60% - Accent3" xfId="3526" builtinId="40" hidden="1" customBuiltin="1"/>
    <cellStyle name="60% - Accent3" xfId="3539" builtinId="40" hidden="1" customBuiltin="1"/>
    <cellStyle name="60% - Accent3" xfId="3561" builtinId="40" hidden="1" customBuiltin="1"/>
    <cellStyle name="60% - Accent3" xfId="3582" builtinId="40" hidden="1" customBuiltin="1"/>
    <cellStyle name="60% - Accent3" xfId="3603" builtinId="40" hidden="1" customBuiltin="1"/>
    <cellStyle name="60% - Accent3" xfId="3631" builtinId="40" hidden="1" customBuiltin="1"/>
    <cellStyle name="60% - Accent3" xfId="3665" builtinId="40" hidden="1" customBuiltin="1"/>
    <cellStyle name="60% - Accent3" xfId="3695" builtinId="40" hidden="1" customBuiltin="1"/>
    <cellStyle name="60% - Accent3" xfId="3726" builtinId="40" hidden="1" customBuiltin="1"/>
    <cellStyle name="60% - Accent3" xfId="3752" builtinId="40" hidden="1" customBuiltin="1"/>
    <cellStyle name="60% - Accent3" xfId="3780" builtinId="40" hidden="1" customBuiltin="1"/>
    <cellStyle name="60% - Accent3" xfId="3641" builtinId="40" hidden="1" customBuiltin="1"/>
    <cellStyle name="60% - Accent3" xfId="3782" builtinId="40" hidden="1" customBuiltin="1"/>
    <cellStyle name="60% - Accent3" xfId="3795" builtinId="40" hidden="1" customBuiltin="1"/>
    <cellStyle name="60% - Accent3" xfId="3817" builtinId="40" hidden="1" customBuiltin="1"/>
    <cellStyle name="60% - Accent3" xfId="3838" builtinId="40" hidden="1" customBuiltin="1"/>
    <cellStyle name="60% - Accent3" xfId="3859" builtinId="40" hidden="1" customBuiltin="1"/>
    <cellStyle name="60% - Accent3" xfId="3880" builtinId="40" hidden="1" customBuiltin="1"/>
    <cellStyle name="60% - Accent3" xfId="3927" builtinId="40" hidden="1" customBuiltin="1"/>
    <cellStyle name="60% - Accent3" xfId="3961" builtinId="40" hidden="1" customBuiltin="1"/>
    <cellStyle name="60% - Accent3" xfId="3998" builtinId="40" hidden="1" customBuiltin="1"/>
    <cellStyle name="60% - Accent3" xfId="4035" builtinId="40" hidden="1" customBuiltin="1"/>
    <cellStyle name="60% - Accent3" xfId="4069" builtinId="40" hidden="1" customBuiltin="1"/>
    <cellStyle name="60% - Accent3" xfId="4267" builtinId="40" hidden="1" customBuiltin="1"/>
    <cellStyle name="60% - Accent3" xfId="6397" builtinId="40" hidden="1" customBuiltin="1"/>
    <cellStyle name="60% - Accent3" xfId="6421" builtinId="40" hidden="1" customBuiltin="1"/>
    <cellStyle name="60% - Accent3" xfId="6449" builtinId="40" hidden="1" customBuiltin="1"/>
    <cellStyle name="60% - Accent3" xfId="6475" builtinId="40" hidden="1" customBuiltin="1"/>
    <cellStyle name="60% - Accent3" xfId="6496" builtinId="40" hidden="1" customBuiltin="1"/>
    <cellStyle name="60% - Accent3" xfId="6362" builtinId="40" hidden="1" customBuiltin="1"/>
    <cellStyle name="60% - Accent3" xfId="6543" builtinId="40" hidden="1" customBuiltin="1"/>
    <cellStyle name="60% - Accent3" xfId="6577" builtinId="40" hidden="1" customBuiltin="1"/>
    <cellStyle name="60% - Accent3" xfId="6615" builtinId="40" hidden="1" customBuiltin="1"/>
    <cellStyle name="60% - Accent3" xfId="6651" builtinId="40" hidden="1" customBuiltin="1"/>
    <cellStyle name="60% - Accent3" xfId="6685" builtinId="40" hidden="1" customBuiltin="1"/>
    <cellStyle name="60% - Accent3" xfId="6509" builtinId="40" hidden="1" customBuiltin="1"/>
    <cellStyle name="60% - Accent3" xfId="6687" builtinId="40" hidden="1" customBuiltin="1"/>
    <cellStyle name="60% - Accent3" xfId="6710" builtinId="40" hidden="1" customBuiltin="1"/>
    <cellStyle name="60% - Accent3" xfId="6748" builtinId="40" hidden="1" customBuiltin="1"/>
    <cellStyle name="60% - Accent3" xfId="6784" builtinId="40" hidden="1" customBuiltin="1"/>
    <cellStyle name="60% - Accent3" xfId="6819" builtinId="40" hidden="1" customBuiltin="1"/>
    <cellStyle name="60% - Accent3" xfId="6837" builtinId="40" hidden="1" customBuiltin="1"/>
    <cellStyle name="60% - Accent3" xfId="6882" builtinId="40" hidden="1" customBuiltin="1"/>
    <cellStyle name="60% - Accent3" xfId="6914" builtinId="40" hidden="1" customBuiltin="1"/>
    <cellStyle name="60% - Accent3" xfId="6949" builtinId="40" hidden="1" customBuiltin="1"/>
    <cellStyle name="60% - Accent3" xfId="6981" builtinId="40" hidden="1" customBuiltin="1"/>
    <cellStyle name="60% - Accent3" xfId="7012" builtinId="40" hidden="1" customBuiltin="1"/>
    <cellStyle name="60% - Accent3" xfId="6849" builtinId="40" hidden="1" customBuiltin="1"/>
    <cellStyle name="60% - Accent3" xfId="7014" builtinId="40" hidden="1" customBuiltin="1"/>
    <cellStyle name="60% - Accent3" xfId="7035" builtinId="40" hidden="1" customBuiltin="1"/>
    <cellStyle name="60% - Accent3" xfId="7070" builtinId="40" hidden="1" customBuiltin="1"/>
    <cellStyle name="60% - Accent3" xfId="7106" builtinId="40" hidden="1" customBuiltin="1"/>
    <cellStyle name="60% - Accent3" xfId="7140" builtinId="40" hidden="1" customBuiltin="1"/>
    <cellStyle name="60% - Accent3" xfId="7180" builtinId="40" hidden="1" customBuiltin="1"/>
    <cellStyle name="60% - Accent3" xfId="7226" builtinId="40" hidden="1" customBuiltin="1"/>
    <cellStyle name="60% - Accent3" xfId="7259" builtinId="40" hidden="1" customBuiltin="1"/>
    <cellStyle name="60% - Accent3" xfId="7294" builtinId="40" hidden="1" customBuiltin="1"/>
    <cellStyle name="60% - Accent3" xfId="7326" builtinId="40" hidden="1" customBuiltin="1"/>
    <cellStyle name="60% - Accent3" xfId="7357" builtinId="40" hidden="1" customBuiltin="1"/>
    <cellStyle name="60% - Accent3" xfId="7192" builtinId="40" hidden="1" customBuiltin="1"/>
    <cellStyle name="60% - Accent3" xfId="7359" builtinId="40" hidden="1" customBuiltin="1"/>
    <cellStyle name="60% - Accent3" xfId="7380" builtinId="40" hidden="1" customBuiltin="1"/>
    <cellStyle name="60% - Accent3" xfId="7416" builtinId="40" hidden="1" customBuiltin="1"/>
    <cellStyle name="60% - Accent3" xfId="7452" builtinId="40" hidden="1" customBuiltin="1"/>
    <cellStyle name="60% - Accent3" xfId="7486" builtinId="40" hidden="1" customBuiltin="1"/>
    <cellStyle name="60% - Accent3" xfId="7529" builtinId="40" hidden="1" customBuiltin="1"/>
    <cellStyle name="60% - Accent3" xfId="7981" builtinId="40" hidden="1" customBuiltin="1"/>
    <cellStyle name="60% - Accent3" xfId="8002" builtinId="40" hidden="1" customBuiltin="1"/>
    <cellStyle name="60% - Accent3" xfId="8025" builtinId="40" hidden="1" customBuiltin="1"/>
    <cellStyle name="60% - Accent3" xfId="8048" builtinId="40" hidden="1" customBuiltin="1"/>
    <cellStyle name="60% - Accent3" xfId="8069" builtinId="40" hidden="1" customBuiltin="1"/>
    <cellStyle name="60% - Accent3" xfId="8113" builtinId="40" hidden="1" customBuiltin="1"/>
    <cellStyle name="60% - Accent3" xfId="8580" builtinId="40" hidden="1" customBuiltin="1"/>
    <cellStyle name="60% - Accent3" xfId="8604" builtinId="40" hidden="1" customBuiltin="1"/>
    <cellStyle name="60% - Accent3" xfId="8630" builtinId="40" hidden="1" customBuiltin="1"/>
    <cellStyle name="60% - Accent3" xfId="8655" builtinId="40" hidden="1" customBuiltin="1"/>
    <cellStyle name="60% - Accent3" xfId="8679" builtinId="40" hidden="1" customBuiltin="1"/>
    <cellStyle name="60% - Accent3" xfId="8551" builtinId="40" hidden="1" customBuiltin="1"/>
    <cellStyle name="60% - Accent3" xfId="8718" builtinId="40" hidden="1" customBuiltin="1"/>
    <cellStyle name="60% - Accent3" xfId="8750" builtinId="40" hidden="1" customBuiltin="1"/>
    <cellStyle name="60% - Accent3" xfId="8785" builtinId="40" hidden="1" customBuiltin="1"/>
    <cellStyle name="60% - Accent3" xfId="8817" builtinId="40" hidden="1" customBuiltin="1"/>
    <cellStyle name="60% - Accent3" xfId="8848" builtinId="40" hidden="1" customBuiltin="1"/>
    <cellStyle name="60% - Accent3" xfId="8691" builtinId="40" hidden="1" customBuiltin="1"/>
    <cellStyle name="60% - Accent3" xfId="8850" builtinId="40" hidden="1" customBuiltin="1"/>
    <cellStyle name="60% - Accent3" xfId="8867" builtinId="40" hidden="1" customBuiltin="1"/>
    <cellStyle name="60% - Accent3" xfId="8894" builtinId="40" hidden="1" customBuiltin="1"/>
    <cellStyle name="60% - Accent3" xfId="8917" builtinId="40" hidden="1" customBuiltin="1"/>
    <cellStyle name="60% - Accent3" xfId="8941" builtinId="40" hidden="1" customBuiltin="1"/>
    <cellStyle name="60% - Accent3" xfId="8953" builtinId="40" hidden="1" customBuiltin="1"/>
    <cellStyle name="60% - Accent3" xfId="8991" builtinId="40" hidden="1" customBuiltin="1"/>
    <cellStyle name="60% - Accent3" xfId="9023" builtinId="40" hidden="1" customBuiltin="1"/>
    <cellStyle name="60% - Accent3" xfId="9056" builtinId="40" hidden="1" customBuiltin="1"/>
    <cellStyle name="60% - Accent3" xfId="9084" builtinId="40" hidden="1" customBuiltin="1"/>
    <cellStyle name="60% - Accent3" xfId="9112" builtinId="40" hidden="1" customBuiltin="1"/>
    <cellStyle name="60% - Accent3" xfId="8963" builtinId="40" hidden="1" customBuiltin="1"/>
    <cellStyle name="60% - Accent3" xfId="9114" builtinId="40" hidden="1" customBuiltin="1"/>
    <cellStyle name="60% - Accent3" xfId="9131" builtinId="40" hidden="1" customBuiltin="1"/>
    <cellStyle name="60% - Accent3" xfId="9155" builtinId="40" hidden="1" customBuiltin="1"/>
    <cellStyle name="60% - Accent3" xfId="9182" builtinId="40" hidden="1" customBuiltin="1"/>
    <cellStyle name="60% - Accent3" xfId="9207" builtinId="40" hidden="1" customBuiltin="1"/>
    <cellStyle name="60% - Accent3" xfId="9238" builtinId="40" hidden="1" customBuiltin="1"/>
    <cellStyle name="60% - Accent3" xfId="9276" builtinId="40" hidden="1" customBuiltin="1"/>
    <cellStyle name="60% - Accent3" xfId="9308" builtinId="40" hidden="1" customBuiltin="1"/>
    <cellStyle name="60% - Accent3" xfId="9340" builtinId="40" hidden="1" customBuiltin="1"/>
    <cellStyle name="60% - Accent3" xfId="9369" builtinId="40" hidden="1" customBuiltin="1"/>
    <cellStyle name="60% - Accent3" xfId="9397" builtinId="40" hidden="1" customBuiltin="1"/>
    <cellStyle name="60% - Accent3" xfId="9249" builtinId="40" hidden="1" customBuiltin="1"/>
    <cellStyle name="60% - Accent3" xfId="9399" builtinId="40" hidden="1" customBuiltin="1"/>
    <cellStyle name="60% - Accent3" xfId="9415" builtinId="40" hidden="1" customBuiltin="1"/>
    <cellStyle name="60% - Accent3" xfId="9439" builtinId="40" hidden="1" customBuiltin="1"/>
    <cellStyle name="60% - Accent3" xfId="9465" builtinId="40" hidden="1" customBuiltin="1"/>
    <cellStyle name="60% - Accent3" xfId="9489" builtinId="40" hidden="1" customBuiltin="1"/>
    <cellStyle name="60% - Accent3" xfId="9518" builtinId="40" hidden="1" customBuiltin="1"/>
    <cellStyle name="60% - Accent3" xfId="8323" builtinId="40" hidden="1" customBuiltin="1"/>
    <cellStyle name="60% - Accent3" xfId="8475" builtinId="40" hidden="1" customBuiltin="1"/>
    <cellStyle name="60% - Accent3" xfId="8334" builtinId="40" hidden="1" customBuiltin="1"/>
    <cellStyle name="60% - Accent3" xfId="8495" builtinId="40" hidden="1" customBuiltin="1"/>
    <cellStyle name="60% - Accent3" xfId="8480" builtinId="40" hidden="1" customBuiltin="1"/>
    <cellStyle name="60% - Accent3" xfId="8165" builtinId="40" hidden="1" customBuiltin="1"/>
    <cellStyle name="60% - Accent3" xfId="9679" builtinId="40" hidden="1" customBuiltin="1"/>
    <cellStyle name="60% - Accent3" xfId="9700" builtinId="40" hidden="1" customBuiltin="1"/>
    <cellStyle name="60% - Accent3" xfId="9723" builtinId="40" hidden="1" customBuiltin="1"/>
    <cellStyle name="60% - Accent3" xfId="9744" builtinId="40" hidden="1" customBuiltin="1"/>
    <cellStyle name="60% - Accent3" xfId="9765" builtinId="40" hidden="1" customBuiltin="1"/>
    <cellStyle name="60% - Accent3" xfId="9652" builtinId="40" hidden="1" customBuiltin="1"/>
    <cellStyle name="60% - Accent3" xfId="9802" builtinId="40" hidden="1" customBuiltin="1"/>
    <cellStyle name="60% - Accent3" xfId="9835" builtinId="40" hidden="1" customBuiltin="1"/>
    <cellStyle name="60% - Accent3" xfId="9868" builtinId="40" hidden="1" customBuiltin="1"/>
    <cellStyle name="60% - Accent3" xfId="9899" builtinId="40" hidden="1" customBuiltin="1"/>
    <cellStyle name="60% - Accent3" xfId="9931" builtinId="40" hidden="1" customBuiltin="1"/>
    <cellStyle name="60% - Accent3" xfId="9775" builtinId="40" hidden="1" customBuiltin="1"/>
    <cellStyle name="60% - Accent3" xfId="9933" builtinId="40" hidden="1" customBuiltin="1"/>
    <cellStyle name="60% - Accent3" xfId="9949" builtinId="40" hidden="1" customBuiltin="1"/>
    <cellStyle name="60% - Accent3" xfId="9977" builtinId="40" hidden="1" customBuiltin="1"/>
    <cellStyle name="60% - Accent3" xfId="10002" builtinId="40" hidden="1" customBuiltin="1"/>
    <cellStyle name="60% - Accent3" xfId="10025" builtinId="40" hidden="1" customBuiltin="1"/>
    <cellStyle name="60% - Accent3" xfId="10037" builtinId="40" hidden="1" customBuiltin="1"/>
    <cellStyle name="60% - Accent3" xfId="10071" builtinId="40" hidden="1" customBuiltin="1"/>
    <cellStyle name="60% - Accent3" xfId="10102" builtinId="40" hidden="1" customBuiltin="1"/>
    <cellStyle name="60% - Accent3" xfId="10133" builtinId="40" hidden="1" customBuiltin="1"/>
    <cellStyle name="60% - Accent3" xfId="10160" builtinId="40" hidden="1" customBuiltin="1"/>
    <cellStyle name="60% - Accent3" xfId="10189" builtinId="40" hidden="1" customBuiltin="1"/>
    <cellStyle name="60% - Accent3" xfId="10047" builtinId="40" hidden="1" customBuiltin="1"/>
    <cellStyle name="60% - Accent3" xfId="10191" builtinId="40" hidden="1" customBuiltin="1"/>
    <cellStyle name="60% - Accent3" xfId="10206" builtinId="40" hidden="1" customBuiltin="1"/>
    <cellStyle name="60% - Accent3" xfId="10232" builtinId="40" hidden="1" customBuiltin="1"/>
    <cellStyle name="60% - Accent3" xfId="10256" builtinId="40" hidden="1" customBuiltin="1"/>
    <cellStyle name="60% - Accent3" xfId="10280" builtinId="40" hidden="1" customBuiltin="1"/>
    <cellStyle name="60% - Accent3" xfId="10312" builtinId="40" hidden="1" customBuiltin="1"/>
    <cellStyle name="60% - Accent3" xfId="10349" builtinId="40" hidden="1" customBuiltin="1"/>
    <cellStyle name="60% - Accent3" xfId="10380" builtinId="40" hidden="1" customBuiltin="1"/>
    <cellStyle name="60% - Accent3" xfId="10412" builtinId="40" hidden="1" customBuiltin="1"/>
    <cellStyle name="60% - Accent3" xfId="10440" builtinId="40" hidden="1" customBuiltin="1"/>
    <cellStyle name="60% - Accent3" xfId="10468" builtinId="40" hidden="1" customBuiltin="1"/>
    <cellStyle name="60% - Accent3" xfId="10323" builtinId="40" hidden="1" customBuiltin="1"/>
    <cellStyle name="60% - Accent3" xfId="10470" builtinId="40" hidden="1" customBuiltin="1"/>
    <cellStyle name="60% - Accent3" xfId="10486" builtinId="40" hidden="1" customBuiltin="1"/>
    <cellStyle name="60% - Accent3" xfId="10512" builtinId="40" hidden="1" customBuiltin="1"/>
    <cellStyle name="60% - Accent3" xfId="10535" builtinId="40" hidden="1" customBuiltin="1"/>
    <cellStyle name="60% - Accent3" xfId="10558" builtinId="40" hidden="1" customBuiltin="1"/>
    <cellStyle name="60% - Accent3" xfId="10587" builtinId="40" hidden="1" customBuiltin="1"/>
    <cellStyle name="60% - Accent3" xfId="8391" builtinId="40" hidden="1" customBuiltin="1"/>
    <cellStyle name="60% - Accent3" xfId="6092" builtinId="40" hidden="1" customBuiltin="1"/>
    <cellStyle name="60% - Accent3" xfId="6240" builtinId="40" hidden="1" customBuiltin="1"/>
    <cellStyle name="60% - Accent3" xfId="8177" builtinId="40" hidden="1" customBuiltin="1"/>
    <cellStyle name="60% - Accent3" xfId="10702" builtinId="40" hidden="1" customBuiltin="1"/>
    <cellStyle name="60% - Accent3" xfId="10687" builtinId="40" hidden="1" customBuiltin="1"/>
    <cellStyle name="60% - Accent3" xfId="4858" builtinId="40" hidden="1" customBuiltin="1"/>
    <cellStyle name="60% - Accent3" xfId="4774" builtinId="40" hidden="1" customBuiltin="1"/>
    <cellStyle name="60% - Accent3" xfId="5537" builtinId="40" hidden="1" customBuiltin="1"/>
    <cellStyle name="60% - Accent3" xfId="4686" builtinId="40" hidden="1" customBuiltin="1"/>
    <cellStyle name="60% - Accent3" xfId="5516" builtinId="40" hidden="1" customBuiltin="1"/>
    <cellStyle name="60% - Accent3" xfId="5737" builtinId="40" hidden="1" customBuiltin="1"/>
    <cellStyle name="60% - Accent3" xfId="4744" builtinId="40" hidden="1" customBuiltin="1"/>
    <cellStyle name="60% - Accent3" xfId="4403" builtinId="40" hidden="1" customBuiltin="1"/>
    <cellStyle name="60% - Accent3" xfId="7671" builtinId="40" hidden="1" customBuiltin="1"/>
    <cellStyle name="60% - Accent3" xfId="8448" builtinId="40" hidden="1" customBuiltin="1"/>
    <cellStyle name="60% - Accent3" xfId="8346" builtinId="40" hidden="1" customBuiltin="1"/>
    <cellStyle name="60% - Accent3" xfId="7965" builtinId="40" hidden="1" customBuiltin="1"/>
    <cellStyle name="60% - Accent3" xfId="7874" builtinId="40" hidden="1" customBuiltin="1"/>
    <cellStyle name="60% - Accent3" xfId="5180" builtinId="40" hidden="1" customBuiltin="1"/>
    <cellStyle name="60% - Accent3" xfId="7767" builtinId="40" hidden="1" customBuiltin="1"/>
    <cellStyle name="60% - Accent3" xfId="4793" builtinId="40" hidden="1" customBuiltin="1"/>
    <cellStyle name="60% - Accent3" xfId="7792" builtinId="40" hidden="1" customBuiltin="1"/>
    <cellStyle name="60% - Accent3" xfId="8189" builtinId="40" hidden="1" customBuiltin="1"/>
    <cellStyle name="60% - Accent3" xfId="10803" builtinId="40" hidden="1" customBuiltin="1"/>
    <cellStyle name="60% - Accent3" xfId="8333" builtinId="40" hidden="1" customBuiltin="1"/>
    <cellStyle name="60% - Accent3" xfId="10872" builtinId="40" hidden="1" customBuiltin="1"/>
    <cellStyle name="60% - Accent3" xfId="7774" builtinId="40" hidden="1" customBuiltin="1"/>
    <cellStyle name="60% - Accent3" xfId="5294" builtinId="40" hidden="1" customBuiltin="1"/>
    <cellStyle name="60% - Accent3" xfId="10719" builtinId="40" hidden="1" customBuiltin="1"/>
    <cellStyle name="60% - Accent3" xfId="5406" builtinId="40" hidden="1" customBuiltin="1"/>
    <cellStyle name="60% - Accent3" xfId="4171" builtinId="40" hidden="1" customBuiltin="1"/>
    <cellStyle name="60% - Accent3" xfId="6121" builtinId="40" hidden="1" customBuiltin="1"/>
    <cellStyle name="60% - Accent3" xfId="5697" builtinId="40" hidden="1" customBuiltin="1"/>
    <cellStyle name="60% - Accent3" xfId="5256" builtinId="40" hidden="1" customBuiltin="1"/>
    <cellStyle name="60% - Accent3" xfId="5254" builtinId="40" hidden="1" customBuiltin="1"/>
    <cellStyle name="60% - Accent3" xfId="6289" builtinId="40" hidden="1" customBuiltin="1"/>
    <cellStyle name="60% - Accent3" xfId="5794" builtinId="40" hidden="1" customBuiltin="1"/>
    <cellStyle name="60% - Accent3" xfId="4736" builtinId="40" hidden="1" customBuiltin="1"/>
    <cellStyle name="60% - Accent3" xfId="6195" builtinId="40" hidden="1" customBuiltin="1"/>
    <cellStyle name="60% - Accent3" xfId="5384" builtinId="40" hidden="1" customBuiltin="1"/>
    <cellStyle name="60% - Accent3" xfId="4935" builtinId="40" hidden="1" customBuiltin="1"/>
    <cellStyle name="60% - Accent3" xfId="4993" builtinId="40" hidden="1" customBuiltin="1"/>
    <cellStyle name="60% - Accent3" xfId="5785" builtinId="40" hidden="1" customBuiltin="1"/>
    <cellStyle name="60% - Accent3" xfId="4733" builtinId="40" hidden="1" customBuiltin="1"/>
    <cellStyle name="60% - Accent3" xfId="5379" builtinId="40" hidden="1" customBuiltin="1"/>
    <cellStyle name="60% - Accent3" xfId="4359" builtinId="40" hidden="1" customBuiltin="1"/>
    <cellStyle name="60% - Accent3" xfId="10214" builtinId="40" hidden="1" customBuiltin="1"/>
    <cellStyle name="60% - Accent3" xfId="5436" builtinId="40" hidden="1" customBuiltin="1"/>
    <cellStyle name="60% - Accent3" xfId="6500" builtinId="40" hidden="1" customBuiltin="1"/>
    <cellStyle name="60% - Accent3" xfId="10477" builtinId="40" hidden="1" customBuiltin="1"/>
    <cellStyle name="60% - Accent3" xfId="7928" builtinId="40" hidden="1" customBuiltin="1"/>
    <cellStyle name="60% - Accent3" xfId="6024" builtinId="40" hidden="1" customBuiltin="1"/>
    <cellStyle name="60% - Accent3" xfId="10076" builtinId="40" hidden="1" customBuiltin="1"/>
    <cellStyle name="60% - Accent3" xfId="11025" builtinId="40" hidden="1" customBuiltin="1"/>
    <cellStyle name="60% - Accent3" xfId="11052" builtinId="40" hidden="1" customBuiltin="1"/>
    <cellStyle name="60% - Accent3" xfId="11083" builtinId="40" hidden="1" customBuiltin="1"/>
    <cellStyle name="60% - Accent3" xfId="11111" builtinId="40" hidden="1" customBuiltin="1"/>
    <cellStyle name="60% - Accent3" xfId="11137" builtinId="40" hidden="1" customBuiltin="1"/>
    <cellStyle name="60% - Accent3" xfId="10992" builtinId="40" hidden="1" customBuiltin="1"/>
    <cellStyle name="60% - Accent3" xfId="11182" builtinId="40" hidden="1" customBuiltin="1"/>
    <cellStyle name="60% - Accent3" xfId="11216" builtinId="40" hidden="1" customBuiltin="1"/>
    <cellStyle name="60% - Accent3" xfId="11250" builtinId="40" hidden="1" customBuiltin="1"/>
    <cellStyle name="60% - Accent3" xfId="11285" builtinId="40" hidden="1" customBuiltin="1"/>
    <cellStyle name="60% - Accent3" xfId="11316" builtinId="40" hidden="1" customBuiltin="1"/>
    <cellStyle name="60% - Accent3" xfId="11150" builtinId="40" hidden="1" customBuiltin="1"/>
    <cellStyle name="60% - Accent3" xfId="11318" builtinId="40" hidden="1" customBuiltin="1"/>
    <cellStyle name="60% - Accent3" xfId="11336" builtinId="40" hidden="1" customBuiltin="1"/>
    <cellStyle name="60% - Accent3" xfId="11369" builtinId="40" hidden="1" customBuiltin="1"/>
    <cellStyle name="60% - Accent3" xfId="11399" builtinId="40" hidden="1" customBuiltin="1"/>
    <cellStyle name="60% - Accent3" xfId="11425" builtinId="40" hidden="1" customBuiltin="1"/>
    <cellStyle name="60% - Accent3" xfId="11437" builtinId="40" hidden="1" customBuiltin="1"/>
    <cellStyle name="60% - Accent3" xfId="11480" builtinId="40" hidden="1" customBuiltin="1"/>
    <cellStyle name="60% - Accent3" xfId="11511" builtinId="40" hidden="1" customBuiltin="1"/>
    <cellStyle name="60% - Accent3" xfId="11543" builtinId="40" hidden="1" customBuiltin="1"/>
    <cellStyle name="60% - Accent3" xfId="11573" builtinId="40" hidden="1" customBuiltin="1"/>
    <cellStyle name="60% - Accent3" xfId="11602" builtinId="40" hidden="1" customBuiltin="1"/>
    <cellStyle name="60% - Accent3" xfId="11449" builtinId="40" hidden="1" customBuiltin="1"/>
    <cellStyle name="60% - Accent3" xfId="11604" builtinId="40" hidden="1" customBuiltin="1"/>
    <cellStyle name="60% - Accent3" xfId="11621" builtinId="40" hidden="1" customBuiltin="1"/>
    <cellStyle name="60% - Accent3" xfId="11649" builtinId="40" hidden="1" customBuiltin="1"/>
    <cellStyle name="60% - Accent3" xfId="11676" builtinId="40" hidden="1" customBuiltin="1"/>
    <cellStyle name="60% - Accent3" xfId="11704" builtinId="40" hidden="1" customBuiltin="1"/>
    <cellStyle name="60% - Accent3" xfId="11735" builtinId="40" hidden="1" customBuiltin="1"/>
    <cellStyle name="60% - Accent3" xfId="11778" builtinId="40" hidden="1" customBuiltin="1"/>
    <cellStyle name="60% - Accent3" xfId="11809" builtinId="40" hidden="1" customBuiltin="1"/>
    <cellStyle name="60% - Accent3" xfId="11841" builtinId="40" hidden="1" customBuiltin="1"/>
    <cellStyle name="60% - Accent3" xfId="11870" builtinId="40" hidden="1" customBuiltin="1"/>
    <cellStyle name="60% - Accent3" xfId="11898" builtinId="40" hidden="1" customBuiltin="1"/>
    <cellStyle name="60% - Accent3" xfId="11747" builtinId="40" hidden="1" customBuiltin="1"/>
    <cellStyle name="60% - Accent3" xfId="11900" builtinId="40" hidden="1" customBuiltin="1"/>
    <cellStyle name="60% - Accent3" xfId="11917" builtinId="40" hidden="1" customBuiltin="1"/>
    <cellStyle name="60% - Accent3" xfId="11945" builtinId="40" hidden="1" customBuiltin="1"/>
    <cellStyle name="60% - Accent3" xfId="11975" builtinId="40" hidden="1" customBuiltin="1"/>
    <cellStyle name="60% - Accent3" xfId="12003" builtinId="40" hidden="1" customBuiltin="1"/>
    <cellStyle name="60% - Accent3" xfId="12031" builtinId="40" hidden="1" customBuiltin="1"/>
    <cellStyle name="60% - Accent3" xfId="9460" builtinId="40" hidden="1" customBuiltin="1"/>
    <cellStyle name="60% - Accent3" xfId="10940" builtinId="40" hidden="1" customBuiltin="1"/>
    <cellStyle name="60% - Accent3" xfId="5225" builtinId="40" hidden="1" customBuiltin="1"/>
    <cellStyle name="60% - Accent3" xfId="10952" builtinId="40" hidden="1" customBuiltin="1"/>
    <cellStyle name="60% - Accent3" xfId="10944" builtinId="40" hidden="1" customBuiltin="1"/>
    <cellStyle name="60% - Accent3" xfId="5679" builtinId="40" hidden="1" customBuiltin="1"/>
    <cellStyle name="60% - Accent3" xfId="12178" builtinId="40" hidden="1" customBuiltin="1"/>
    <cellStyle name="60% - Accent3" xfId="12199" builtinId="40" hidden="1" customBuiltin="1"/>
    <cellStyle name="60% - Accent3" xfId="12222" builtinId="40" hidden="1" customBuiltin="1"/>
    <cellStyle name="60% - Accent3" xfId="12243" builtinId="40" hidden="1" customBuiltin="1"/>
    <cellStyle name="60% - Accent3" xfId="12264" builtinId="40" hidden="1" customBuiltin="1"/>
    <cellStyle name="60% - Accent3" xfId="12151" builtinId="40" hidden="1" customBuiltin="1"/>
    <cellStyle name="60% - Accent3" xfId="12305" builtinId="40" hidden="1" customBuiltin="1"/>
    <cellStyle name="60% - Accent3" xfId="12338" builtinId="40" hidden="1" customBuiltin="1"/>
    <cellStyle name="60% - Accent3" xfId="12372" builtinId="40" hidden="1" customBuiltin="1"/>
    <cellStyle name="60% - Accent3" xfId="12402" builtinId="40" hidden="1" customBuiltin="1"/>
    <cellStyle name="60% - Accent3" xfId="12434" builtinId="40" hidden="1" customBuiltin="1"/>
    <cellStyle name="60% - Accent3" xfId="12274" builtinId="40" hidden="1" customBuiltin="1"/>
    <cellStyle name="60% - Accent3" xfId="12436" builtinId="40" hidden="1" customBuiltin="1"/>
    <cellStyle name="60% - Accent3" xfId="12455" builtinId="40" hidden="1" customBuiltin="1"/>
    <cellStyle name="60% - Accent3" xfId="12487" builtinId="40" hidden="1" customBuiltin="1"/>
    <cellStyle name="60% - Accent3" xfId="12514" builtinId="40" hidden="1" customBuiltin="1"/>
    <cellStyle name="60% - Accent3" xfId="12540" builtinId="40" hidden="1" customBuiltin="1"/>
    <cellStyle name="60% - Accent3" xfId="12549" builtinId="40" hidden="1" customBuiltin="1"/>
    <cellStyle name="60% - Accent3" xfId="12589" builtinId="40" hidden="1" customBuiltin="1"/>
    <cellStyle name="60% - Accent3" xfId="12620" builtinId="40" hidden="1" customBuiltin="1"/>
    <cellStyle name="60% - Accent3" xfId="12651" builtinId="40" hidden="1" customBuiltin="1"/>
    <cellStyle name="60% - Accent3" xfId="12679" builtinId="40" hidden="1" customBuiltin="1"/>
    <cellStyle name="60% - Accent3" xfId="12707" builtinId="40" hidden="1" customBuiltin="1"/>
    <cellStyle name="60% - Accent3" xfId="12560" builtinId="40" hidden="1" customBuiltin="1"/>
    <cellStyle name="60% - Accent3" xfId="12709" builtinId="40" hidden="1" customBuiltin="1"/>
    <cellStyle name="60% - Accent3" xfId="12726" builtinId="40" hidden="1" customBuiltin="1"/>
    <cellStyle name="60% - Accent3" xfId="12755" builtinId="40" hidden="1" customBuiltin="1"/>
    <cellStyle name="60% - Accent3" xfId="12783" builtinId="40" hidden="1" customBuiltin="1"/>
    <cellStyle name="60% - Accent3" xfId="12811" builtinId="40" hidden="1" customBuiltin="1"/>
    <cellStyle name="60% - Accent3" xfId="12842" builtinId="40" hidden="1" customBuiltin="1"/>
    <cellStyle name="60% - Accent3" xfId="12882" builtinId="40" hidden="1" customBuiltin="1"/>
    <cellStyle name="60% - Accent3" xfId="12913" builtinId="40" hidden="1" customBuiltin="1"/>
    <cellStyle name="60% - Accent3" xfId="12944" builtinId="40" hidden="1" customBuiltin="1"/>
    <cellStyle name="60% - Accent3" xfId="12971" builtinId="40" hidden="1" customBuiltin="1"/>
    <cellStyle name="60% - Accent3" xfId="12999" builtinId="40" hidden="1" customBuiltin="1"/>
    <cellStyle name="60% - Accent3" xfId="12853" builtinId="40" hidden="1" customBuiltin="1"/>
    <cellStyle name="60% - Accent3" xfId="13001" builtinId="40" hidden="1" customBuiltin="1"/>
    <cellStyle name="60% - Accent3" xfId="13019" builtinId="40" hidden="1" customBuiltin="1"/>
    <cellStyle name="60% - Accent3" xfId="13046" builtinId="40" hidden="1" customBuiltin="1"/>
    <cellStyle name="60% - Accent3" xfId="13072" builtinId="40" hidden="1" customBuiltin="1"/>
    <cellStyle name="60% - Accent3" xfId="13097" builtinId="40" hidden="1" customBuiltin="1"/>
    <cellStyle name="60% - Accent3" xfId="13118" builtinId="40" hidden="1" customBuiltin="1"/>
    <cellStyle name="60% - Accent3" xfId="4225" builtinId="40" hidden="1" customBuiltin="1"/>
    <cellStyle name="60% - Accent3" xfId="4532" builtinId="40" hidden="1" customBuiltin="1"/>
    <cellStyle name="60% - Accent3" xfId="6019" builtinId="40" hidden="1" customBuiltin="1"/>
    <cellStyle name="60% - Accent3" xfId="5861" builtinId="40" hidden="1" customBuiltin="1"/>
    <cellStyle name="60% - Accent3" xfId="5324" builtinId="40" hidden="1" customBuiltin="1"/>
    <cellStyle name="60% - Accent3" xfId="10972" builtinId="40" hidden="1" customBuiltin="1"/>
    <cellStyle name="60% - Accent3" xfId="6315" builtinId="40" hidden="1" customBuiltin="1"/>
    <cellStyle name="60% - Accent3" xfId="11423" builtinId="40" hidden="1" customBuiltin="1"/>
    <cellStyle name="60% - Accent3" xfId="11712" builtinId="40" hidden="1" customBuiltin="1"/>
    <cellStyle name="60% - Accent3" xfId="8121" builtinId="40" hidden="1" customBuiltin="1"/>
    <cellStyle name="60% - Accent3" xfId="5547" builtinId="40" hidden="1" customBuiltin="1"/>
    <cellStyle name="60% - Accent3" xfId="5361" builtinId="40" hidden="1" customBuiltin="1"/>
    <cellStyle name="60% - Accent3" xfId="12448" builtinId="40" hidden="1" customBuiltin="1"/>
    <cellStyle name="60% - Accent3" xfId="7791" builtinId="40" hidden="1" customBuiltin="1"/>
    <cellStyle name="60% - Accent3" xfId="5649" builtinId="40" hidden="1" customBuiltin="1"/>
    <cellStyle name="60% - Accent3" xfId="10945" builtinId="40" hidden="1" customBuiltin="1"/>
    <cellStyle name="60% - Accent3" xfId="10633" builtinId="40" hidden="1" customBuiltin="1"/>
    <cellStyle name="60% - Accent3" xfId="7773" builtinId="40" hidden="1" customBuiltin="1"/>
    <cellStyle name="60% - Accent3" xfId="13126" builtinId="40" hidden="1" customBuiltin="1"/>
    <cellStyle name="60% - Accent3" xfId="13149" builtinId="40" hidden="1" customBuiltin="1"/>
    <cellStyle name="60% - Accent3" xfId="13187" builtinId="40" hidden="1" customBuiltin="1"/>
    <cellStyle name="60% - Accent3" xfId="13223" builtinId="40" hidden="1" customBuiltin="1"/>
    <cellStyle name="60% - Accent3" xfId="13258" builtinId="40" hidden="1" customBuiltin="1"/>
    <cellStyle name="60% - Accent3" xfId="13276" builtinId="40" hidden="1" customBuiltin="1"/>
    <cellStyle name="60% - Accent3" xfId="13321" builtinId="40" hidden="1" customBuiltin="1"/>
    <cellStyle name="60% - Accent3" xfId="13353" builtinId="40" hidden="1" customBuiltin="1"/>
    <cellStyle name="60% - Accent3" xfId="13387" builtinId="40" hidden="1" customBuiltin="1"/>
    <cellStyle name="60% - Accent3" xfId="13419" builtinId="40" hidden="1" customBuiltin="1"/>
    <cellStyle name="60% - Accent3" xfId="13450" builtinId="40" hidden="1" customBuiltin="1"/>
    <cellStyle name="60% - Accent3" xfId="13288" builtinId="40" hidden="1" customBuiltin="1"/>
    <cellStyle name="60% - Accent3" xfId="13452" builtinId="40" hidden="1" customBuiltin="1"/>
    <cellStyle name="60% - Accent3" xfId="13473" builtinId="40" hidden="1" customBuiltin="1"/>
    <cellStyle name="60% - Accent3" xfId="13508" builtinId="40" hidden="1" customBuiltin="1"/>
    <cellStyle name="60% - Accent3" xfId="13544" builtinId="40" hidden="1" customBuiltin="1"/>
    <cellStyle name="60% - Accent3" xfId="13578" builtinId="40" hidden="1" customBuiltin="1"/>
    <cellStyle name="60% - Accent3" xfId="13618" builtinId="40" hidden="1" customBuiltin="1"/>
    <cellStyle name="60% - Accent3" xfId="13663" builtinId="40" hidden="1" customBuiltin="1"/>
    <cellStyle name="60% - Accent3" xfId="13695" builtinId="40" hidden="1" customBuiltin="1"/>
    <cellStyle name="60% - Accent3" xfId="13729" builtinId="40" hidden="1" customBuiltin="1"/>
    <cellStyle name="60% - Accent3" xfId="13761" builtinId="40" hidden="1" customBuiltin="1"/>
    <cellStyle name="60% - Accent3" xfId="13792" builtinId="40" hidden="1" customBuiltin="1"/>
    <cellStyle name="60% - Accent3" xfId="13630" builtinId="40" hidden="1" customBuiltin="1"/>
    <cellStyle name="60% - Accent3" xfId="13794" builtinId="40" hidden="1" customBuiltin="1"/>
    <cellStyle name="60% - Accent3" xfId="13815" builtinId="40" hidden="1" customBuiltin="1"/>
    <cellStyle name="60% - Accent3" xfId="13850" builtinId="40" hidden="1" customBuiltin="1"/>
    <cellStyle name="60% - Accent3" xfId="13886" builtinId="40" hidden="1" customBuiltin="1"/>
    <cellStyle name="60% - Accent3" xfId="13920" builtinId="40" hidden="1" customBuiltin="1"/>
    <cellStyle name="60% - Accent3" xfId="13962" builtinId="40" hidden="1" customBuiltin="1"/>
    <cellStyle name="60% - Accent3" xfId="14321" builtinId="40" hidden="1" customBuiltin="1"/>
    <cellStyle name="60% - Accent3" xfId="14342" builtinId="40" hidden="1" customBuiltin="1"/>
    <cellStyle name="60% - Accent3" xfId="14364" builtinId="40" hidden="1" customBuiltin="1"/>
    <cellStyle name="60% - Accent3" xfId="14386" builtinId="40" hidden="1" customBuiltin="1"/>
    <cellStyle name="60% - Accent3" xfId="14407" builtinId="40" hidden="1" customBuiltin="1"/>
    <cellStyle name="60% - Accent3" xfId="14449" builtinId="40" hidden="1" customBuiltin="1"/>
    <cellStyle name="60% - Accent3" xfId="14852" builtinId="40" hidden="1" customBuiltin="1"/>
    <cellStyle name="60% - Accent3" xfId="14876" builtinId="40" hidden="1" customBuiltin="1"/>
    <cellStyle name="60% - Accent3" xfId="14902" builtinId="40" hidden="1" customBuiltin="1"/>
    <cellStyle name="60% - Accent3" xfId="14926" builtinId="40" hidden="1" customBuiltin="1"/>
    <cellStyle name="60% - Accent3" xfId="14949" builtinId="40" hidden="1" customBuiltin="1"/>
    <cellStyle name="60% - Accent3" xfId="14822" builtinId="40" hidden="1" customBuiltin="1"/>
    <cellStyle name="60% - Accent3" xfId="14988" builtinId="40" hidden="1" customBuiltin="1"/>
    <cellStyle name="60% - Accent3" xfId="15020" builtinId="40" hidden="1" customBuiltin="1"/>
    <cellStyle name="60% - Accent3" xfId="15053" builtinId="40" hidden="1" customBuiltin="1"/>
    <cellStyle name="60% - Accent3" xfId="15086" builtinId="40" hidden="1" customBuiltin="1"/>
    <cellStyle name="60% - Accent3" xfId="15117" builtinId="40" hidden="1" customBuiltin="1"/>
    <cellStyle name="60% - Accent3" xfId="14960" builtinId="40" hidden="1" customBuiltin="1"/>
    <cellStyle name="60% - Accent3" xfId="15119" builtinId="40" hidden="1" customBuiltin="1"/>
    <cellStyle name="60% - Accent3" xfId="15135" builtinId="40" hidden="1" customBuiltin="1"/>
    <cellStyle name="60% - Accent3" xfId="15162" builtinId="40" hidden="1" customBuiltin="1"/>
    <cellStyle name="60% - Accent3" xfId="15185" builtinId="40" hidden="1" customBuiltin="1"/>
    <cellStyle name="60% - Accent3" xfId="15209" builtinId="40" hidden="1" customBuiltin="1"/>
    <cellStyle name="60% - Accent3" xfId="15220" builtinId="40" hidden="1" customBuiltin="1"/>
    <cellStyle name="60% - Accent3" xfId="15255" builtinId="40" hidden="1" customBuiltin="1"/>
    <cellStyle name="60% - Accent3" xfId="15286" builtinId="40" hidden="1" customBuiltin="1"/>
    <cellStyle name="60% - Accent3" xfId="15317" builtinId="40" hidden="1" customBuiltin="1"/>
    <cellStyle name="60% - Accent3" xfId="15346" builtinId="40" hidden="1" customBuiltin="1"/>
    <cellStyle name="60% - Accent3" xfId="15374" builtinId="40" hidden="1" customBuiltin="1"/>
    <cellStyle name="60% - Accent3" xfId="15230" builtinId="40" hidden="1" customBuiltin="1"/>
    <cellStyle name="60% - Accent3" xfId="15376" builtinId="40" hidden="1" customBuiltin="1"/>
    <cellStyle name="60% - Accent3" xfId="15392" builtinId="40" hidden="1" customBuiltin="1"/>
    <cellStyle name="60% - Accent3" xfId="15415" builtinId="40" hidden="1" customBuiltin="1"/>
    <cellStyle name="60% - Accent3" xfId="15441" builtinId="40" hidden="1" customBuiltin="1"/>
    <cellStyle name="60% - Accent3" xfId="15466" builtinId="40" hidden="1" customBuiltin="1"/>
    <cellStyle name="60% - Accent3" xfId="15497" builtinId="40" hidden="1" customBuiltin="1"/>
    <cellStyle name="60% - Accent3" xfId="15533" builtinId="40" hidden="1" customBuiltin="1"/>
    <cellStyle name="60% - Accent3" xfId="15564" builtinId="40" hidden="1" customBuiltin="1"/>
    <cellStyle name="60% - Accent3" xfId="15595" builtinId="40" hidden="1" customBuiltin="1"/>
    <cellStyle name="60% - Accent3" xfId="15623" builtinId="40" hidden="1" customBuiltin="1"/>
    <cellStyle name="60% - Accent3" xfId="15651" builtinId="40" hidden="1" customBuiltin="1"/>
    <cellStyle name="60% - Accent3" xfId="15508" builtinId="40" hidden="1" customBuiltin="1"/>
    <cellStyle name="60% - Accent3" xfId="15653" builtinId="40" hidden="1" customBuiltin="1"/>
    <cellStyle name="60% - Accent3" xfId="15669" builtinId="40" hidden="1" customBuiltin="1"/>
    <cellStyle name="60% - Accent3" xfId="15692" builtinId="40" hidden="1" customBuiltin="1"/>
    <cellStyle name="60% - Accent3" xfId="15716" builtinId="40" hidden="1" customBuiltin="1"/>
    <cellStyle name="60% - Accent3" xfId="15740" builtinId="40" hidden="1" customBuiltin="1"/>
    <cellStyle name="60% - Accent3" xfId="15769" builtinId="40" hidden="1" customBuiltin="1"/>
    <cellStyle name="60% - Accent3" xfId="14620" builtinId="40" hidden="1" customBuiltin="1"/>
    <cellStyle name="60% - Accent3" xfId="14750" builtinId="40" hidden="1" customBuiltin="1"/>
    <cellStyle name="60% - Accent3" xfId="14629" builtinId="40" hidden="1" customBuiltin="1"/>
    <cellStyle name="60% - Accent3" xfId="14770" builtinId="40" hidden="1" customBuiltin="1"/>
    <cellStyle name="60% - Accent3" xfId="14755" builtinId="40" hidden="1" customBuiltin="1"/>
    <cellStyle name="60% - Accent3" xfId="14488" builtinId="40" hidden="1" customBuiltin="1"/>
    <cellStyle name="60% - Accent3" xfId="15921" builtinId="40" hidden="1" customBuiltin="1"/>
    <cellStyle name="60% - Accent3" xfId="15942" builtinId="40" hidden="1" customBuiltin="1"/>
    <cellStyle name="60% - Accent3" xfId="15965" builtinId="40" hidden="1" customBuiltin="1"/>
    <cellStyle name="60% - Accent3" xfId="15986" builtinId="40" hidden="1" customBuiltin="1"/>
    <cellStyle name="60% - Accent3" xfId="16007" builtinId="40" hidden="1" customBuiltin="1"/>
    <cellStyle name="60% - Accent3" xfId="15896" builtinId="40" hidden="1" customBuiltin="1"/>
    <cellStyle name="60% - Accent3" xfId="16043" builtinId="40" hidden="1" customBuiltin="1"/>
    <cellStyle name="60% - Accent3" xfId="16076" builtinId="40" hidden="1" customBuiltin="1"/>
    <cellStyle name="60% - Accent3" xfId="16110" builtinId="40" hidden="1" customBuiltin="1"/>
    <cellStyle name="60% - Accent3" xfId="16140" builtinId="40" hidden="1" customBuiltin="1"/>
    <cellStyle name="60% - Accent3" xfId="16171" builtinId="40" hidden="1" customBuiltin="1"/>
    <cellStyle name="60% - Accent3" xfId="16017" builtinId="40" hidden="1" customBuiltin="1"/>
    <cellStyle name="60% - Accent3" xfId="16173" builtinId="40" hidden="1" customBuiltin="1"/>
    <cellStyle name="60% - Accent3" xfId="16190" builtinId="40" hidden="1" customBuiltin="1"/>
    <cellStyle name="60% - Accent3" xfId="16218" builtinId="40" hidden="1" customBuiltin="1"/>
    <cellStyle name="60% - Accent3" xfId="16243" builtinId="40" hidden="1" customBuiltin="1"/>
    <cellStyle name="60% - Accent3" xfId="16269" builtinId="40" hidden="1" customBuiltin="1"/>
    <cellStyle name="60% - Accent3" xfId="16281" builtinId="40" hidden="1" customBuiltin="1"/>
    <cellStyle name="60% - Accent3" xfId="16316" builtinId="40" hidden="1" customBuiltin="1"/>
    <cellStyle name="60% - Accent3" xfId="16347" builtinId="40" hidden="1" customBuiltin="1"/>
    <cellStyle name="60% - Accent3" xfId="16378" builtinId="40" hidden="1" customBuiltin="1"/>
    <cellStyle name="60% - Accent3" xfId="16405" builtinId="40" hidden="1" customBuiltin="1"/>
    <cellStyle name="60% - Accent3" xfId="16433" builtinId="40" hidden="1" customBuiltin="1"/>
    <cellStyle name="60% - Accent3" xfId="16291" builtinId="40" hidden="1" customBuiltin="1"/>
    <cellStyle name="60% - Accent3" xfId="16435" builtinId="40" hidden="1" customBuiltin="1"/>
    <cellStyle name="60% - Accent3" xfId="16449" builtinId="40" hidden="1" customBuiltin="1"/>
    <cellStyle name="60% - Accent3" xfId="16474" builtinId="40" hidden="1" customBuiltin="1"/>
    <cellStyle name="60% - Accent3" xfId="16495" builtinId="40" hidden="1" customBuiltin="1"/>
    <cellStyle name="60% - Accent3" xfId="16519" builtinId="40" hidden="1" customBuiltin="1"/>
    <cellStyle name="60% - Accent3" xfId="16550" builtinId="40" hidden="1" customBuiltin="1"/>
    <cellStyle name="60% - Accent3" xfId="16586" builtinId="40" hidden="1" customBuiltin="1"/>
    <cellStyle name="60% - Accent3" xfId="16617" builtinId="40" hidden="1" customBuiltin="1"/>
    <cellStyle name="60% - Accent3" xfId="16649" builtinId="40" hidden="1" customBuiltin="1"/>
    <cellStyle name="60% - Accent3" xfId="16677" builtinId="40" hidden="1" customBuiltin="1"/>
    <cellStyle name="60% - Accent3" xfId="16705" builtinId="40" hidden="1" customBuiltin="1"/>
    <cellStyle name="60% - Accent3" xfId="16561" builtinId="40" hidden="1" customBuiltin="1"/>
    <cellStyle name="60% - Accent3" xfId="16707" builtinId="40" hidden="1" customBuiltin="1"/>
    <cellStyle name="60% - Accent3" xfId="16723" builtinId="40" hidden="1" customBuiltin="1"/>
    <cellStyle name="60% - Accent3" xfId="16747" builtinId="40" hidden="1" customBuiltin="1"/>
    <cellStyle name="60% - Accent3" xfId="16769" builtinId="40" hidden="1" customBuiltin="1"/>
    <cellStyle name="60% - Accent3" xfId="16792" builtinId="40" hidden="1" customBuiltin="1"/>
    <cellStyle name="60% - Accent3" xfId="16821" builtinId="40" hidden="1" customBuiltin="1"/>
    <cellStyle name="60% - Accent3" xfId="14682" builtinId="40" hidden="1" customBuiltin="1"/>
    <cellStyle name="60% - Accent3" xfId="5976" builtinId="40" hidden="1" customBuiltin="1"/>
    <cellStyle name="60% - Accent3" xfId="13023" builtinId="40" hidden="1" customBuiltin="1"/>
    <cellStyle name="60% - Accent3" xfId="14497" builtinId="40" hidden="1" customBuiltin="1"/>
    <cellStyle name="60% - Accent3" xfId="16912" builtinId="40" hidden="1" customBuiltin="1"/>
    <cellStyle name="60% - Accent3" xfId="16899" builtinId="40" hidden="1" customBuiltin="1"/>
    <cellStyle name="60% - Accent3" xfId="4595" builtinId="40" hidden="1" customBuiltin="1"/>
    <cellStyle name="60% - Accent3" xfId="9268" builtinId="40" hidden="1" customBuiltin="1"/>
    <cellStyle name="60% - Accent3" xfId="4143" builtinId="40" hidden="1" customBuiltin="1"/>
    <cellStyle name="60% - Accent3" xfId="10804" builtinId="40" hidden="1" customBuiltin="1"/>
    <cellStyle name="60% - Accent3" xfId="5851" builtinId="40" hidden="1" customBuiltin="1"/>
    <cellStyle name="60% - Accent3" xfId="4305" builtinId="40" hidden="1" customBuiltin="1"/>
    <cellStyle name="60% - Accent3" xfId="10209" builtinId="40" hidden="1" customBuiltin="1"/>
    <cellStyle name="60% - Accent3" xfId="6068" builtinId="40" hidden="1" customBuiltin="1"/>
    <cellStyle name="60% - Accent3" xfId="14069" builtinId="40" hidden="1" customBuiltin="1"/>
    <cellStyle name="60% - Accent3" xfId="14724" builtinId="40" hidden="1" customBuiltin="1"/>
    <cellStyle name="60% - Accent3" xfId="14639" builtinId="40" hidden="1" customBuiltin="1"/>
    <cellStyle name="60% - Accent3" xfId="14305" builtinId="40" hidden="1" customBuiltin="1"/>
    <cellStyle name="60% - Accent3" xfId="14236" builtinId="40" hidden="1" customBuiltin="1"/>
    <cellStyle name="60% - Accent3" xfId="5030" builtinId="40" hidden="1" customBuiltin="1"/>
    <cellStyle name="60% - Accent3" xfId="14147" builtinId="40" hidden="1" customBuiltin="1"/>
    <cellStyle name="60% - Accent3" xfId="4439" builtinId="40" hidden="1" customBuiltin="1"/>
    <cellStyle name="60% - Accent3" xfId="14169" builtinId="40" hidden="1" customBuiltin="1"/>
    <cellStyle name="60% - Accent3" xfId="14506" builtinId="40" hidden="1" customBuiltin="1"/>
    <cellStyle name="60% - Accent3" xfId="17000" builtinId="40" hidden="1" customBuiltin="1"/>
    <cellStyle name="60% - Accent3" xfId="14628" builtinId="40" hidden="1" customBuiltin="1"/>
    <cellStyle name="60% - Accent3" xfId="17042" builtinId="40" hidden="1" customBuiltin="1"/>
    <cellStyle name="60% - Accent3" xfId="14153" builtinId="40" hidden="1" customBuiltin="1"/>
    <cellStyle name="60% - Accent3" xfId="4814" builtinId="40" hidden="1" customBuiltin="1"/>
    <cellStyle name="60% - Accent3" xfId="16928" builtinId="40" hidden="1" customBuiltin="1"/>
    <cellStyle name="60% - Accent3" xfId="10773" builtinId="40" hidden="1" customBuiltin="1"/>
    <cellStyle name="60% - Accent3" xfId="10813" builtinId="40" hidden="1" customBuiltin="1"/>
    <cellStyle name="60% - Accent3" xfId="6006" builtinId="40" hidden="1" customBuiltin="1"/>
    <cellStyle name="60% - Accent3" xfId="4562" builtinId="40" hidden="1" customBuiltin="1"/>
    <cellStyle name="60% - Accent3" xfId="7628" builtinId="40" hidden="1" customBuiltin="1"/>
    <cellStyle name="60% - Accent3" xfId="4872" builtinId="40" hidden="1" customBuiltin="1"/>
    <cellStyle name="60% - Accent3" xfId="12716" builtinId="40" hidden="1" customBuiltin="1"/>
    <cellStyle name="60% - Accent3" xfId="8417" builtinId="40" hidden="1" customBuiltin="1"/>
    <cellStyle name="60% - Accent3" xfId="4425" builtinId="40" hidden="1" customBuiltin="1"/>
    <cellStyle name="60% - Accent3" xfId="9653" builtinId="40" hidden="1" customBuiltin="1"/>
    <cellStyle name="60% - Accent3" xfId="4705" builtinId="40" hidden="1" customBuiltin="1"/>
    <cellStyle name="60% - Accent3" xfId="4948" builtinId="40" hidden="1" customBuiltin="1"/>
    <cellStyle name="60% - Accent3" xfId="10626" builtinId="40" hidden="1" customBuiltin="1"/>
    <cellStyle name="60% - Accent3" xfId="7854" builtinId="40" hidden="1" customBuiltin="1"/>
    <cellStyle name="60% - Accent3" xfId="8083" builtinId="40" hidden="1" customBuiltin="1"/>
    <cellStyle name="60% - Accent3" xfId="10629" builtinId="40" hidden="1" customBuiltin="1"/>
    <cellStyle name="60% - Accent3" xfId="12771" builtinId="40" hidden="1" customBuiltin="1"/>
    <cellStyle name="60% - Accent3" xfId="16456" builtinId="40" hidden="1" customBuiltin="1"/>
    <cellStyle name="60% - Accent3" xfId="10650" builtinId="40" hidden="1" customBuiltin="1"/>
    <cellStyle name="60% - Accent3" xfId="7933" builtinId="40" hidden="1" customBuiltin="1"/>
    <cellStyle name="60% - Accent3" xfId="16714" builtinId="40" hidden="1" customBuiltin="1"/>
    <cellStyle name="60% - Accent3" xfId="14273" builtinId="40" hidden="1" customBuiltin="1"/>
    <cellStyle name="60% - Accent3" xfId="4656" builtinId="40" hidden="1" customBuiltin="1"/>
    <cellStyle name="60% - Accent3" xfId="16321" builtinId="40" hidden="1" customBuiltin="1"/>
    <cellStyle name="60% - Accent3" xfId="17182" builtinId="40" hidden="1" customBuiltin="1"/>
    <cellStyle name="60% - Accent3" xfId="17207" builtinId="40" hidden="1" customBuiltin="1"/>
    <cellStyle name="60% - Accent3" xfId="17235" builtinId="40" hidden="1" customBuiltin="1"/>
    <cellStyle name="60% - Accent3" xfId="17262" builtinId="40" hidden="1" customBuiltin="1"/>
    <cellStyle name="60% - Accent3" xfId="17287" builtinId="40" hidden="1" customBuiltin="1"/>
    <cellStyle name="60% - Accent3" xfId="17151" builtinId="40" hidden="1" customBuiltin="1"/>
    <cellStyle name="60% - Accent3" xfId="17329" builtinId="40" hidden="1" customBuiltin="1"/>
    <cellStyle name="60% - Accent3" xfId="17363" builtinId="40" hidden="1" customBuiltin="1"/>
    <cellStyle name="60% - Accent3" xfId="17397" builtinId="40" hidden="1" customBuiltin="1"/>
    <cellStyle name="60% - Accent3" xfId="17429" builtinId="40" hidden="1" customBuiltin="1"/>
    <cellStyle name="60% - Accent3" xfId="17461" builtinId="40" hidden="1" customBuiltin="1"/>
    <cellStyle name="60% - Accent3" xfId="17298" builtinId="40" hidden="1" customBuiltin="1"/>
    <cellStyle name="60% - Accent3" xfId="17463" builtinId="40" hidden="1" customBuiltin="1"/>
    <cellStyle name="60% - Accent3" xfId="17481" builtinId="40" hidden="1" customBuiltin="1"/>
    <cellStyle name="60% - Accent3" xfId="17510" builtinId="40" hidden="1" customBuiltin="1"/>
    <cellStyle name="60% - Accent3" xfId="17538" builtinId="40" hidden="1" customBuiltin="1"/>
    <cellStyle name="60% - Accent3" xfId="17563" builtinId="40" hidden="1" customBuiltin="1"/>
    <cellStyle name="60% - Accent3" xfId="17574" builtinId="40" hidden="1" customBuiltin="1"/>
    <cellStyle name="60% - Accent3" xfId="17612" builtinId="40" hidden="1" customBuiltin="1"/>
    <cellStyle name="60% - Accent3" xfId="17643" builtinId="40" hidden="1" customBuiltin="1"/>
    <cellStyle name="60% - Accent3" xfId="17674" builtinId="40" hidden="1" customBuiltin="1"/>
    <cellStyle name="60% - Accent3" xfId="17703" builtinId="40" hidden="1" customBuiltin="1"/>
    <cellStyle name="60% - Accent3" xfId="17732" builtinId="40" hidden="1" customBuiltin="1"/>
    <cellStyle name="60% - Accent3" xfId="17584" builtinId="40" hidden="1" customBuiltin="1"/>
    <cellStyle name="60% - Accent3" xfId="17734" builtinId="40" hidden="1" customBuiltin="1"/>
    <cellStyle name="60% - Accent3" xfId="17751" builtinId="40" hidden="1" customBuiltin="1"/>
    <cellStyle name="60% - Accent3" xfId="17777" builtinId="40" hidden="1" customBuiltin="1"/>
    <cellStyle name="60% - Accent3" xfId="17803" builtinId="40" hidden="1" customBuiltin="1"/>
    <cellStyle name="60% - Accent3" xfId="17827" builtinId="40" hidden="1" customBuiltin="1"/>
    <cellStyle name="60% - Accent3" xfId="17858" builtinId="40" hidden="1" customBuiltin="1"/>
    <cellStyle name="60% - Accent3" xfId="17896" builtinId="40" hidden="1" customBuiltin="1"/>
    <cellStyle name="60% - Accent3" xfId="17927" builtinId="40" hidden="1" customBuiltin="1"/>
    <cellStyle name="60% - Accent3" xfId="17958" builtinId="40" hidden="1" customBuiltin="1"/>
    <cellStyle name="60% - Accent3" xfId="17988" builtinId="40" hidden="1" customBuiltin="1"/>
    <cellStyle name="60% - Accent3" xfId="18016" builtinId="40" hidden="1" customBuiltin="1"/>
    <cellStyle name="60% - Accent3" xfId="17868" builtinId="40" hidden="1" customBuiltin="1"/>
    <cellStyle name="60% - Accent3" xfId="18018" builtinId="40" hidden="1" customBuiltin="1"/>
    <cellStyle name="60% - Accent3" xfId="18034" builtinId="40" hidden="1" customBuiltin="1"/>
    <cellStyle name="60% - Accent3" xfId="18059" builtinId="40" hidden="1" customBuiltin="1"/>
    <cellStyle name="60% - Accent3" xfId="18084" builtinId="40" hidden="1" customBuiltin="1"/>
    <cellStyle name="60% - Accent3" xfId="18109" builtinId="40" hidden="1" customBuiltin="1"/>
    <cellStyle name="60% - Accent3" xfId="18137" builtinId="40" hidden="1" customBuiltin="1"/>
    <cellStyle name="60% - Accent3" xfId="15711" builtinId="40" hidden="1" customBuiltin="1"/>
    <cellStyle name="60% - Accent3" xfId="17107" builtinId="40" hidden="1" customBuiltin="1"/>
    <cellStyle name="60% - Accent3" xfId="10916" builtinId="40" hidden="1" customBuiltin="1"/>
    <cellStyle name="60% - Accent3" xfId="17116" builtinId="40" hidden="1" customBuiltin="1"/>
    <cellStyle name="60% - Accent3" xfId="17111" builtinId="40" hidden="1" customBuiltin="1"/>
    <cellStyle name="60% - Accent3" xfId="7871" builtinId="40" hidden="1" customBuiltin="1"/>
    <cellStyle name="60% - Accent3" xfId="18283" builtinId="40" hidden="1" customBuiltin="1"/>
    <cellStyle name="60% - Accent3" xfId="18304" builtinId="40" hidden="1" customBuiltin="1"/>
    <cellStyle name="60% - Accent3" xfId="18327" builtinId="40" hidden="1" customBuiltin="1"/>
    <cellStyle name="60% - Accent3" xfId="18348" builtinId="40" hidden="1" customBuiltin="1"/>
    <cellStyle name="60% - Accent3" xfId="18369" builtinId="40" hidden="1" customBuiltin="1"/>
    <cellStyle name="60% - Accent3" xfId="18258" builtinId="40" hidden="1" customBuiltin="1"/>
    <cellStyle name="60% - Accent3" xfId="18408" builtinId="40" hidden="1" customBuiltin="1"/>
    <cellStyle name="60% - Accent3" xfId="18441" builtinId="40" hidden="1" customBuiltin="1"/>
    <cellStyle name="60% - Accent3" xfId="18474" builtinId="40" hidden="1" customBuiltin="1"/>
    <cellStyle name="60% - Accent3" xfId="18506" builtinId="40" hidden="1" customBuiltin="1"/>
    <cellStyle name="60% - Accent3" xfId="18537" builtinId="40" hidden="1" customBuiltin="1"/>
    <cellStyle name="60% - Accent3" xfId="18380" builtinId="40" hidden="1" customBuiltin="1"/>
    <cellStyle name="60% - Accent3" xfId="18539" builtinId="40" hidden="1" customBuiltin="1"/>
    <cellStyle name="60% - Accent3" xfId="18556" builtinId="40" hidden="1" customBuiltin="1"/>
    <cellStyle name="60% - Accent3" xfId="18585" builtinId="40" hidden="1" customBuiltin="1"/>
    <cellStyle name="60% - Accent3" xfId="18612" builtinId="40" hidden="1" customBuiltin="1"/>
    <cellStyle name="60% - Accent3" xfId="18637" builtinId="40" hidden="1" customBuiltin="1"/>
    <cellStyle name="60% - Accent3" xfId="18647" builtinId="40" hidden="1" customBuiltin="1"/>
    <cellStyle name="60% - Accent3" xfId="18685" builtinId="40" hidden="1" customBuiltin="1"/>
    <cellStyle name="60% - Accent3" xfId="18717" builtinId="40" hidden="1" customBuiltin="1"/>
    <cellStyle name="60% - Accent3" xfId="18748" builtinId="40" hidden="1" customBuiltin="1"/>
    <cellStyle name="60% - Accent3" xfId="18776" builtinId="40" hidden="1" customBuiltin="1"/>
    <cellStyle name="60% - Accent3" xfId="18805" builtinId="40" hidden="1" customBuiltin="1"/>
    <cellStyle name="60% - Accent3" xfId="18658" builtinId="40" hidden="1" customBuiltin="1"/>
    <cellStyle name="60% - Accent3" xfId="18807" builtinId="40" hidden="1" customBuiltin="1"/>
    <cellStyle name="60% - Accent3" xfId="18822" builtinId="40" hidden="1" customBuiltin="1"/>
    <cellStyle name="60% - Accent3" xfId="18850" builtinId="40" hidden="1" customBuiltin="1"/>
    <cellStyle name="60% - Accent3" xfId="18876" builtinId="40" hidden="1" customBuiltin="1"/>
    <cellStyle name="60% - Accent3" xfId="18900" builtinId="40" hidden="1" customBuiltin="1"/>
    <cellStyle name="60% - Accent3" xfId="18930" builtinId="40" hidden="1" customBuiltin="1"/>
    <cellStyle name="60% - Accent3" xfId="18968" builtinId="40" hidden="1" customBuiltin="1"/>
    <cellStyle name="60% - Accent3" xfId="18999" builtinId="40" hidden="1" customBuiltin="1"/>
    <cellStyle name="60% - Accent3" xfId="19030" builtinId="40" hidden="1" customBuiltin="1"/>
    <cellStyle name="60% - Accent3" xfId="19060" builtinId="40" hidden="1" customBuiltin="1"/>
    <cellStyle name="60% - Accent3" xfId="19088" builtinId="40" hidden="1" customBuiltin="1"/>
    <cellStyle name="60% - Accent3" xfId="18940" builtinId="40" hidden="1" customBuiltin="1"/>
    <cellStyle name="60% - Accent3" xfId="19090" builtinId="40" hidden="1" customBuiltin="1"/>
    <cellStyle name="60% - Accent3" xfId="19106" builtinId="40" hidden="1" customBuiltin="1"/>
    <cellStyle name="60% - Accent3" xfId="19131" builtinId="40" hidden="1" customBuiltin="1"/>
    <cellStyle name="60% - Accent3" xfId="19154" builtinId="40" hidden="1" customBuiltin="1"/>
    <cellStyle name="60% - Accent3" xfId="19178" builtinId="40" hidden="1" customBuiltin="1"/>
    <cellStyle name="60% - Accent3" xfId="19199" builtinId="40" hidden="1" customBuiltin="1"/>
    <cellStyle name="60% - Accent3" xfId="5293" builtinId="40" hidden="1" customBuiltin="1"/>
    <cellStyle name="60% - Accent3" xfId="5055" builtinId="40" hidden="1" customBuiltin="1"/>
    <cellStyle name="60% - Accent3" xfId="4309" builtinId="40" hidden="1" customBuiltin="1"/>
    <cellStyle name="60% - Accent3" xfId="6067" builtinId="40" hidden="1" customBuiltin="1"/>
    <cellStyle name="60% - Accent3" xfId="10789" builtinId="40" hidden="1" customBuiltin="1"/>
    <cellStyle name="60% - Accent3" xfId="17132" builtinId="40" hidden="1" customBuiltin="1"/>
    <cellStyle name="60% - Accent3" xfId="5505" builtinId="40" hidden="1" customBuiltin="1"/>
    <cellStyle name="60% - Accent3" xfId="17562" builtinId="40" hidden="1" customBuiltin="1"/>
    <cellStyle name="60% - Accent3" xfId="17836" builtinId="40" hidden="1" customBuiltin="1"/>
    <cellStyle name="60% - Accent3" xfId="14457" builtinId="40" hidden="1" customBuiltin="1"/>
    <cellStyle name="60% - Accent3" xfId="4946" builtinId="40" hidden="1" customBuiltin="1"/>
    <cellStyle name="60% - Accent3" xfId="10819" builtinId="40" hidden="1" customBuiltin="1"/>
    <cellStyle name="60% - Accent3" xfId="18549" builtinId="40" hidden="1" customBuiltin="1"/>
    <cellStyle name="60% - Accent3" xfId="14168" builtinId="40" hidden="1" customBuiltin="1"/>
    <cellStyle name="60% - Accent3" xfId="6307" builtinId="40" hidden="1" customBuiltin="1"/>
    <cellStyle name="60% - Accent3" xfId="17112" builtinId="40" hidden="1" customBuiltin="1"/>
    <cellStyle name="60% - Accent3" xfId="16852" builtinId="40" hidden="1" customBuiltin="1"/>
    <cellStyle name="60% - Accent3" xfId="14152" builtinId="40" hidden="1" customBuiltin="1"/>
    <cellStyle name="60% - Accent3" xfId="19207" builtinId="40" hidden="1" customBuiltin="1"/>
    <cellStyle name="60% - Accent3" xfId="19230" builtinId="40" hidden="1" customBuiltin="1"/>
    <cellStyle name="60% - Accent3" xfId="19269" builtinId="40" hidden="1" customBuiltin="1"/>
    <cellStyle name="60% - Accent3" xfId="19306" builtinId="40" hidden="1" customBuiltin="1"/>
    <cellStyle name="60% - Accent3" xfId="19341" builtinId="40" hidden="1" customBuiltin="1"/>
    <cellStyle name="60% - Accent3" xfId="19359" builtinId="40" hidden="1" customBuiltin="1"/>
    <cellStyle name="60% - Accent3" xfId="19404" builtinId="40" hidden="1" customBuiltin="1"/>
    <cellStyle name="60% - Accent3" xfId="19436" builtinId="40" hidden="1" customBuiltin="1"/>
    <cellStyle name="60% - Accent3" xfId="19470" builtinId="40" hidden="1" customBuiltin="1"/>
    <cellStyle name="60% - Accent3" xfId="19502" builtinId="40" hidden="1" customBuiltin="1"/>
    <cellStyle name="60% - Accent3" xfId="19533" builtinId="40" hidden="1" customBuiltin="1"/>
    <cellStyle name="60% - Accent3" xfId="19371" builtinId="40" hidden="1" customBuiltin="1"/>
    <cellStyle name="60% - Accent3" xfId="19535" builtinId="40" hidden="1" customBuiltin="1"/>
    <cellStyle name="60% - Accent3" xfId="19556" builtinId="40" hidden="1" customBuiltin="1"/>
    <cellStyle name="60% - Accent3" xfId="19591" builtinId="40" hidden="1" customBuiltin="1"/>
    <cellStyle name="60% - Accent3" xfId="19627" builtinId="40" hidden="1" customBuiltin="1"/>
    <cellStyle name="60% - Accent3" xfId="19661" builtinId="40" hidden="1" customBuiltin="1"/>
    <cellStyle name="60% - Accent3" xfId="19701" builtinId="40" hidden="1" customBuiltin="1"/>
    <cellStyle name="60% - Accent3" xfId="19746" builtinId="40" hidden="1" customBuiltin="1"/>
    <cellStyle name="60% - Accent3" xfId="19778" builtinId="40" hidden="1" customBuiltin="1"/>
    <cellStyle name="60% - Accent3" xfId="19812" builtinId="40" hidden="1" customBuiltin="1"/>
    <cellStyle name="60% - Accent3" xfId="19844" builtinId="40" hidden="1" customBuiltin="1"/>
    <cellStyle name="60% - Accent3" xfId="19875" builtinId="40" hidden="1" customBuiltin="1"/>
    <cellStyle name="60% - Accent3" xfId="19713" builtinId="40" hidden="1" customBuiltin="1"/>
    <cellStyle name="60% - Accent3" xfId="19877" builtinId="40" hidden="1" customBuiltin="1"/>
    <cellStyle name="60% - Accent3" xfId="19898" builtinId="40" hidden="1" customBuiltin="1"/>
    <cellStyle name="60% - Accent3" xfId="19933" builtinId="40" hidden="1" customBuiltin="1"/>
    <cellStyle name="60% - Accent3" xfId="19969" builtinId="40" hidden="1" customBuiltin="1"/>
    <cellStyle name="60% - Accent3" xfId="20003" builtinId="40" hidden="1" customBuiltin="1"/>
    <cellStyle name="60% - Accent3" xfId="20038" builtinId="40" hidden="1" customBuiltin="1"/>
    <cellStyle name="60% - Accent3" xfId="20145" builtinId="40" hidden="1" customBuiltin="1"/>
    <cellStyle name="60% - Accent3" xfId="20166" builtinId="40" hidden="1" customBuiltin="1"/>
    <cellStyle name="60% - Accent3" xfId="20189" builtinId="40" hidden="1" customBuiltin="1"/>
    <cellStyle name="60% - Accent3" xfId="20211" builtinId="40" hidden="1" customBuiltin="1"/>
    <cellStyle name="60% - Accent3" xfId="20232" builtinId="40" hidden="1" customBuiltin="1"/>
    <cellStyle name="60% - Accent3" xfId="20266" builtinId="40" hidden="1" customBuiltin="1"/>
    <cellStyle name="60% - Accent3" xfId="20466" builtinId="40" hidden="1" customBuiltin="1"/>
    <cellStyle name="60% - Accent3" xfId="20490" builtinId="40" hidden="1" customBuiltin="1"/>
    <cellStyle name="60% - Accent3" xfId="20518" builtinId="40" hidden="1" customBuiltin="1"/>
    <cellStyle name="60% - Accent3" xfId="20545" builtinId="40" hidden="1" customBuiltin="1"/>
    <cellStyle name="60% - Accent3" xfId="20570" builtinId="40" hidden="1" customBuiltin="1"/>
    <cellStyle name="60% - Accent3" xfId="20435" builtinId="40" hidden="1" customBuiltin="1"/>
    <cellStyle name="60% - Accent3" xfId="20611" builtinId="40" hidden="1" customBuiltin="1"/>
    <cellStyle name="60% - Accent3" xfId="20645" builtinId="40" hidden="1" customBuiltin="1"/>
    <cellStyle name="60% - Accent3" xfId="20678" builtinId="40" hidden="1" customBuiltin="1"/>
    <cellStyle name="60% - Accent3" xfId="20710" builtinId="40" hidden="1" customBuiltin="1"/>
    <cellStyle name="60% - Accent3" xfId="20742" builtinId="40" hidden="1" customBuiltin="1"/>
    <cellStyle name="60% - Accent3" xfId="20581" builtinId="40" hidden="1" customBuiltin="1"/>
    <cellStyle name="60% - Accent3" xfId="20744" builtinId="40" hidden="1" customBuiltin="1"/>
    <cellStyle name="60% - Accent3" xfId="20761" builtinId="40" hidden="1" customBuiltin="1"/>
    <cellStyle name="60% - Accent3" xfId="20790" builtinId="40" hidden="1" customBuiltin="1"/>
    <cellStyle name="60% - Accent3" xfId="20818" builtinId="40" hidden="1" customBuiltin="1"/>
    <cellStyle name="60% - Accent3" xfId="20842" builtinId="40" hidden="1" customBuiltin="1"/>
    <cellStyle name="60% - Accent3" xfId="20853" builtinId="40" hidden="1" customBuiltin="1"/>
    <cellStyle name="60% - Accent3" xfId="20891" builtinId="40" hidden="1" customBuiltin="1"/>
    <cellStyle name="60% - Accent3" xfId="20922" builtinId="40" hidden="1" customBuiltin="1"/>
    <cellStyle name="60% - Accent3" xfId="20953" builtinId="40" hidden="1" customBuiltin="1"/>
    <cellStyle name="60% - Accent3" xfId="20982" builtinId="40" hidden="1" customBuiltin="1"/>
    <cellStyle name="60% - Accent3" xfId="21010" builtinId="40" hidden="1" customBuiltin="1"/>
    <cellStyle name="60% - Accent3" xfId="20863" builtinId="40" hidden="1" customBuiltin="1"/>
    <cellStyle name="60% - Accent3" xfId="21012" builtinId="40" hidden="1" customBuiltin="1"/>
    <cellStyle name="60% - Accent3" xfId="21028" builtinId="40" hidden="1" customBuiltin="1"/>
    <cellStyle name="60% - Accent3" xfId="21053" builtinId="40" hidden="1" customBuiltin="1"/>
    <cellStyle name="60% - Accent3" xfId="21077" builtinId="40" hidden="1" customBuiltin="1"/>
    <cellStyle name="60% - Accent3" xfId="21100" builtinId="40" hidden="1" customBuiltin="1"/>
    <cellStyle name="60% - Accent3" xfId="21130" builtinId="40" hidden="1" customBuiltin="1"/>
    <cellStyle name="60% - Accent3" xfId="21168" builtinId="40" hidden="1" customBuiltin="1"/>
    <cellStyle name="60% - Accent3" xfId="21199" builtinId="40" hidden="1" customBuiltin="1"/>
    <cellStyle name="60% - Accent3" xfId="21230" builtinId="40" hidden="1" customBuiltin="1"/>
    <cellStyle name="60% - Accent3" xfId="21259" builtinId="40" hidden="1" customBuiltin="1"/>
    <cellStyle name="60% - Accent3" xfId="21287" builtinId="40" hidden="1" customBuiltin="1"/>
    <cellStyle name="60% - Accent3" xfId="21140" builtinId="40" hidden="1" customBuiltin="1"/>
    <cellStyle name="60% - Accent3" xfId="21289" builtinId="40" hidden="1" customBuiltin="1"/>
    <cellStyle name="60% - Accent3" xfId="21305" builtinId="40" hidden="1" customBuiltin="1"/>
    <cellStyle name="60% - Accent3" xfId="21330" builtinId="40" hidden="1" customBuiltin="1"/>
    <cellStyle name="60% - Accent3" xfId="21355" builtinId="40" hidden="1" customBuiltin="1"/>
    <cellStyle name="60% - Accent3" xfId="21378" builtinId="40" hidden="1" customBuiltin="1"/>
    <cellStyle name="60% - Accent3" xfId="21406" builtinId="40" hidden="1" customBuiltin="1"/>
    <cellStyle name="60% - Accent3" xfId="20327" builtinId="40" hidden="1" customBuiltin="1"/>
    <cellStyle name="60% - Accent3" xfId="20391" builtinId="40" hidden="1" customBuiltin="1"/>
    <cellStyle name="60% - Accent3" xfId="20329" builtinId="40" hidden="1" customBuiltin="1"/>
    <cellStyle name="60% - Accent3" xfId="20400" builtinId="40" hidden="1" customBuiltin="1"/>
    <cellStyle name="60% - Accent3" xfId="20395" builtinId="40" hidden="1" customBuiltin="1"/>
    <cellStyle name="60% - Accent3" xfId="20282" builtinId="40" hidden="1" customBuiltin="1"/>
    <cellStyle name="60% - Accent3" xfId="21552" builtinId="40" hidden="1" customBuiltin="1"/>
    <cellStyle name="60% - Accent3" xfId="21573" builtinId="40" hidden="1" customBuiltin="1"/>
    <cellStyle name="60% - Accent3" xfId="21596" builtinId="40" hidden="1" customBuiltin="1"/>
    <cellStyle name="60% - Accent3" xfId="21617" builtinId="40" hidden="1" customBuiltin="1"/>
    <cellStyle name="60% - Accent3" xfId="21638" builtinId="40" hidden="1" customBuiltin="1"/>
    <cellStyle name="60% - Accent3" xfId="21527" builtinId="40" hidden="1" customBuiltin="1"/>
    <cellStyle name="60% - Accent3" xfId="21677" builtinId="40" hidden="1" customBuiltin="1"/>
    <cellStyle name="60% - Accent3" xfId="21710" builtinId="40" hidden="1" customBuiltin="1"/>
    <cellStyle name="60% - Accent3" xfId="21743" builtinId="40" hidden="1" customBuiltin="1"/>
    <cellStyle name="60% - Accent3" xfId="21774" builtinId="40" hidden="1" customBuiltin="1"/>
    <cellStyle name="60% - Accent3" xfId="21805" builtinId="40" hidden="1" customBuiltin="1"/>
    <cellStyle name="60% - Accent3" xfId="21649" builtinId="40" hidden="1" customBuiltin="1"/>
    <cellStyle name="60% - Accent3" xfId="21807" builtinId="40" hidden="1" customBuiltin="1"/>
    <cellStyle name="60% - Accent3" xfId="21823" builtinId="40" hidden="1" customBuiltin="1"/>
    <cellStyle name="60% - Accent3" xfId="21851" builtinId="40" hidden="1" customBuiltin="1"/>
    <cellStyle name="60% - Accent3" xfId="21875" builtinId="40" hidden="1" customBuiltin="1"/>
    <cellStyle name="60% - Accent3" xfId="21899" builtinId="40" hidden="1" customBuiltin="1"/>
    <cellStyle name="60% - Accent3" xfId="21909" builtinId="40" hidden="1" customBuiltin="1"/>
    <cellStyle name="60% - Accent3" xfId="21947" builtinId="40" hidden="1" customBuiltin="1"/>
    <cellStyle name="60% - Accent3" xfId="21978" builtinId="40" hidden="1" customBuiltin="1"/>
    <cellStyle name="60% - Accent3" xfId="22009" builtinId="40" hidden="1" customBuiltin="1"/>
    <cellStyle name="60% - Accent3" xfId="22037" builtinId="40" hidden="1" customBuiltin="1"/>
    <cellStyle name="60% - Accent3" xfId="22065" builtinId="40" hidden="1" customBuiltin="1"/>
    <cellStyle name="60% - Accent3" xfId="21920" builtinId="40" hidden="1" customBuiltin="1"/>
    <cellStyle name="60% - Accent3" xfId="22067" builtinId="40" hidden="1" customBuiltin="1"/>
    <cellStyle name="60% - Accent3" xfId="22082" builtinId="40" hidden="1" customBuiltin="1"/>
    <cellStyle name="60% - Accent3" xfId="22107" builtinId="40" hidden="1" customBuiltin="1"/>
    <cellStyle name="60% - Accent3" xfId="22132" builtinId="40" hidden="1" customBuiltin="1"/>
    <cellStyle name="60% - Accent3" xfId="22156" builtinId="40" hidden="1" customBuiltin="1"/>
    <cellStyle name="60% - Accent3" xfId="22185" builtinId="40" hidden="1" customBuiltin="1"/>
    <cellStyle name="60% - Accent3" xfId="22223" builtinId="40" hidden="1" customBuiltin="1"/>
    <cellStyle name="60% - Accent3" xfId="22254" builtinId="40" hidden="1" customBuiltin="1"/>
    <cellStyle name="60% - Accent3" xfId="22285" builtinId="40" hidden="1" customBuiltin="1"/>
    <cellStyle name="60% - Accent3" xfId="22314" builtinId="40" hidden="1" customBuiltin="1"/>
    <cellStyle name="60% - Accent3" xfId="22342" builtinId="40" hidden="1" customBuiltin="1"/>
    <cellStyle name="60% - Accent3" xfId="22195" builtinId="40" hidden="1" customBuiltin="1"/>
    <cellStyle name="60% - Accent3" xfId="22344" builtinId="40" hidden="1" customBuiltin="1"/>
    <cellStyle name="60% - Accent3" xfId="22360" builtinId="40" hidden="1" customBuiltin="1"/>
    <cellStyle name="60% - Accent3" xfId="22385" builtinId="40" hidden="1" customBuiltin="1"/>
    <cellStyle name="60% - Accent3" xfId="22408" builtinId="40" hidden="1" customBuiltin="1"/>
    <cellStyle name="60% - Accent3" xfId="22431" builtinId="40" hidden="1" customBuiltin="1"/>
    <cellStyle name="60% - Accent3" xfId="22452" builtinId="40" hidden="1" customBuiltin="1"/>
    <cellStyle name="60% - Accent3" xfId="8191" builtinId="40" hidden="1" customBuiltin="1"/>
    <cellStyle name="60% - Accent3" xfId="5829" builtinId="40" hidden="1" customBuiltin="1"/>
    <cellStyle name="60% - Accent3" xfId="5078" builtinId="40" hidden="1" customBuiltin="1"/>
    <cellStyle name="60% - Accent3" xfId="14503" builtinId="40" hidden="1" customBuiltin="1"/>
    <cellStyle name="60% - Accent3" xfId="16804" builtinId="40" hidden="1" customBuiltin="1"/>
    <cellStyle name="60% - Accent3" xfId="20416" builtinId="40" hidden="1" customBuiltin="1"/>
    <cellStyle name="60% - Accent3" xfId="14296" builtinId="40" hidden="1" customBuiltin="1"/>
    <cellStyle name="60% - Accent3" xfId="20841" builtinId="40" hidden="1" customBuiltin="1"/>
    <cellStyle name="60% - Accent3" xfId="21108" builtinId="40" hidden="1" customBuiltin="1"/>
    <cellStyle name="60% - Accent3" xfId="14870" builtinId="40" hidden="1" customBuiltin="1"/>
    <cellStyle name="60% - Accent3" xfId="10311" builtinId="40" hidden="1" customBuiltin="1"/>
    <cellStyle name="60% - Accent3" xfId="6163" builtinId="40" hidden="1" customBuiltin="1"/>
    <cellStyle name="60% - Accent3" xfId="21817" builtinId="40" hidden="1" customBuiltin="1"/>
    <cellStyle name="60% - Accent3" xfId="5471" builtinId="40" hidden="1" customBuiltin="1"/>
    <cellStyle name="60% - Accent3" xfId="14131" builtinId="40" hidden="1" customBuiltin="1"/>
    <cellStyle name="60% - Accent3" xfId="20396" builtinId="40" hidden="1" customBuiltin="1"/>
    <cellStyle name="60% - Accent3" xfId="4565" builtinId="40" hidden="1" customBuiltin="1"/>
    <cellStyle name="60% - Accent3" xfId="8257" builtinId="40" hidden="1" customBuiltin="1"/>
    <cellStyle name="60% - Accent3" xfId="22460" builtinId="40" hidden="1" customBuiltin="1"/>
    <cellStyle name="60% - Accent3" xfId="22483" builtinId="40" hidden="1" customBuiltin="1"/>
    <cellStyle name="60% - Accent3" xfId="22522" builtinId="40" hidden="1" customBuiltin="1"/>
    <cellStyle name="60% - Accent3" xfId="22559" builtinId="40" hidden="1" customBuiltin="1"/>
    <cellStyle name="60% - Accent3" xfId="22594" builtinId="40" hidden="1" customBuiltin="1"/>
    <cellStyle name="60% - Accent3" xfId="22612" builtinId="40" hidden="1" customBuiltin="1"/>
    <cellStyle name="60% - Accent3" xfId="22657" builtinId="40" hidden="1" customBuiltin="1"/>
    <cellStyle name="60% - Accent3" xfId="22689" builtinId="40" hidden="1" customBuiltin="1"/>
    <cellStyle name="60% - Accent3" xfId="22723" builtinId="40" hidden="1" customBuiltin="1"/>
    <cellStyle name="60% - Accent3" xfId="22755" builtinId="40" hidden="1" customBuiltin="1"/>
    <cellStyle name="60% - Accent3" xfId="22786" builtinId="40" hidden="1" customBuiltin="1"/>
    <cellStyle name="60% - Accent3" xfId="22624" builtinId="40" hidden="1" customBuiltin="1"/>
    <cellStyle name="60% - Accent3" xfId="22788" builtinId="40" hidden="1" customBuiltin="1"/>
    <cellStyle name="60% - Accent3" xfId="22809" builtinId="40" hidden="1" customBuiltin="1"/>
    <cellStyle name="60% - Accent3" xfId="22844" builtinId="40" hidden="1" customBuiltin="1"/>
    <cellStyle name="60% - Accent3" xfId="22880" builtinId="40" hidden="1" customBuiltin="1"/>
    <cellStyle name="60% - Accent3" xfId="22914" builtinId="40" hidden="1" customBuiltin="1"/>
    <cellStyle name="60% - Accent3" xfId="22954" builtinId="40" hidden="1" customBuiltin="1"/>
    <cellStyle name="60% - Accent3" xfId="22999" builtinId="40" hidden="1" customBuiltin="1"/>
    <cellStyle name="60% - Accent3" xfId="23031" builtinId="40" hidden="1" customBuiltin="1"/>
    <cellStyle name="60% - Accent3" xfId="23065" builtinId="40" hidden="1" customBuiltin="1"/>
    <cellStyle name="60% - Accent3" xfId="23097" builtinId="40" hidden="1" customBuiltin="1"/>
    <cellStyle name="60% - Accent3" xfId="23128" builtinId="40" hidden="1" customBuiltin="1"/>
    <cellStyle name="60% - Accent3" xfId="22966" builtinId="40" hidden="1" customBuiltin="1"/>
    <cellStyle name="60% - Accent3" xfId="23130" builtinId="40" hidden="1" customBuiltin="1"/>
    <cellStyle name="60% - Accent3" xfId="23151" builtinId="40" hidden="1" customBuiltin="1"/>
    <cellStyle name="60% - Accent3" xfId="23186" builtinId="40" hidden="1" customBuiltin="1"/>
    <cellStyle name="60% - Accent3" xfId="23222" builtinId="40" hidden="1" customBuiltin="1"/>
    <cellStyle name="60% - Accent3" xfId="23256" builtinId="40" hidden="1" customBuiltin="1"/>
    <cellStyle name="60% - Accent3" xfId="23287" builtinId="40" hidden="1" customBuiltin="1"/>
    <cellStyle name="60% - Accent3" xfId="23353" builtinId="40" hidden="1" customBuiltin="1"/>
    <cellStyle name="60% - Accent3" xfId="23374" builtinId="40" hidden="1" customBuiltin="1"/>
    <cellStyle name="60% - Accent3" xfId="23397" builtinId="40" hidden="1" customBuiltin="1"/>
    <cellStyle name="60% - Accent3" xfId="23419" builtinId="40" hidden="1" customBuiltin="1"/>
    <cellStyle name="60% - Accent3" xfId="23440" builtinId="40" hidden="1" customBuiltin="1"/>
    <cellStyle name="60% - Accent3" xfId="23471" builtinId="40" hidden="1" customBuiltin="1"/>
    <cellStyle name="60% - Accent3" xfId="23667" builtinId="40" hidden="1" customBuiltin="1"/>
    <cellStyle name="60% - Accent3" xfId="23689" builtinId="40" hidden="1" customBuiltin="1"/>
    <cellStyle name="60% - Accent3" xfId="23717" builtinId="40" hidden="1" customBuiltin="1"/>
    <cellStyle name="60% - Accent3" xfId="23743" builtinId="40" hidden="1" customBuiltin="1"/>
    <cellStyle name="60% - Accent3" xfId="23767" builtinId="40" hidden="1" customBuiltin="1"/>
    <cellStyle name="60% - Accent3" xfId="23637" builtinId="40" hidden="1" customBuiltin="1"/>
    <cellStyle name="60% - Accent3" xfId="23807" builtinId="40" hidden="1" customBuiltin="1"/>
    <cellStyle name="60% - Accent3" xfId="23841" builtinId="40" hidden="1" customBuiltin="1"/>
    <cellStyle name="60% - Accent3" xfId="23874" builtinId="40" hidden="1" customBuiltin="1"/>
    <cellStyle name="60% - Accent3" xfId="23906" builtinId="40" hidden="1" customBuiltin="1"/>
    <cellStyle name="60% - Accent3" xfId="23937" builtinId="40" hidden="1" customBuiltin="1"/>
    <cellStyle name="60% - Accent3" xfId="23778" builtinId="40" hidden="1" customBuiltin="1"/>
    <cellStyle name="60% - Accent3" xfId="23939" builtinId="40" hidden="1" customBuiltin="1"/>
    <cellStyle name="60% - Accent3" xfId="23955" builtinId="40" hidden="1" customBuiltin="1"/>
    <cellStyle name="60% - Accent3" xfId="23984" builtinId="40" hidden="1" customBuiltin="1"/>
    <cellStyle name="60% - Accent3" xfId="24010" builtinId="40" hidden="1" customBuiltin="1"/>
    <cellStyle name="60% - Accent3" xfId="24033" builtinId="40" hidden="1" customBuiltin="1"/>
    <cellStyle name="60% - Accent3" xfId="24044" builtinId="40" hidden="1" customBuiltin="1"/>
    <cellStyle name="60% - Accent3" xfId="24080" builtinId="40" hidden="1" customBuiltin="1"/>
    <cellStyle name="60% - Accent3" xfId="24111" builtinId="40" hidden="1" customBuiltin="1"/>
    <cellStyle name="60% - Accent3" xfId="24142" builtinId="40" hidden="1" customBuiltin="1"/>
    <cellStyle name="60% - Accent3" xfId="24170" builtinId="40" hidden="1" customBuiltin="1"/>
    <cellStyle name="60% - Accent3" xfId="24198" builtinId="40" hidden="1" customBuiltin="1"/>
    <cellStyle name="60% - Accent3" xfId="24054" builtinId="40" hidden="1" customBuiltin="1"/>
    <cellStyle name="60% - Accent3" xfId="24200" builtinId="40" hidden="1" customBuiltin="1"/>
    <cellStyle name="60% - Accent3" xfId="24216" builtinId="40" hidden="1" customBuiltin="1"/>
    <cellStyle name="60% - Accent3" xfId="24240" builtinId="40" hidden="1" customBuiltin="1"/>
    <cellStyle name="60% - Accent3" xfId="24264" builtinId="40" hidden="1" customBuiltin="1"/>
    <cellStyle name="60% - Accent3" xfId="24287" builtinId="40" hidden="1" customBuiltin="1"/>
    <cellStyle name="60% - Accent3" xfId="24317" builtinId="40" hidden="1" customBuiltin="1"/>
    <cellStyle name="60% - Accent3" xfId="24354" builtinId="40" hidden="1" customBuiltin="1"/>
    <cellStyle name="60% - Accent3" xfId="24385" builtinId="40" hidden="1" customBuiltin="1"/>
    <cellStyle name="60% - Accent3" xfId="24416" builtinId="40" hidden="1" customBuiltin="1"/>
    <cellStyle name="60% - Accent3" xfId="24444" builtinId="40" hidden="1" customBuiltin="1"/>
    <cellStyle name="60% - Accent3" xfId="24472" builtinId="40" hidden="1" customBuiltin="1"/>
    <cellStyle name="60% - Accent3" xfId="24327" builtinId="40" hidden="1" customBuiltin="1"/>
    <cellStyle name="60% - Accent3" xfId="24474" builtinId="40" hidden="1" customBuiltin="1"/>
    <cellStyle name="60% - Accent3" xfId="24490" builtinId="40" hidden="1" customBuiltin="1"/>
    <cellStyle name="60% - Accent3" xfId="24515" builtinId="40" hidden="1" customBuiltin="1"/>
    <cellStyle name="60% - Accent3" xfId="24539" builtinId="40" hidden="1" customBuiltin="1"/>
    <cellStyle name="60% - Accent3" xfId="24562" builtinId="40" hidden="1" customBuiltin="1"/>
    <cellStyle name="60% - Accent3" xfId="24590" builtinId="40" hidden="1" customBuiltin="1"/>
    <cellStyle name="60% - Accent3" xfId="23531" builtinId="40" hidden="1" customBuiltin="1"/>
    <cellStyle name="60% - Accent3" xfId="23594" builtinId="40" hidden="1" customBuiltin="1"/>
    <cellStyle name="60% - Accent3" xfId="23533" builtinId="40" hidden="1" customBuiltin="1"/>
    <cellStyle name="60% - Accent3" xfId="23603" builtinId="40" hidden="1" customBuiltin="1"/>
    <cellStyle name="60% - Accent3" xfId="23598" builtinId="40" hidden="1" customBuiltin="1"/>
    <cellStyle name="60% - Accent3" xfId="23487" builtinId="40" hidden="1" customBuiltin="1"/>
    <cellStyle name="60% - Accent3" xfId="24735" builtinId="40" hidden="1" customBuiltin="1"/>
    <cellStyle name="60% - Accent3" xfId="24756" builtinId="40" hidden="1" customBuiltin="1"/>
    <cellStyle name="60% - Accent3" xfId="24779" builtinId="40" hidden="1" customBuiltin="1"/>
    <cellStyle name="60% - Accent3" xfId="24800" builtinId="40" hidden="1" customBuiltin="1"/>
    <cellStyle name="60% - Accent3" xfId="24821" builtinId="40" hidden="1" customBuiltin="1"/>
    <cellStyle name="60% - Accent3" xfId="24710" builtinId="40" hidden="1" customBuiltin="1"/>
    <cellStyle name="60% - Accent3" xfId="24858" builtinId="40" hidden="1" customBuiltin="1"/>
    <cellStyle name="60% - Accent3" xfId="24891" builtinId="40" hidden="1" customBuiltin="1"/>
    <cellStyle name="60% - Accent3" xfId="24924" builtinId="40" hidden="1" customBuiltin="1"/>
    <cellStyle name="60% - Accent3" xfId="24954" builtinId="40" hidden="1" customBuiltin="1"/>
    <cellStyle name="60% - Accent3" xfId="24985" builtinId="40" hidden="1" customBuiltin="1"/>
    <cellStyle name="60% - Accent3" xfId="24831" builtinId="40" hidden="1" customBuiltin="1"/>
    <cellStyle name="60% - Accent3" xfId="24987" builtinId="40" hidden="1" customBuiltin="1"/>
    <cellStyle name="60% - Accent3" xfId="25003" builtinId="40" hidden="1" customBuiltin="1"/>
    <cellStyle name="60% - Accent3" xfId="25030" builtinId="40" hidden="1" customBuiltin="1"/>
    <cellStyle name="60% - Accent3" xfId="25054" builtinId="40" hidden="1" customBuiltin="1"/>
    <cellStyle name="60% - Accent3" xfId="25078" builtinId="40" hidden="1" customBuiltin="1"/>
    <cellStyle name="60% - Accent3" xfId="25087" builtinId="40" hidden="1" customBuiltin="1"/>
    <cellStyle name="60% - Accent3" xfId="25123" builtinId="40" hidden="1" customBuiltin="1"/>
    <cellStyle name="60% - Accent3" xfId="25154" builtinId="40" hidden="1" customBuiltin="1"/>
    <cellStyle name="60% - Accent3" xfId="25185" builtinId="40" hidden="1" customBuiltin="1"/>
    <cellStyle name="60% - Accent3" xfId="25212" builtinId="40" hidden="1" customBuiltin="1"/>
    <cellStyle name="60% - Accent3" xfId="25240" builtinId="40" hidden="1" customBuiltin="1"/>
    <cellStyle name="60% - Accent3" xfId="25097" builtinId="40" hidden="1" customBuiltin="1"/>
    <cellStyle name="60% - Accent3" xfId="25242" builtinId="40" hidden="1" customBuiltin="1"/>
    <cellStyle name="60% - Accent3" xfId="25256" builtinId="40" hidden="1" customBuiltin="1"/>
    <cellStyle name="60% - Accent3" xfId="25281" builtinId="40" hidden="1" customBuiltin="1"/>
    <cellStyle name="60% - Accent3" xfId="25305" builtinId="40" hidden="1" customBuiltin="1"/>
    <cellStyle name="60% - Accent3" xfId="25329" builtinId="40" hidden="1" customBuiltin="1"/>
    <cellStyle name="60% - Accent3" xfId="25358" builtinId="40" hidden="1" customBuiltin="1"/>
    <cellStyle name="60% - Accent3" xfId="25394" builtinId="40" hidden="1" customBuiltin="1"/>
    <cellStyle name="60% - Accent3" xfId="25425" builtinId="40" hidden="1" customBuiltin="1"/>
    <cellStyle name="60% - Accent3" xfId="25456" builtinId="40" hidden="1" customBuiltin="1"/>
    <cellStyle name="60% - Accent3" xfId="25483" builtinId="40" hidden="1" customBuiltin="1"/>
    <cellStyle name="60% - Accent3" xfId="25511" builtinId="40" hidden="1" customBuiltin="1"/>
    <cellStyle name="60% - Accent3" xfId="25368" builtinId="40" hidden="1" customBuiltin="1"/>
    <cellStyle name="60% - Accent3" xfId="25513" builtinId="40" hidden="1" customBuiltin="1"/>
    <cellStyle name="60% - Accent3" xfId="25529" builtinId="40" hidden="1" customBuiltin="1"/>
    <cellStyle name="60% - Accent3" xfId="25553" builtinId="40" hidden="1" customBuiltin="1"/>
    <cellStyle name="60% - Accent3" xfId="25576" builtinId="40" hidden="1" customBuiltin="1"/>
    <cellStyle name="60% - Accent3" xfId="25599" builtinId="40" hidden="1" customBuiltin="1"/>
    <cellStyle name="60% - Accent3" xfId="25620" builtinId="40" hidden="1" customBuiltin="1"/>
    <cellStyle name="60% - Accent3" xfId="16997" builtinId="40" hidden="1" customBuiltin="1"/>
    <cellStyle name="60% - Accent3" xfId="7758" builtinId="40" hidden="1" customBuiltin="1"/>
    <cellStyle name="60% - Accent3" xfId="7817" builtinId="40" hidden="1" customBuiltin="1"/>
    <cellStyle name="60% - Accent3" xfId="14045" builtinId="40" hidden="1" customBuiltin="1"/>
    <cellStyle name="60% - Accent3" xfId="5849" builtinId="40" hidden="1" customBuiltin="1"/>
    <cellStyle name="60% - Accent3" xfId="23618" builtinId="40" hidden="1" customBuiltin="1"/>
    <cellStyle name="60% - Accent3" xfId="20123" builtinId="40" hidden="1" customBuiltin="1"/>
    <cellStyle name="60% - Accent3" xfId="24032" builtinId="40" hidden="1" customBuiltin="1"/>
    <cellStyle name="60% - Accent3" xfId="24295" builtinId="40" hidden="1" customBuiltin="1"/>
    <cellStyle name="60% - Accent3" xfId="20091" builtinId="40" hidden="1" customBuiltin="1"/>
    <cellStyle name="60% - Accent3" xfId="4915" builtinId="40" hidden="1" customBuiltin="1"/>
    <cellStyle name="60% - Accent3" xfId="18587" builtinId="40" hidden="1" customBuiltin="1"/>
    <cellStyle name="60% - Accent3" xfId="24997" builtinId="40" hidden="1" customBuiltin="1"/>
    <cellStyle name="60% - Accent3" xfId="7839" builtinId="40" hidden="1" customBuiltin="1"/>
    <cellStyle name="60% - Accent3" xfId="18904" builtinId="40" hidden="1" customBuiltin="1"/>
    <cellStyle name="60% - Accent3" xfId="23599" builtinId="40" hidden="1" customBuiltin="1"/>
    <cellStyle name="60% - Accent3" xfId="6236" builtinId="40" hidden="1" customBuiltin="1"/>
    <cellStyle name="60% - Accent3" xfId="14135" builtinId="40" hidden="1" customBuiltin="1"/>
    <cellStyle name="60% - Accent3" xfId="25628" builtinId="40" hidden="1" customBuiltin="1"/>
    <cellStyle name="60% - Accent3" xfId="25651" builtinId="40" hidden="1" customBuiltin="1"/>
    <cellStyle name="60% - Accent3" xfId="25689" builtinId="40" hidden="1" customBuiltin="1"/>
    <cellStyle name="60% - Accent3" xfId="25725" builtinId="40" hidden="1" customBuiltin="1"/>
    <cellStyle name="60% - Accent3" xfId="25760" builtinId="40" hidden="1" customBuiltin="1"/>
    <cellStyle name="60% - Accent3" xfId="25778" builtinId="40" hidden="1" customBuiltin="1"/>
    <cellStyle name="60% - Accent3" xfId="25823" builtinId="40" hidden="1" customBuiltin="1"/>
    <cellStyle name="60% - Accent3" xfId="25855" builtinId="40" hidden="1" customBuiltin="1"/>
    <cellStyle name="60% - Accent3" xfId="25889" builtinId="40" hidden="1" customBuiltin="1"/>
    <cellStyle name="60% - Accent3" xfId="25921" builtinId="40" hidden="1" customBuiltin="1"/>
    <cellStyle name="60% - Accent3" xfId="25952" builtinId="40" hidden="1" customBuiltin="1"/>
    <cellStyle name="60% - Accent3" xfId="25790" builtinId="40" hidden="1" customBuiltin="1"/>
    <cellStyle name="60% - Accent3" xfId="25954" builtinId="40" hidden="1" customBuiltin="1"/>
    <cellStyle name="60% - Accent3" xfId="25975" builtinId="40" hidden="1" customBuiltin="1"/>
    <cellStyle name="60% - Accent3" xfId="26010" builtinId="40" hidden="1" customBuiltin="1"/>
    <cellStyle name="60% - Accent3" xfId="26046" builtinId="40" hidden="1" customBuiltin="1"/>
    <cellStyle name="60% - Accent3" xfId="26080" builtinId="40" hidden="1" customBuiltin="1"/>
    <cellStyle name="60% - Accent3" xfId="26115" builtinId="40" hidden="1" customBuiltin="1"/>
    <cellStyle name="60% - Accent3" xfId="26152" builtinId="40" hidden="1" customBuiltin="1"/>
    <cellStyle name="60% - Accent3" xfId="26182" builtinId="40" hidden="1" customBuiltin="1"/>
    <cellStyle name="60% - Accent3" xfId="26213" builtinId="40" hidden="1" customBuiltin="1"/>
    <cellStyle name="60% - Accent3" xfId="26241" builtinId="40" hidden="1" customBuiltin="1"/>
    <cellStyle name="60% - Accent3" xfId="26269" builtinId="40" hidden="1" customBuiltin="1"/>
    <cellStyle name="60% - Accent3" xfId="26125" builtinId="40" hidden="1" customBuiltin="1"/>
    <cellStyle name="60% - Accent3" xfId="26271" builtinId="40" hidden="1" customBuiltin="1"/>
    <cellStyle name="60% - Accent3" xfId="26284" builtinId="40" hidden="1" customBuiltin="1"/>
    <cellStyle name="60% - Accent3" xfId="26306" builtinId="40" hidden="1" customBuiltin="1"/>
    <cellStyle name="60% - Accent3" xfId="26329" builtinId="40" hidden="1" customBuiltin="1"/>
    <cellStyle name="60% - Accent3" xfId="26350" builtinId="40" hidden="1" customBuiltin="1"/>
    <cellStyle name="60% - Accent3" xfId="26372" builtinId="40" hidden="1" customBuiltin="1"/>
    <cellStyle name="60% - Accent3" xfId="26394" builtinId="40" hidden="1" customBuiltin="1"/>
    <cellStyle name="60% - Accent3" xfId="26415" builtinId="40" hidden="1" customBuiltin="1"/>
    <cellStyle name="60% - Accent3" xfId="26437" builtinId="40" hidden="1" customBuiltin="1"/>
    <cellStyle name="60% - Accent3" xfId="26459" builtinId="40" hidden="1" customBuiltin="1"/>
    <cellStyle name="60% - Accent3" xfId="26480" builtinId="40" hidden="1" customBuiltin="1"/>
    <cellStyle name="60% - Accent3" xfId="26505" builtinId="40" hidden="1" customBuiltin="1"/>
    <cellStyle name="60% - Accent3" xfId="26684" builtinId="40" hidden="1" customBuiltin="1"/>
    <cellStyle name="60% - Accent3" xfId="26705" builtinId="40" hidden="1" customBuiltin="1"/>
    <cellStyle name="60% - Accent3" xfId="26728" builtinId="40" hidden="1" customBuiltin="1"/>
    <cellStyle name="60% - Accent3" xfId="26750" builtinId="40" hidden="1" customBuiltin="1"/>
    <cellStyle name="60% - Accent3" xfId="26771" builtinId="40" hidden="1" customBuiltin="1"/>
    <cellStyle name="60% - Accent3" xfId="26657" builtinId="40" hidden="1" customBuiltin="1"/>
    <cellStyle name="60% - Accent3" xfId="26807" builtinId="40" hidden="1" customBuiltin="1"/>
    <cellStyle name="60% - Accent3" xfId="26839" builtinId="40" hidden="1" customBuiltin="1"/>
    <cellStyle name="60% - Accent3" xfId="26872" builtinId="40" hidden="1" customBuiltin="1"/>
    <cellStyle name="60% - Accent3" xfId="26902" builtinId="40" hidden="1" customBuiltin="1"/>
    <cellStyle name="60% - Accent3" xfId="26933" builtinId="40" hidden="1" customBuiltin="1"/>
    <cellStyle name="60% - Accent3" xfId="26781" builtinId="40" hidden="1" customBuiltin="1"/>
    <cellStyle name="60% - Accent3" xfId="26935" builtinId="40" hidden="1" customBuiltin="1"/>
    <cellStyle name="60% - Accent3" xfId="26949" builtinId="40" hidden="1" customBuiltin="1"/>
    <cellStyle name="60% - Accent3" xfId="26974" builtinId="40" hidden="1" customBuiltin="1"/>
    <cellStyle name="60% - Accent3" xfId="26996" builtinId="40" hidden="1" customBuiltin="1"/>
    <cellStyle name="60% - Accent3" xfId="27017" builtinId="40" hidden="1" customBuiltin="1"/>
    <cellStyle name="60% - Accent3" xfId="27027" builtinId="40" hidden="1" customBuiltin="1"/>
    <cellStyle name="60% - Accent3" xfId="27062" builtinId="40" hidden="1" customBuiltin="1"/>
    <cellStyle name="60% - Accent3" xfId="27092" builtinId="40" hidden="1" customBuiltin="1"/>
    <cellStyle name="60% - Accent3" xfId="27123" builtinId="40" hidden="1" customBuiltin="1"/>
    <cellStyle name="60% - Accent3" xfId="27150" builtinId="40" hidden="1" customBuiltin="1"/>
    <cellStyle name="60% - Accent3" xfId="27178" builtinId="40" hidden="1" customBuiltin="1"/>
    <cellStyle name="60% - Accent3" xfId="27037" builtinId="40" hidden="1" customBuiltin="1"/>
    <cellStyle name="60% - Accent3" xfId="27180" builtinId="40" hidden="1" customBuiltin="1"/>
    <cellStyle name="60% - Accent3" xfId="27193" builtinId="40" hidden="1" customBuiltin="1"/>
    <cellStyle name="60% - Accent3" xfId="27215" builtinId="40" hidden="1" customBuiltin="1"/>
    <cellStyle name="60% - Accent3" xfId="27237" builtinId="40" hidden="1" customBuiltin="1"/>
    <cellStyle name="60% - Accent3" xfId="27258" builtinId="40" hidden="1" customBuiltin="1"/>
    <cellStyle name="60% - Accent3" xfId="27287" builtinId="40" hidden="1" customBuiltin="1"/>
    <cellStyle name="60% - Accent3" xfId="27322" builtinId="40" hidden="1" customBuiltin="1"/>
    <cellStyle name="60% - Accent3" xfId="27352" builtinId="40" hidden="1" customBuiltin="1"/>
    <cellStyle name="60% - Accent3" xfId="27383" builtinId="40" hidden="1" customBuiltin="1"/>
    <cellStyle name="60% - Accent3" xfId="27410" builtinId="40" hidden="1" customBuiltin="1"/>
    <cellStyle name="60% - Accent3" xfId="27438" builtinId="40" hidden="1" customBuiltin="1"/>
    <cellStyle name="60% - Accent3" xfId="27297" builtinId="40" hidden="1" customBuiltin="1"/>
    <cellStyle name="60% - Accent3" xfId="27440" builtinId="40" hidden="1" customBuiltin="1"/>
    <cellStyle name="60% - Accent3" xfId="27453" builtinId="40" hidden="1" customBuiltin="1"/>
    <cellStyle name="60% - Accent3" xfId="27475" builtinId="40" hidden="1" customBuiltin="1"/>
    <cellStyle name="60% - Accent3" xfId="27497" builtinId="40" hidden="1" customBuiltin="1"/>
    <cellStyle name="60% - Accent3" xfId="27518" builtinId="40" hidden="1" customBuiltin="1"/>
    <cellStyle name="60% - Accent3" xfId="27539" builtinId="40" hidden="1" customBuiltin="1"/>
    <cellStyle name="60% - Accent3" xfId="26561" builtinId="40" hidden="1" customBuiltin="1"/>
    <cellStyle name="60% - Accent3" xfId="26618" builtinId="40" hidden="1" customBuiltin="1"/>
    <cellStyle name="60% - Accent3" xfId="26563" builtinId="40" hidden="1" customBuiltin="1"/>
    <cellStyle name="60% - Accent3" xfId="26626" builtinId="40" hidden="1" customBuiltin="1"/>
    <cellStyle name="60% - Accent3" xfId="26622" builtinId="40" hidden="1" customBuiltin="1"/>
    <cellStyle name="60% - Accent3" xfId="26521" builtinId="40" hidden="1" customBuiltin="1"/>
    <cellStyle name="60% - Accent3" xfId="27592" builtinId="40" hidden="1" customBuiltin="1"/>
    <cellStyle name="60% - Accent3" xfId="27613" builtinId="40" hidden="1" customBuiltin="1"/>
    <cellStyle name="60% - Accent3" xfId="27636" builtinId="40" hidden="1" customBuiltin="1"/>
    <cellStyle name="60% - Accent3" xfId="27657" builtinId="40" hidden="1" customBuiltin="1"/>
    <cellStyle name="60% - Accent3" xfId="27678" builtinId="40" hidden="1" customBuiltin="1"/>
    <cellStyle name="60% - Accent3" xfId="27567" builtinId="40" hidden="1" customBuiltin="1"/>
    <cellStyle name="60% - Accent3" xfId="27713" builtinId="40" hidden="1" customBuiltin="1"/>
    <cellStyle name="60% - Accent3" xfId="27745" builtinId="40" hidden="1" customBuiltin="1"/>
    <cellStyle name="60% - Accent3" xfId="27778" builtinId="40" hidden="1" customBuiltin="1"/>
    <cellStyle name="60% - Accent3" xfId="27807" builtinId="40" hidden="1" customBuiltin="1"/>
    <cellStyle name="60% - Accent3" xfId="27838" builtinId="40" hidden="1" customBuiltin="1"/>
    <cellStyle name="60% - Accent3" xfId="27688" builtinId="40" hidden="1" customBuiltin="1"/>
    <cellStyle name="60% - Accent3" xfId="27840" builtinId="40" hidden="1" customBuiltin="1"/>
    <cellStyle name="60% - Accent3" xfId="27854" builtinId="40" hidden="1" customBuiltin="1"/>
    <cellStyle name="60% - Accent3" xfId="27879" builtinId="40" hidden="1" customBuiltin="1"/>
    <cellStyle name="60% - Accent3" xfId="27900" builtinId="40" hidden="1" customBuiltin="1"/>
    <cellStyle name="60% - Accent3" xfId="27921" builtinId="40" hidden="1" customBuiltin="1"/>
    <cellStyle name="60% - Accent3" xfId="27930" builtinId="40" hidden="1" customBuiltin="1"/>
    <cellStyle name="60% - Accent3" xfId="27964" builtinId="40" hidden="1" customBuiltin="1"/>
    <cellStyle name="60% - Accent3" xfId="27994" builtinId="40" hidden="1" customBuiltin="1"/>
    <cellStyle name="60% - Accent3" xfId="28025" builtinId="40" hidden="1" customBuiltin="1"/>
    <cellStyle name="60% - Accent3" xfId="28051" builtinId="40" hidden="1" customBuiltin="1"/>
    <cellStyle name="60% - Accent3" xfId="28079" builtinId="40" hidden="1" customBuiltin="1"/>
    <cellStyle name="60% - Accent3" xfId="27940" builtinId="40" hidden="1" customBuiltin="1"/>
    <cellStyle name="60% - Accent3" xfId="28081" builtinId="40" hidden="1" customBuiltin="1"/>
    <cellStyle name="60% - Accent3" xfId="28094" builtinId="40" hidden="1" customBuiltin="1"/>
    <cellStyle name="60% - Accent3" xfId="28116" builtinId="40" hidden="1" customBuiltin="1"/>
    <cellStyle name="60% - Accent3" xfId="28137" builtinId="40" hidden="1" customBuiltin="1"/>
    <cellStyle name="60% - Accent3" xfId="28158" builtinId="40" hidden="1" customBuiltin="1"/>
    <cellStyle name="60% - Accent3" xfId="28186" builtinId="40" hidden="1" customBuiltin="1"/>
    <cellStyle name="60% - Accent3" xfId="28220" builtinId="40" hidden="1" customBuiltin="1"/>
    <cellStyle name="60% - Accent3" xfId="28250" builtinId="40" hidden="1" customBuiltin="1"/>
    <cellStyle name="60% - Accent3" xfId="28281" builtinId="40" hidden="1" customBuiltin="1"/>
    <cellStyle name="60% - Accent3" xfId="28307" builtinId="40" hidden="1" customBuiltin="1"/>
    <cellStyle name="60% - Accent3" xfId="28335" builtinId="40" hidden="1" customBuiltin="1"/>
    <cellStyle name="60% - Accent3" xfId="28196" builtinId="40" hidden="1" customBuiltin="1"/>
    <cellStyle name="60% - Accent3" xfId="28337" builtinId="40" hidden="1" customBuiltin="1"/>
    <cellStyle name="60% - Accent3" xfId="28350" builtinId="40" hidden="1" customBuiltin="1"/>
    <cellStyle name="60% - Accent3" xfId="28372" builtinId="40" hidden="1" customBuiltin="1"/>
    <cellStyle name="60% - Accent3" xfId="28393" builtinId="40" hidden="1" customBuiltin="1"/>
    <cellStyle name="60% - Accent3" xfId="28414" builtinId="40" hidden="1" customBuiltin="1"/>
    <cellStyle name="60% - Accent3" xfId="28435" builtinId="40" hidden="1" customBuiltin="1"/>
    <cellStyle name="60% - Accent4" xfId="35" builtinId="44" hidden="1" customBuiltin="1"/>
    <cellStyle name="60% - Accent4" xfId="83" builtinId="44" hidden="1" customBuiltin="1"/>
    <cellStyle name="60% - Accent4" xfId="118" builtinId="44" hidden="1" customBuiltin="1"/>
    <cellStyle name="60% - Accent4" xfId="161" builtinId="44" hidden="1" customBuiltin="1"/>
    <cellStyle name="60% - Accent4" xfId="203" builtinId="44" hidden="1" customBuiltin="1"/>
    <cellStyle name="60% - Accent4" xfId="237" builtinId="44" hidden="1" customBuiltin="1"/>
    <cellStyle name="60% - Accent4" xfId="274" builtinId="44" hidden="1" customBuiltin="1"/>
    <cellStyle name="60% - Accent4" xfId="311" builtinId="44" hidden="1" customBuiltin="1"/>
    <cellStyle name="60% - Accent4" xfId="345" builtinId="44" hidden="1" customBuiltin="1"/>
    <cellStyle name="60% - Accent4" xfId="380" builtinId="44" hidden="1" customBuiltin="1"/>
    <cellStyle name="60% - Accent4" xfId="468" builtinId="44" hidden="1" customBuiltin="1"/>
    <cellStyle name="60% - Accent4" xfId="502" builtinId="44" hidden="1" customBuiltin="1"/>
    <cellStyle name="60% - Accent4" xfId="538" builtinId="44" hidden="1" customBuiltin="1"/>
    <cellStyle name="60% - Accent4" xfId="574" builtinId="44" hidden="1" customBuiltin="1"/>
    <cellStyle name="60% - Accent4" xfId="608" builtinId="44" hidden="1" customBuiltin="1"/>
    <cellStyle name="60% - Accent4" xfId="406" builtinId="44" hidden="1" customBuiltin="1"/>
    <cellStyle name="60% - Accent4" xfId="659" builtinId="44" hidden="1" customBuiltin="1"/>
    <cellStyle name="60% - Accent4" xfId="693" builtinId="44" hidden="1" customBuiltin="1"/>
    <cellStyle name="60% - Accent4" xfId="730" builtinId="44" hidden="1" customBuiltin="1"/>
    <cellStyle name="60% - Accent4" xfId="765" builtinId="44" hidden="1" customBuiltin="1"/>
    <cellStyle name="60% - Accent4" xfId="799" builtinId="44" hidden="1" customBuiltin="1"/>
    <cellStyle name="60% - Accent4" xfId="737" builtinId="44" hidden="1" customBuiltin="1"/>
    <cellStyle name="60% - Accent4" xfId="657" builtinId="44" hidden="1" customBuiltin="1"/>
    <cellStyle name="60% - Accent4" xfId="824" builtinId="44" hidden="1" customBuiltin="1"/>
    <cellStyle name="60% - Accent4" xfId="862" builtinId="44" hidden="1" customBuiltin="1"/>
    <cellStyle name="60% - Accent4" xfId="898" builtinId="44" hidden="1" customBuiltin="1"/>
    <cellStyle name="60% - Accent4" xfId="933" builtinId="44" hidden="1" customBuiltin="1"/>
    <cellStyle name="60% - Accent4" xfId="950" builtinId="44" hidden="1" customBuiltin="1"/>
    <cellStyle name="60% - Accent4" xfId="995" builtinId="44" hidden="1" customBuiltin="1"/>
    <cellStyle name="60% - Accent4" xfId="1027" builtinId="44" hidden="1" customBuiltin="1"/>
    <cellStyle name="60% - Accent4" xfId="1061" builtinId="44" hidden="1" customBuiltin="1"/>
    <cellStyle name="60% - Accent4" xfId="1093" builtinId="44" hidden="1" customBuiltin="1"/>
    <cellStyle name="60% - Accent4" xfId="1124" builtinId="44" hidden="1" customBuiltin="1"/>
    <cellStyle name="60% - Accent4" xfId="1068" builtinId="44" hidden="1" customBuiltin="1"/>
    <cellStyle name="60% - Accent4" xfId="994" builtinId="44" hidden="1" customBuiltin="1"/>
    <cellStyle name="60% - Accent4" xfId="1148" builtinId="44" hidden="1" customBuiltin="1"/>
    <cellStyle name="60% - Accent4" xfId="1183" builtinId="44" hidden="1" customBuiltin="1"/>
    <cellStyle name="60% - Accent4" xfId="1219" builtinId="44" hidden="1" customBuiltin="1"/>
    <cellStyle name="60% - Accent4" xfId="1253" builtinId="44" hidden="1" customBuiltin="1"/>
    <cellStyle name="60% - Accent4" xfId="1292" builtinId="44" hidden="1" customBuiltin="1"/>
    <cellStyle name="60% - Accent4" xfId="1337" builtinId="44" hidden="1" customBuiltin="1"/>
    <cellStyle name="60% - Accent4" xfId="1369" builtinId="44" hidden="1" customBuiltin="1"/>
    <cellStyle name="60% - Accent4" xfId="1403" builtinId="44" hidden="1" customBuiltin="1"/>
    <cellStyle name="60% - Accent4" xfId="1435" builtinId="44" hidden="1" customBuiltin="1"/>
    <cellStyle name="60% - Accent4" xfId="1466" builtinId="44" hidden="1" customBuiltin="1"/>
    <cellStyle name="60% - Accent4" xfId="1410" builtinId="44" hidden="1" customBuiltin="1"/>
    <cellStyle name="60% - Accent4" xfId="1336" builtinId="44" hidden="1" customBuiltin="1"/>
    <cellStyle name="60% - Accent4" xfId="1490" builtinId="44" hidden="1" customBuiltin="1"/>
    <cellStyle name="60% - Accent4" xfId="1525" builtinId="44" hidden="1" customBuiltin="1"/>
    <cellStyle name="60% - Accent4" xfId="1561" builtinId="44" hidden="1" customBuiltin="1"/>
    <cellStyle name="60% - Accent4" xfId="1595" builtinId="44" hidden="1" customBuiltin="1"/>
    <cellStyle name="60% - Accent4" xfId="1630" builtinId="44" hidden="1" customBuiltin="1"/>
    <cellStyle name="60% - Accent4" xfId="1742" builtinId="44" hidden="1" customBuiltin="1"/>
    <cellStyle name="60% - Accent4" xfId="1763" builtinId="44" hidden="1" customBuiltin="1"/>
    <cellStyle name="60% - Accent4" xfId="1785" builtinId="44" hidden="1" customBuiltin="1"/>
    <cellStyle name="60% - Accent4" xfId="1807" builtinId="44" hidden="1" customBuiltin="1"/>
    <cellStyle name="60% - Accent4" xfId="1828" builtinId="44" hidden="1" customBuiltin="1"/>
    <cellStyle name="60% - Accent4" xfId="1853" builtinId="44" hidden="1" customBuiltin="1"/>
    <cellStyle name="60% - Accent4" xfId="2032" builtinId="44" hidden="1" customBuiltin="1"/>
    <cellStyle name="60% - Accent4" xfId="2053" builtinId="44" hidden="1" customBuiltin="1"/>
    <cellStyle name="60% - Accent4" xfId="2076" builtinId="44" hidden="1" customBuiltin="1"/>
    <cellStyle name="60% - Accent4" xfId="2098" builtinId="44" hidden="1" customBuiltin="1"/>
    <cellStyle name="60% - Accent4" xfId="2119" builtinId="44" hidden="1" customBuiltin="1"/>
    <cellStyle name="60% - Accent4" xfId="1995" builtinId="44" hidden="1" customBuiltin="1"/>
    <cellStyle name="60% - Accent4" xfId="2157" builtinId="44" hidden="1" customBuiltin="1"/>
    <cellStyle name="60% - Accent4" xfId="2188" builtinId="44" hidden="1" customBuiltin="1"/>
    <cellStyle name="60% - Accent4" xfId="2221" builtinId="44" hidden="1" customBuiltin="1"/>
    <cellStyle name="60% - Accent4" xfId="2252" builtinId="44" hidden="1" customBuiltin="1"/>
    <cellStyle name="60% - Accent4" xfId="2282" builtinId="44" hidden="1" customBuiltin="1"/>
    <cellStyle name="60% - Accent4" xfId="2226" builtinId="44" hidden="1" customBuiltin="1"/>
    <cellStyle name="60% - Accent4" xfId="2155" builtinId="44" hidden="1" customBuiltin="1"/>
    <cellStyle name="60% - Accent4" xfId="2297" builtinId="44" hidden="1" customBuiltin="1"/>
    <cellStyle name="60% - Accent4" xfId="2322" builtinId="44" hidden="1" customBuiltin="1"/>
    <cellStyle name="60% - Accent4" xfId="2344" builtinId="44" hidden="1" customBuiltin="1"/>
    <cellStyle name="60% - Accent4" xfId="2365" builtinId="44" hidden="1" customBuiltin="1"/>
    <cellStyle name="60% - Accent4" xfId="2376" builtinId="44" hidden="1" customBuiltin="1"/>
    <cellStyle name="60% - Accent4" xfId="2411" builtinId="44" hidden="1" customBuiltin="1"/>
    <cellStyle name="60% - Accent4" xfId="2440" builtinId="44" hidden="1" customBuiltin="1"/>
    <cellStyle name="60% - Accent4" xfId="2471" builtinId="44" hidden="1" customBuiltin="1"/>
    <cellStyle name="60% - Accent4" xfId="2499" builtinId="44" hidden="1" customBuiltin="1"/>
    <cellStyle name="60% - Accent4" xfId="2527" builtinId="44" hidden="1" customBuiltin="1"/>
    <cellStyle name="60% - Accent4" xfId="2476" builtinId="44" hidden="1" customBuiltin="1"/>
    <cellStyle name="60% - Accent4" xfId="2410" builtinId="44" hidden="1" customBuiltin="1"/>
    <cellStyle name="60% - Accent4" xfId="2541" builtinId="44" hidden="1" customBuiltin="1"/>
    <cellStyle name="60% - Accent4" xfId="2563" builtinId="44" hidden="1" customBuiltin="1"/>
    <cellStyle name="60% - Accent4" xfId="2585" builtinId="44" hidden="1" customBuiltin="1"/>
    <cellStyle name="60% - Accent4" xfId="2606" builtinId="44" hidden="1" customBuiltin="1"/>
    <cellStyle name="60% - Accent4" xfId="2636" builtinId="44" hidden="1" customBuiltin="1"/>
    <cellStyle name="60% - Accent4" xfId="2671" builtinId="44" hidden="1" customBuiltin="1"/>
    <cellStyle name="60% - Accent4" xfId="2700" builtinId="44" hidden="1" customBuiltin="1"/>
    <cellStyle name="60% - Accent4" xfId="2731" builtinId="44" hidden="1" customBuiltin="1"/>
    <cellStyle name="60% - Accent4" xfId="2759" builtinId="44" hidden="1" customBuiltin="1"/>
    <cellStyle name="60% - Accent4" xfId="2787" builtinId="44" hidden="1" customBuiltin="1"/>
    <cellStyle name="60% - Accent4" xfId="2736" builtinId="44" hidden="1" customBuiltin="1"/>
    <cellStyle name="60% - Accent4" xfId="2670" builtinId="44" hidden="1" customBuiltin="1"/>
    <cellStyle name="60% - Accent4" xfId="2801" builtinId="44" hidden="1" customBuiltin="1"/>
    <cellStyle name="60% - Accent4" xfId="2823" builtinId="44" hidden="1" customBuiltin="1"/>
    <cellStyle name="60% - Accent4" xfId="2845" builtinId="44" hidden="1" customBuiltin="1"/>
    <cellStyle name="60% - Accent4" xfId="2866" builtinId="44" hidden="1" customBuiltin="1"/>
    <cellStyle name="60% - Accent4" xfId="2896" builtinId="44" hidden="1" customBuiltin="1"/>
    <cellStyle name="60% - Accent4" xfId="1947" builtinId="44" hidden="1" customBuiltin="1"/>
    <cellStyle name="60% - Accent4" xfId="1890" builtinId="44" hidden="1" customBuiltin="1"/>
    <cellStyle name="60% - Accent4" xfId="1924" builtinId="44" hidden="1" customBuiltin="1"/>
    <cellStyle name="60% - Accent4" xfId="1945" builtinId="44" hidden="1" customBuiltin="1"/>
    <cellStyle name="60% - Accent4" xfId="1836" builtinId="44" hidden="1" customBuiltin="1"/>
    <cellStyle name="60% - Accent4" xfId="1864" builtinId="44" hidden="1" customBuiltin="1"/>
    <cellStyle name="60% - Accent4" xfId="3039" builtinId="44" hidden="1" customBuiltin="1"/>
    <cellStyle name="60% - Accent4" xfId="3060" builtinId="44" hidden="1" customBuiltin="1"/>
    <cellStyle name="60% - Accent4" xfId="3083" builtinId="44" hidden="1" customBuiltin="1"/>
    <cellStyle name="60% - Accent4" xfId="3104" builtinId="44" hidden="1" customBuiltin="1"/>
    <cellStyle name="60% - Accent4" xfId="3125" builtinId="44" hidden="1" customBuiltin="1"/>
    <cellStyle name="60% - Accent4" xfId="3004" builtinId="44" hidden="1" customBuiltin="1"/>
    <cellStyle name="60% - Accent4" xfId="3162" builtinId="44" hidden="1" customBuiltin="1"/>
    <cellStyle name="60% - Accent4" xfId="3193" builtinId="44" hidden="1" customBuiltin="1"/>
    <cellStyle name="60% - Accent4" xfId="3226" builtinId="44" hidden="1" customBuiltin="1"/>
    <cellStyle name="60% - Accent4" xfId="3256" builtinId="44" hidden="1" customBuiltin="1"/>
    <cellStyle name="60% - Accent4" xfId="3286" builtinId="44" hidden="1" customBuiltin="1"/>
    <cellStyle name="60% - Accent4" xfId="3231" builtinId="44" hidden="1" customBuiltin="1"/>
    <cellStyle name="60% - Accent4" xfId="3160" builtinId="44" hidden="1" customBuiltin="1"/>
    <cellStyle name="60% - Accent4" xfId="3301" builtinId="44" hidden="1" customBuiltin="1"/>
    <cellStyle name="60% - Accent4" xfId="3326" builtinId="44" hidden="1" customBuiltin="1"/>
    <cellStyle name="60% - Accent4" xfId="3347" builtinId="44" hidden="1" customBuiltin="1"/>
    <cellStyle name="60% - Accent4" xfId="3368" builtinId="44" hidden="1" customBuiltin="1"/>
    <cellStyle name="60% - Accent4" xfId="3378" builtinId="44" hidden="1" customBuiltin="1"/>
    <cellStyle name="60% - Accent4" xfId="3412" builtinId="44" hidden="1" customBuiltin="1"/>
    <cellStyle name="60% - Accent4" xfId="3441" builtinId="44" hidden="1" customBuiltin="1"/>
    <cellStyle name="60% - Accent4" xfId="3472" builtinId="44" hidden="1" customBuiltin="1"/>
    <cellStyle name="60% - Accent4" xfId="3499" builtinId="44" hidden="1" customBuiltin="1"/>
    <cellStyle name="60% - Accent4" xfId="3527" builtinId="44" hidden="1" customBuiltin="1"/>
    <cellStyle name="60% - Accent4" xfId="3477" builtinId="44" hidden="1" customBuiltin="1"/>
    <cellStyle name="60% - Accent4" xfId="3411" builtinId="44" hidden="1" customBuiltin="1"/>
    <cellStyle name="60% - Accent4" xfId="3541" builtinId="44" hidden="1" customBuiltin="1"/>
    <cellStyle name="60% - Accent4" xfId="3563" builtinId="44" hidden="1" customBuiltin="1"/>
    <cellStyle name="60% - Accent4" xfId="3584" builtinId="44" hidden="1" customBuiltin="1"/>
    <cellStyle name="60% - Accent4" xfId="3605" builtinId="44" hidden="1" customBuiltin="1"/>
    <cellStyle name="60% - Accent4" xfId="3634" builtinId="44" hidden="1" customBuiltin="1"/>
    <cellStyle name="60% - Accent4" xfId="3668" builtinId="44" hidden="1" customBuiltin="1"/>
    <cellStyle name="60% - Accent4" xfId="3697" builtinId="44" hidden="1" customBuiltin="1"/>
    <cellStyle name="60% - Accent4" xfId="3728" builtinId="44" hidden="1" customBuiltin="1"/>
    <cellStyle name="60% - Accent4" xfId="3755" builtinId="44" hidden="1" customBuiltin="1"/>
    <cellStyle name="60% - Accent4" xfId="3783" builtinId="44" hidden="1" customBuiltin="1"/>
    <cellStyle name="60% - Accent4" xfId="3733" builtinId="44" hidden="1" customBuiltin="1"/>
    <cellStyle name="60% - Accent4" xfId="3667" builtinId="44" hidden="1" customBuiltin="1"/>
    <cellStyle name="60% - Accent4" xfId="3797" builtinId="44" hidden="1" customBuiltin="1"/>
    <cellStyle name="60% - Accent4" xfId="3819" builtinId="44" hidden="1" customBuiltin="1"/>
    <cellStyle name="60% - Accent4" xfId="3840" builtinId="44" hidden="1" customBuiltin="1"/>
    <cellStyle name="60% - Accent4" xfId="3861" builtinId="44" hidden="1" customBuiltin="1"/>
    <cellStyle name="60% - Accent4" xfId="3882" builtinId="44" hidden="1" customBuiltin="1"/>
    <cellStyle name="60% - Accent4" xfId="3931" builtinId="44" hidden="1" customBuiltin="1"/>
    <cellStyle name="60% - Accent4" xfId="3965" builtinId="44" hidden="1" customBuiltin="1"/>
    <cellStyle name="60% - Accent4" xfId="4002" builtinId="44" hidden="1" customBuiltin="1"/>
    <cellStyle name="60% - Accent4" xfId="4039" builtinId="44" hidden="1" customBuiltin="1"/>
    <cellStyle name="60% - Accent4" xfId="4073" builtinId="44" hidden="1" customBuiltin="1"/>
    <cellStyle name="60% - Accent4" xfId="4271" builtinId="44" hidden="1" customBuiltin="1"/>
    <cellStyle name="60% - Accent4" xfId="6400" builtinId="44" hidden="1" customBuiltin="1"/>
    <cellStyle name="60% - Accent4" xfId="6424" builtinId="44" hidden="1" customBuiltin="1"/>
    <cellStyle name="60% - Accent4" xfId="6452" builtinId="44" hidden="1" customBuiltin="1"/>
    <cellStyle name="60% - Accent4" xfId="6477" builtinId="44" hidden="1" customBuiltin="1"/>
    <cellStyle name="60% - Accent4" xfId="6498" builtinId="44" hidden="1" customBuiltin="1"/>
    <cellStyle name="60% - Accent4" xfId="6352" builtinId="44" hidden="1" customBuiltin="1"/>
    <cellStyle name="60% - Accent4" xfId="6547" builtinId="44" hidden="1" customBuiltin="1"/>
    <cellStyle name="60% - Accent4" xfId="6581" builtinId="44" hidden="1" customBuiltin="1"/>
    <cellStyle name="60% - Accent4" xfId="6619" builtinId="44" hidden="1" customBuiltin="1"/>
    <cellStyle name="60% - Accent4" xfId="6655" builtinId="44" hidden="1" customBuiltin="1"/>
    <cellStyle name="60% - Accent4" xfId="6689" builtinId="44" hidden="1" customBuiltin="1"/>
    <cellStyle name="60% - Accent4" xfId="6626" builtinId="44" hidden="1" customBuiltin="1"/>
    <cellStyle name="60% - Accent4" xfId="6545" builtinId="44" hidden="1" customBuiltin="1"/>
    <cellStyle name="60% - Accent4" xfId="6714" builtinId="44" hidden="1" customBuiltin="1"/>
    <cellStyle name="60% - Accent4" xfId="6752" builtinId="44" hidden="1" customBuiltin="1"/>
    <cellStyle name="60% - Accent4" xfId="6788" builtinId="44" hidden="1" customBuiltin="1"/>
    <cellStyle name="60% - Accent4" xfId="6823" builtinId="44" hidden="1" customBuiltin="1"/>
    <cellStyle name="60% - Accent4" xfId="6840" builtinId="44" hidden="1" customBuiltin="1"/>
    <cellStyle name="60% - Accent4" xfId="6885" builtinId="44" hidden="1" customBuiltin="1"/>
    <cellStyle name="60% - Accent4" xfId="6917" builtinId="44" hidden="1" customBuiltin="1"/>
    <cellStyle name="60% - Accent4" xfId="6952" builtinId="44" hidden="1" customBuiltin="1"/>
    <cellStyle name="60% - Accent4" xfId="6984" builtinId="44" hidden="1" customBuiltin="1"/>
    <cellStyle name="60% - Accent4" xfId="7015" builtinId="44" hidden="1" customBuiltin="1"/>
    <cellStyle name="60% - Accent4" xfId="6959" builtinId="44" hidden="1" customBuiltin="1"/>
    <cellStyle name="60% - Accent4" xfId="6884" builtinId="44" hidden="1" customBuiltin="1"/>
    <cellStyle name="60% - Accent4" xfId="7039" builtinId="44" hidden="1" customBuiltin="1"/>
    <cellStyle name="60% - Accent4" xfId="7074" builtinId="44" hidden="1" customBuiltin="1"/>
    <cellStyle name="60% - Accent4" xfId="7110" builtinId="44" hidden="1" customBuiltin="1"/>
    <cellStyle name="60% - Accent4" xfId="7144" builtinId="44" hidden="1" customBuiltin="1"/>
    <cellStyle name="60% - Accent4" xfId="7183" builtinId="44" hidden="1" customBuiltin="1"/>
    <cellStyle name="60% - Accent4" xfId="7229" builtinId="44" hidden="1" customBuiltin="1"/>
    <cellStyle name="60% - Accent4" xfId="7262" builtinId="44" hidden="1" customBuiltin="1"/>
    <cellStyle name="60% - Accent4" xfId="7297" builtinId="44" hidden="1" customBuiltin="1"/>
    <cellStyle name="60% - Accent4" xfId="7329" builtinId="44" hidden="1" customBuiltin="1"/>
    <cellStyle name="60% - Accent4" xfId="7360" builtinId="44" hidden="1" customBuiltin="1"/>
    <cellStyle name="60% - Accent4" xfId="7304" builtinId="44" hidden="1" customBuiltin="1"/>
    <cellStyle name="60% - Accent4" xfId="7228" builtinId="44" hidden="1" customBuiltin="1"/>
    <cellStyle name="60% - Accent4" xfId="7384" builtinId="44" hidden="1" customBuiltin="1"/>
    <cellStyle name="60% - Accent4" xfId="7420" builtinId="44" hidden="1" customBuiltin="1"/>
    <cellStyle name="60% - Accent4" xfId="7456" builtinId="44" hidden="1" customBuiltin="1"/>
    <cellStyle name="60% - Accent4" xfId="7490" builtinId="44" hidden="1" customBuiltin="1"/>
    <cellStyle name="60% - Accent4" xfId="7531" builtinId="44" hidden="1" customBuiltin="1"/>
    <cellStyle name="60% - Accent4" xfId="7983" builtinId="44" hidden="1" customBuiltin="1"/>
    <cellStyle name="60% - Accent4" xfId="8004" builtinId="44" hidden="1" customBuiltin="1"/>
    <cellStyle name="60% - Accent4" xfId="8027" builtinId="44" hidden="1" customBuiltin="1"/>
    <cellStyle name="60% - Accent4" xfId="8050" builtinId="44" hidden="1" customBuiltin="1"/>
    <cellStyle name="60% - Accent4" xfId="8071" builtinId="44" hidden="1" customBuiltin="1"/>
    <cellStyle name="60% - Accent4" xfId="8115" builtinId="44" hidden="1" customBuiltin="1"/>
    <cellStyle name="60% - Accent4" xfId="8583" builtinId="44" hidden="1" customBuiltin="1"/>
    <cellStyle name="60% - Accent4" xfId="8607" builtinId="44" hidden="1" customBuiltin="1"/>
    <cellStyle name="60% - Accent4" xfId="8633" builtinId="44" hidden="1" customBuiltin="1"/>
    <cellStyle name="60% - Accent4" xfId="8658" builtinId="44" hidden="1" customBuiltin="1"/>
    <cellStyle name="60% - Accent4" xfId="8681" builtinId="44" hidden="1" customBuiltin="1"/>
    <cellStyle name="60% - Accent4" xfId="8541" builtinId="44" hidden="1" customBuiltin="1"/>
    <cellStyle name="60% - Accent4" xfId="8722" builtinId="44" hidden="1" customBuiltin="1"/>
    <cellStyle name="60% - Accent4" xfId="8753" builtinId="44" hidden="1" customBuiltin="1"/>
    <cellStyle name="60% - Accent4" xfId="8789" builtinId="44" hidden="1" customBuiltin="1"/>
    <cellStyle name="60% - Accent4" xfId="8821" builtinId="44" hidden="1" customBuiltin="1"/>
    <cellStyle name="60% - Accent4" xfId="8851" builtinId="44" hidden="1" customBuiltin="1"/>
    <cellStyle name="60% - Accent4" xfId="8794" builtinId="44" hidden="1" customBuiltin="1"/>
    <cellStyle name="60% - Accent4" xfId="8720" builtinId="44" hidden="1" customBuiltin="1"/>
    <cellStyle name="60% - Accent4" xfId="8869" builtinId="44" hidden="1" customBuiltin="1"/>
    <cellStyle name="60% - Accent4" xfId="8897" builtinId="44" hidden="1" customBuiltin="1"/>
    <cellStyle name="60% - Accent4" xfId="8920" builtinId="44" hidden="1" customBuiltin="1"/>
    <cellStyle name="60% - Accent4" xfId="8943" builtinId="44" hidden="1" customBuiltin="1"/>
    <cellStyle name="60% - Accent4" xfId="8956" builtinId="44" hidden="1" customBuiltin="1"/>
    <cellStyle name="60% - Accent4" xfId="8994" builtinId="44" hidden="1" customBuiltin="1"/>
    <cellStyle name="60% - Accent4" xfId="9025" builtinId="44" hidden="1" customBuiltin="1"/>
    <cellStyle name="60% - Accent4" xfId="9059" builtinId="44" hidden="1" customBuiltin="1"/>
    <cellStyle name="60% - Accent4" xfId="9087" builtinId="44" hidden="1" customBuiltin="1"/>
    <cellStyle name="60% - Accent4" xfId="9115" builtinId="44" hidden="1" customBuiltin="1"/>
    <cellStyle name="60% - Accent4" xfId="9064" builtinId="44" hidden="1" customBuiltin="1"/>
    <cellStyle name="60% - Accent4" xfId="8993" builtinId="44" hidden="1" customBuiltin="1"/>
    <cellStyle name="60% - Accent4" xfId="9134" builtinId="44" hidden="1" customBuiltin="1"/>
    <cellStyle name="60% - Accent4" xfId="9159" builtinId="44" hidden="1" customBuiltin="1"/>
    <cellStyle name="60% - Accent4" xfId="9185" builtinId="44" hidden="1" customBuiltin="1"/>
    <cellStyle name="60% - Accent4" xfId="9209" builtinId="44" hidden="1" customBuiltin="1"/>
    <cellStyle name="60% - Accent4" xfId="9241" builtinId="44" hidden="1" customBuiltin="1"/>
    <cellStyle name="60% - Accent4" xfId="9279" builtinId="44" hidden="1" customBuiltin="1"/>
    <cellStyle name="60% - Accent4" xfId="9310" builtinId="44" hidden="1" customBuiltin="1"/>
    <cellStyle name="60% - Accent4" xfId="9343" builtinId="44" hidden="1" customBuiltin="1"/>
    <cellStyle name="60% - Accent4" xfId="9372" builtinId="44" hidden="1" customBuiltin="1"/>
    <cellStyle name="60% - Accent4" xfId="9400" builtinId="44" hidden="1" customBuiltin="1"/>
    <cellStyle name="60% - Accent4" xfId="9348" builtinId="44" hidden="1" customBuiltin="1"/>
    <cellStyle name="60% - Accent4" xfId="9278" builtinId="44" hidden="1" customBuiltin="1"/>
    <cellStyle name="60% - Accent4" xfId="9418" builtinId="44" hidden="1" customBuiltin="1"/>
    <cellStyle name="60% - Accent4" xfId="9443" builtinId="44" hidden="1" customBuiltin="1"/>
    <cellStyle name="60% - Accent4" xfId="9468" builtinId="44" hidden="1" customBuiltin="1"/>
    <cellStyle name="60% - Accent4" xfId="9491" builtinId="44" hidden="1" customBuiltin="1"/>
    <cellStyle name="60% - Accent4" xfId="9522" builtinId="44" hidden="1" customBuiltin="1"/>
    <cellStyle name="60% - Accent4" xfId="8457" builtinId="44" hidden="1" customBuiltin="1"/>
    <cellStyle name="60% - Accent4" xfId="8259" builtinId="44" hidden="1" customBuiltin="1"/>
    <cellStyle name="60% - Accent4" xfId="8367" builtinId="44" hidden="1" customBuiltin="1"/>
    <cellStyle name="60% - Accent4" xfId="8452" builtinId="44" hidden="1" customBuiltin="1"/>
    <cellStyle name="60% - Accent4" xfId="8097" builtinId="44" hidden="1" customBuiltin="1"/>
    <cellStyle name="60% - Accent4" xfId="8157" builtinId="44" hidden="1" customBuiltin="1"/>
    <cellStyle name="60% - Accent4" xfId="9681" builtinId="44" hidden="1" customBuiltin="1"/>
    <cellStyle name="60% - Accent4" xfId="9702" builtinId="44" hidden="1" customBuiltin="1"/>
    <cellStyle name="60% - Accent4" xfId="9725" builtinId="44" hidden="1" customBuiltin="1"/>
    <cellStyle name="60% - Accent4" xfId="9746" builtinId="44" hidden="1" customBuiltin="1"/>
    <cellStyle name="60% - Accent4" xfId="9767" builtinId="44" hidden="1" customBuiltin="1"/>
    <cellStyle name="60% - Accent4" xfId="9644" builtinId="44" hidden="1" customBuiltin="1"/>
    <cellStyle name="60% - Accent4" xfId="9806" builtinId="44" hidden="1" customBuiltin="1"/>
    <cellStyle name="60% - Accent4" xfId="9838" builtinId="44" hidden="1" customBuiltin="1"/>
    <cellStyle name="60% - Accent4" xfId="9872" builtinId="44" hidden="1" customBuiltin="1"/>
    <cellStyle name="60% - Accent4" xfId="9903" builtinId="44" hidden="1" customBuiltin="1"/>
    <cellStyle name="60% - Accent4" xfId="9934" builtinId="44" hidden="1" customBuiltin="1"/>
    <cellStyle name="60% - Accent4" xfId="9877" builtinId="44" hidden="1" customBuiltin="1"/>
    <cellStyle name="60% - Accent4" xfId="9804" builtinId="44" hidden="1" customBuiltin="1"/>
    <cellStyle name="60% - Accent4" xfId="9952" builtinId="44" hidden="1" customBuiltin="1"/>
    <cellStyle name="60% - Accent4" xfId="9981" builtinId="44" hidden="1" customBuiltin="1"/>
    <cellStyle name="60% - Accent4" xfId="10005" builtinId="44" hidden="1" customBuiltin="1"/>
    <cellStyle name="60% - Accent4" xfId="10027" builtinId="44" hidden="1" customBuiltin="1"/>
    <cellStyle name="60% - Accent4" xfId="10040" builtinId="44" hidden="1" customBuiltin="1"/>
    <cellStyle name="60% - Accent4" xfId="10074" builtinId="44" hidden="1" customBuiltin="1"/>
    <cellStyle name="60% - Accent4" xfId="10104" builtinId="44" hidden="1" customBuiltin="1"/>
    <cellStyle name="60% - Accent4" xfId="10136" builtinId="44" hidden="1" customBuiltin="1"/>
    <cellStyle name="60% - Accent4" xfId="10163" builtinId="44" hidden="1" customBuiltin="1"/>
    <cellStyle name="60% - Accent4" xfId="10192" builtinId="44" hidden="1" customBuiltin="1"/>
    <cellStyle name="60% - Accent4" xfId="10141" builtinId="44" hidden="1" customBuiltin="1"/>
    <cellStyle name="60% - Accent4" xfId="10073" builtinId="44" hidden="1" customBuiltin="1"/>
    <cellStyle name="60% - Accent4" xfId="10210" builtinId="44" hidden="1" customBuiltin="1"/>
    <cellStyle name="60% - Accent4" xfId="10235" builtinId="44" hidden="1" customBuiltin="1"/>
    <cellStyle name="60% - Accent4" xfId="10259" builtinId="44" hidden="1" customBuiltin="1"/>
    <cellStyle name="60% - Accent4" xfId="10282" builtinId="44" hidden="1" customBuiltin="1"/>
    <cellStyle name="60% - Accent4" xfId="10315" builtinId="44" hidden="1" customBuiltin="1"/>
    <cellStyle name="60% - Accent4" xfId="10352" builtinId="44" hidden="1" customBuiltin="1"/>
    <cellStyle name="60% - Accent4" xfId="10382" builtinId="44" hidden="1" customBuiltin="1"/>
    <cellStyle name="60% - Accent4" xfId="10415" builtinId="44" hidden="1" customBuiltin="1"/>
    <cellStyle name="60% - Accent4" xfId="10443" builtinId="44" hidden="1" customBuiltin="1"/>
    <cellStyle name="60% - Accent4" xfId="10471" builtinId="44" hidden="1" customBuiltin="1"/>
    <cellStyle name="60% - Accent4" xfId="10421" builtinId="44" hidden="1" customBuiltin="1"/>
    <cellStyle name="60% - Accent4" xfId="10351" builtinId="44" hidden="1" customBuiltin="1"/>
    <cellStyle name="60% - Accent4" xfId="10489" builtinId="44" hidden="1" customBuiltin="1"/>
    <cellStyle name="60% - Accent4" xfId="10515" builtinId="44" hidden="1" customBuiltin="1"/>
    <cellStyle name="60% - Accent4" xfId="10537" builtinId="44" hidden="1" customBuiltin="1"/>
    <cellStyle name="60% - Accent4" xfId="10560" builtinId="44" hidden="1" customBuiltin="1"/>
    <cellStyle name="60% - Accent4" xfId="10589" builtinId="44" hidden="1" customBuiltin="1"/>
    <cellStyle name="60% - Accent4" xfId="5627" builtinId="44" hidden="1" customBuiltin="1"/>
    <cellStyle name="60% - Accent4" xfId="7620" builtinId="44" hidden="1" customBuiltin="1"/>
    <cellStyle name="60% - Accent4" xfId="4282" builtinId="44" hidden="1" customBuiltin="1"/>
    <cellStyle name="60% - Accent4" xfId="10699" builtinId="44" hidden="1" customBuiltin="1"/>
    <cellStyle name="60% - Accent4" xfId="10768" builtinId="44" hidden="1" customBuiltin="1"/>
    <cellStyle name="60% - Accent4" xfId="10749" builtinId="44" hidden="1" customBuiltin="1"/>
    <cellStyle name="60% - Accent4" xfId="6022" builtinId="44" hidden="1" customBuiltin="1"/>
    <cellStyle name="60% - Accent4" xfId="4775" builtinId="44" hidden="1" customBuiltin="1"/>
    <cellStyle name="60% - Accent4" xfId="4751" builtinId="44" hidden="1" customBuiltin="1"/>
    <cellStyle name="60% - Accent4" xfId="4642" builtinId="44" hidden="1" customBuiltin="1"/>
    <cellStyle name="60% - Accent4" xfId="7748" builtinId="44" hidden="1" customBuiltin="1"/>
    <cellStyle name="60% - Accent4" xfId="5734" builtinId="44" hidden="1" customBuiltin="1"/>
    <cellStyle name="60% - Accent4" xfId="4899" builtinId="44" hidden="1" customBuiltin="1"/>
    <cellStyle name="60% - Accent4" xfId="4399" builtinId="44" hidden="1" customBuiltin="1"/>
    <cellStyle name="60% - Accent4" xfId="7763" builtinId="44" hidden="1" customBuiltin="1"/>
    <cellStyle name="60% - Accent4" xfId="4818" builtinId="44" hidden="1" customBuiltin="1"/>
    <cellStyle name="60% - Accent4" xfId="5262" builtinId="44" hidden="1" customBuiltin="1"/>
    <cellStyle name="60% - Accent4" xfId="10680" builtinId="44" hidden="1" customBuiltin="1"/>
    <cellStyle name="60% - Accent4" xfId="5496" builtinId="44" hidden="1" customBuiltin="1"/>
    <cellStyle name="60% - Accent4" xfId="5593" builtinId="44" hidden="1" customBuiltin="1"/>
    <cellStyle name="60% - Accent4" xfId="10644" builtinId="44" hidden="1" customBuiltin="1"/>
    <cellStyle name="60% - Accent4" xfId="8309" builtinId="44" hidden="1" customBuiltin="1"/>
    <cellStyle name="60% - Accent4" xfId="10641" builtinId="44" hidden="1" customBuiltin="1"/>
    <cellStyle name="60% - Accent4" xfId="5163" builtinId="44" hidden="1" customBuiltin="1"/>
    <cellStyle name="60% - Accent4" xfId="9625" builtinId="44" hidden="1" customBuiltin="1"/>
    <cellStyle name="60% - Accent4" xfId="5192" builtinId="44" hidden="1" customBuiltin="1"/>
    <cellStyle name="60% - Accent4" xfId="5191" builtinId="44" hidden="1" customBuiltin="1"/>
    <cellStyle name="60% - Accent4" xfId="8373" builtinId="44" hidden="1" customBuiltin="1"/>
    <cellStyle name="60% - Accent4" xfId="4389" builtinId="44" hidden="1" customBuiltin="1"/>
    <cellStyle name="60% - Accent4" xfId="5957" builtinId="44" hidden="1" customBuiltin="1"/>
    <cellStyle name="60% - Accent4" xfId="5900" builtinId="44" hidden="1" customBuiltin="1"/>
    <cellStyle name="60% - Accent4" xfId="6050" builtinId="44" hidden="1" customBuiltin="1"/>
    <cellStyle name="60% - Accent4" xfId="4170" builtinId="44" hidden="1" customBuiltin="1"/>
    <cellStyle name="60% - Accent4" xfId="6292" builtinId="44" hidden="1" customBuiltin="1"/>
    <cellStyle name="60% - Accent4" xfId="5925" builtinId="44" hidden="1" customBuiltin="1"/>
    <cellStyle name="60% - Accent4" xfId="5995" builtinId="44" hidden="1" customBuiltin="1"/>
    <cellStyle name="60% - Accent4" xfId="4490" builtinId="44" hidden="1" customBuiltin="1"/>
    <cellStyle name="60% - Accent4" xfId="5250" builtinId="44" hidden="1" customBuiltin="1"/>
    <cellStyle name="60% - Accent4" xfId="4158" builtinId="44" hidden="1" customBuiltin="1"/>
    <cellStyle name="60% - Accent4" xfId="4995" builtinId="44" hidden="1" customBuiltin="1"/>
    <cellStyle name="60% - Accent4" xfId="5786" builtinId="44" hidden="1" customBuiltin="1"/>
    <cellStyle name="60% - Accent4" xfId="6145" builtinId="44" hidden="1" customBuiltin="1"/>
    <cellStyle name="60% - Accent4" xfId="5444" builtinId="44" hidden="1" customBuiltin="1"/>
    <cellStyle name="60% - Accent4" xfId="5690" builtinId="44" hidden="1" customBuiltin="1"/>
    <cellStyle name="60% - Accent4" xfId="4876" builtinId="44" hidden="1" customBuiltin="1"/>
    <cellStyle name="60% - Accent4" xfId="4732" builtinId="44" hidden="1" customBuiltin="1"/>
    <cellStyle name="60% - Accent4" xfId="6029" builtinId="44" hidden="1" customBuiltin="1"/>
    <cellStyle name="60% - Accent4" xfId="8873" builtinId="44" hidden="1" customBuiltin="1"/>
    <cellStyle name="60% - Accent4" xfId="4866" builtinId="44" hidden="1" customBuiltin="1"/>
    <cellStyle name="60% - Accent4" xfId="10261" builtinId="44" hidden="1" customBuiltin="1"/>
    <cellStyle name="60% - Accent4" xfId="9940" builtinId="44" hidden="1" customBuiltin="1"/>
    <cellStyle name="60% - Accent4" xfId="6065" builtinId="44" hidden="1" customBuiltin="1"/>
    <cellStyle name="60% - Accent4" xfId="7546" builtinId="44" hidden="1" customBuiltin="1"/>
    <cellStyle name="60% - Accent4" xfId="9281" builtinId="44" hidden="1" customBuiltin="1"/>
    <cellStyle name="60% - Accent4" xfId="11029" builtinId="44" hidden="1" customBuiltin="1"/>
    <cellStyle name="60% - Accent4" xfId="11054" builtinId="44" hidden="1" customBuiltin="1"/>
    <cellStyle name="60% - Accent4" xfId="11085" builtinId="44" hidden="1" customBuiltin="1"/>
    <cellStyle name="60% - Accent4" xfId="11113" builtinId="44" hidden="1" customBuiltin="1"/>
    <cellStyle name="60% - Accent4" xfId="11140" builtinId="44" hidden="1" customBuiltin="1"/>
    <cellStyle name="60% - Accent4" xfId="10981" builtinId="44" hidden="1" customBuiltin="1"/>
    <cellStyle name="60% - Accent4" xfId="11186" builtinId="44" hidden="1" customBuiltin="1"/>
    <cellStyle name="60% - Accent4" xfId="11219" builtinId="44" hidden="1" customBuiltin="1"/>
    <cellStyle name="60% - Accent4" xfId="11254" builtinId="44" hidden="1" customBuiltin="1"/>
    <cellStyle name="60% - Accent4" xfId="11289" builtinId="44" hidden="1" customBuiltin="1"/>
    <cellStyle name="60% - Accent4" xfId="11319" builtinId="44" hidden="1" customBuiltin="1"/>
    <cellStyle name="60% - Accent4" xfId="11261" builtinId="44" hidden="1" customBuiltin="1"/>
    <cellStyle name="60% - Accent4" xfId="11184" builtinId="44" hidden="1" customBuiltin="1"/>
    <cellStyle name="60% - Accent4" xfId="11339" builtinId="44" hidden="1" customBuiltin="1"/>
    <cellStyle name="60% - Accent4" xfId="11372" builtinId="44" hidden="1" customBuiltin="1"/>
    <cellStyle name="60% - Accent4" xfId="11401" builtinId="44" hidden="1" customBuiltin="1"/>
    <cellStyle name="60% - Accent4" xfId="11427" builtinId="44" hidden="1" customBuiltin="1"/>
    <cellStyle name="60% - Accent4" xfId="11440" builtinId="44" hidden="1" customBuiltin="1"/>
    <cellStyle name="60% - Accent4" xfId="11483" builtinId="44" hidden="1" customBuiltin="1"/>
    <cellStyle name="60% - Accent4" xfId="11514" builtinId="44" hidden="1" customBuiltin="1"/>
    <cellStyle name="60% - Accent4" xfId="11546" builtinId="44" hidden="1" customBuiltin="1"/>
    <cellStyle name="60% - Accent4" xfId="11576" builtinId="44" hidden="1" customBuiltin="1"/>
    <cellStyle name="60% - Accent4" xfId="11605" builtinId="44" hidden="1" customBuiltin="1"/>
    <cellStyle name="60% - Accent4" xfId="11552" builtinId="44" hidden="1" customBuiltin="1"/>
    <cellStyle name="60% - Accent4" xfId="11482" builtinId="44" hidden="1" customBuiltin="1"/>
    <cellStyle name="60% - Accent4" xfId="11623" builtinId="44" hidden="1" customBuiltin="1"/>
    <cellStyle name="60% - Accent4" xfId="11651" builtinId="44" hidden="1" customBuiltin="1"/>
    <cellStyle name="60% - Accent4" xfId="11680" builtinId="44" hidden="1" customBuiltin="1"/>
    <cellStyle name="60% - Accent4" xfId="11706" builtinId="44" hidden="1" customBuiltin="1"/>
    <cellStyle name="60% - Accent4" xfId="11738" builtinId="44" hidden="1" customBuiltin="1"/>
    <cellStyle name="60% - Accent4" xfId="11781" builtinId="44" hidden="1" customBuiltin="1"/>
    <cellStyle name="60% - Accent4" xfId="11812" builtinId="44" hidden="1" customBuiltin="1"/>
    <cellStyle name="60% - Accent4" xfId="11844" builtinId="44" hidden="1" customBuiltin="1"/>
    <cellStyle name="60% - Accent4" xfId="11873" builtinId="44" hidden="1" customBuiltin="1"/>
    <cellStyle name="60% - Accent4" xfId="11901" builtinId="44" hidden="1" customBuiltin="1"/>
    <cellStyle name="60% - Accent4" xfId="11850" builtinId="44" hidden="1" customBuiltin="1"/>
    <cellStyle name="60% - Accent4" xfId="11780" builtinId="44" hidden="1" customBuiltin="1"/>
    <cellStyle name="60% - Accent4" xfId="11919" builtinId="44" hidden="1" customBuiltin="1"/>
    <cellStyle name="60% - Accent4" xfId="11947" builtinId="44" hidden="1" customBuiltin="1"/>
    <cellStyle name="60% - Accent4" xfId="11978" builtinId="44" hidden="1" customBuiltin="1"/>
    <cellStyle name="60% - Accent4" xfId="12005" builtinId="44" hidden="1" customBuiltin="1"/>
    <cellStyle name="60% - Accent4" xfId="12035" builtinId="44" hidden="1" customBuiltin="1"/>
    <cellStyle name="60% - Accent4" xfId="10922" builtinId="44" hidden="1" customBuiltin="1"/>
    <cellStyle name="60% - Accent4" xfId="10480" builtinId="44" hidden="1" customBuiltin="1"/>
    <cellStyle name="60% - Accent4" xfId="10892" builtinId="44" hidden="1" customBuiltin="1"/>
    <cellStyle name="60% - Accent4" xfId="10920" builtinId="44" hidden="1" customBuiltin="1"/>
    <cellStyle name="60% - Accent4" xfId="8919" builtinId="44" hidden="1" customBuiltin="1"/>
    <cellStyle name="60% - Accent4" xfId="5910" builtinId="44" hidden="1" customBuiltin="1"/>
    <cellStyle name="60% - Accent4" xfId="12180" builtinId="44" hidden="1" customBuiltin="1"/>
    <cellStyle name="60% - Accent4" xfId="12201" builtinId="44" hidden="1" customBuiltin="1"/>
    <cellStyle name="60% - Accent4" xfId="12224" builtinId="44" hidden="1" customBuiltin="1"/>
    <cellStyle name="60% - Accent4" xfId="12245" builtinId="44" hidden="1" customBuiltin="1"/>
    <cellStyle name="60% - Accent4" xfId="12266" builtinId="44" hidden="1" customBuiltin="1"/>
    <cellStyle name="60% - Accent4" xfId="12143" builtinId="44" hidden="1" customBuiltin="1"/>
    <cellStyle name="60% - Accent4" xfId="12309" builtinId="44" hidden="1" customBuiltin="1"/>
    <cellStyle name="60% - Accent4" xfId="12341" builtinId="44" hidden="1" customBuiltin="1"/>
    <cellStyle name="60% - Accent4" xfId="12375" builtinId="44" hidden="1" customBuiltin="1"/>
    <cellStyle name="60% - Accent4" xfId="12406" builtinId="44" hidden="1" customBuiltin="1"/>
    <cellStyle name="60% - Accent4" xfId="12438" builtinId="44" hidden="1" customBuiltin="1"/>
    <cellStyle name="60% - Accent4" xfId="12381" builtinId="44" hidden="1" customBuiltin="1"/>
    <cellStyle name="60% - Accent4" xfId="12307" builtinId="44" hidden="1" customBuiltin="1"/>
    <cellStyle name="60% - Accent4" xfId="12458" builtinId="44" hidden="1" customBuiltin="1"/>
    <cellStyle name="60% - Accent4" xfId="12490" builtinId="44" hidden="1" customBuiltin="1"/>
    <cellStyle name="60% - Accent4" xfId="12516" builtinId="44" hidden="1" customBuiltin="1"/>
    <cellStyle name="60% - Accent4" xfId="12542" builtinId="44" hidden="1" customBuiltin="1"/>
    <cellStyle name="60% - Accent4" xfId="12552" builtinId="44" hidden="1" customBuiltin="1"/>
    <cellStyle name="60% - Accent4" xfId="12592" builtinId="44" hidden="1" customBuiltin="1"/>
    <cellStyle name="60% - Accent4" xfId="12622" builtinId="44" hidden="1" customBuiltin="1"/>
    <cellStyle name="60% - Accent4" xfId="12654" builtinId="44" hidden="1" customBuiltin="1"/>
    <cellStyle name="60% - Accent4" xfId="12682" builtinId="44" hidden="1" customBuiltin="1"/>
    <cellStyle name="60% - Accent4" xfId="12710" builtinId="44" hidden="1" customBuiltin="1"/>
    <cellStyle name="60% - Accent4" xfId="12660" builtinId="44" hidden="1" customBuiltin="1"/>
    <cellStyle name="60% - Accent4" xfId="12591" builtinId="44" hidden="1" customBuiltin="1"/>
    <cellStyle name="60% - Accent4" xfId="12729" builtinId="44" hidden="1" customBuiltin="1"/>
    <cellStyle name="60% - Accent4" xfId="12757" builtinId="44" hidden="1" customBuiltin="1"/>
    <cellStyle name="60% - Accent4" xfId="12786" builtinId="44" hidden="1" customBuiltin="1"/>
    <cellStyle name="60% - Accent4" xfId="12815" builtinId="44" hidden="1" customBuiltin="1"/>
    <cellStyle name="60% - Accent4" xfId="12845" builtinId="44" hidden="1" customBuiltin="1"/>
    <cellStyle name="60% - Accent4" xfId="12885" builtinId="44" hidden="1" customBuiltin="1"/>
    <cellStyle name="60% - Accent4" xfId="12915" builtinId="44" hidden="1" customBuiltin="1"/>
    <cellStyle name="60% - Accent4" xfId="12946" builtinId="44" hidden="1" customBuiltin="1"/>
    <cellStyle name="60% - Accent4" xfId="12974" builtinId="44" hidden="1" customBuiltin="1"/>
    <cellStyle name="60% - Accent4" xfId="13002" builtinId="44" hidden="1" customBuiltin="1"/>
    <cellStyle name="60% - Accent4" xfId="12952" builtinId="44" hidden="1" customBuiltin="1"/>
    <cellStyle name="60% - Accent4" xfId="12884" builtinId="44" hidden="1" customBuiltin="1"/>
    <cellStyle name="60% - Accent4" xfId="13021" builtinId="44" hidden="1" customBuiltin="1"/>
    <cellStyle name="60% - Accent4" xfId="13048" builtinId="44" hidden="1" customBuiltin="1"/>
    <cellStyle name="60% - Accent4" xfId="13075" builtinId="44" hidden="1" customBuiltin="1"/>
    <cellStyle name="60% - Accent4" xfId="13099" builtinId="44" hidden="1" customBuiltin="1"/>
    <cellStyle name="60% - Accent4" xfId="13120" builtinId="44" hidden="1" customBuiltin="1"/>
    <cellStyle name="60% - Accent4" xfId="7935" builtinId="44" hidden="1" customBuiltin="1"/>
    <cellStyle name="60% - Accent4" xfId="6130" builtinId="44" hidden="1" customBuiltin="1"/>
    <cellStyle name="60% - Accent4" xfId="7509" builtinId="44" hidden="1" customBuiltin="1"/>
    <cellStyle name="60% - Accent4" xfId="5744" builtinId="44" hidden="1" customBuiltin="1"/>
    <cellStyle name="60% - Accent4" xfId="4648" builtinId="44" hidden="1" customBuiltin="1"/>
    <cellStyle name="60% - Accent4" xfId="7673" builtinId="44" hidden="1" customBuiltin="1"/>
    <cellStyle name="60% - Accent4" xfId="4614" builtinId="44" hidden="1" customBuiltin="1"/>
    <cellStyle name="60% - Accent4" xfId="12781" builtinId="44" hidden="1" customBuiltin="1"/>
    <cellStyle name="60% - Accent4" xfId="7836" builtinId="44" hidden="1" customBuiltin="1"/>
    <cellStyle name="60% - Accent4" xfId="5616" builtinId="44" hidden="1" customBuiltin="1"/>
    <cellStyle name="60% - Accent4" xfId="5732" builtinId="44" hidden="1" customBuiltin="1"/>
    <cellStyle name="60% - Accent4" xfId="9158" builtinId="44" hidden="1" customBuiltin="1"/>
    <cellStyle name="60% - Accent4" xfId="11045" builtinId="44" hidden="1" customBuiltin="1"/>
    <cellStyle name="60% - Accent4" xfId="5502" builtinId="44" hidden="1" customBuiltin="1"/>
    <cellStyle name="60% - Accent4" xfId="7896" builtinId="44" hidden="1" customBuiltin="1"/>
    <cellStyle name="60% - Accent4" xfId="13090" builtinId="44" hidden="1" customBuiltin="1"/>
    <cellStyle name="60% - Accent4" xfId="13128" builtinId="44" hidden="1" customBuiltin="1"/>
    <cellStyle name="60% - Accent4" xfId="6313" builtinId="44" hidden="1" customBuiltin="1"/>
    <cellStyle name="60% - Accent4" xfId="11615" builtinId="44" hidden="1" customBuiltin="1"/>
    <cellStyle name="60% - Accent4" xfId="13153" builtinId="44" hidden="1" customBuiltin="1"/>
    <cellStyle name="60% - Accent4" xfId="13191" builtinId="44" hidden="1" customBuiltin="1"/>
    <cellStyle name="60% - Accent4" xfId="13227" builtinId="44" hidden="1" customBuiltin="1"/>
    <cellStyle name="60% - Accent4" xfId="13262" builtinId="44" hidden="1" customBuiltin="1"/>
    <cellStyle name="60% - Accent4" xfId="13279" builtinId="44" hidden="1" customBuiltin="1"/>
    <cellStyle name="60% - Accent4" xfId="13324" builtinId="44" hidden="1" customBuiltin="1"/>
    <cellStyle name="60% - Accent4" xfId="13356" builtinId="44" hidden="1" customBuiltin="1"/>
    <cellStyle name="60% - Accent4" xfId="13390" builtinId="44" hidden="1" customBuiltin="1"/>
    <cellStyle name="60% - Accent4" xfId="13422" builtinId="44" hidden="1" customBuiltin="1"/>
    <cellStyle name="60% - Accent4" xfId="13453" builtinId="44" hidden="1" customBuiltin="1"/>
    <cellStyle name="60% - Accent4" xfId="13397" builtinId="44" hidden="1" customBuiltin="1"/>
    <cellStyle name="60% - Accent4" xfId="13323" builtinId="44" hidden="1" customBuiltin="1"/>
    <cellStyle name="60% - Accent4" xfId="13477" builtinId="44" hidden="1" customBuiltin="1"/>
    <cellStyle name="60% - Accent4" xfId="13512" builtinId="44" hidden="1" customBuiltin="1"/>
    <cellStyle name="60% - Accent4" xfId="13548" builtinId="44" hidden="1" customBuiltin="1"/>
    <cellStyle name="60% - Accent4" xfId="13582" builtinId="44" hidden="1" customBuiltin="1"/>
    <cellStyle name="60% - Accent4" xfId="13621" builtinId="44" hidden="1" customBuiltin="1"/>
    <cellStyle name="60% - Accent4" xfId="13666" builtinId="44" hidden="1" customBuiltin="1"/>
    <cellStyle name="60% - Accent4" xfId="13698" builtinId="44" hidden="1" customBuiltin="1"/>
    <cellStyle name="60% - Accent4" xfId="13732" builtinId="44" hidden="1" customBuiltin="1"/>
    <cellStyle name="60% - Accent4" xfId="13764" builtinId="44" hidden="1" customBuiltin="1"/>
    <cellStyle name="60% - Accent4" xfId="13795" builtinId="44" hidden="1" customBuiltin="1"/>
    <cellStyle name="60% - Accent4" xfId="13739" builtinId="44" hidden="1" customBuiltin="1"/>
    <cellStyle name="60% - Accent4" xfId="13665" builtinId="44" hidden="1" customBuiltin="1"/>
    <cellStyle name="60% - Accent4" xfId="13819" builtinId="44" hidden="1" customBuiltin="1"/>
    <cellStyle name="60% - Accent4" xfId="13854" builtinId="44" hidden="1" customBuiltin="1"/>
    <cellStyle name="60% - Accent4" xfId="13890" builtinId="44" hidden="1" customBuiltin="1"/>
    <cellStyle name="60% - Accent4" xfId="13924" builtinId="44" hidden="1" customBuiltin="1"/>
    <cellStyle name="60% - Accent4" xfId="13964" builtinId="44" hidden="1" customBuiltin="1"/>
    <cellStyle name="60% - Accent4" xfId="14323" builtinId="44" hidden="1" customBuiltin="1"/>
    <cellStyle name="60% - Accent4" xfId="14344" builtinId="44" hidden="1" customBuiltin="1"/>
    <cellStyle name="60% - Accent4" xfId="14366" builtinId="44" hidden="1" customBuiltin="1"/>
    <cellStyle name="60% - Accent4" xfId="14388" builtinId="44" hidden="1" customBuiltin="1"/>
    <cellStyle name="60% - Accent4" xfId="14409" builtinId="44" hidden="1" customBuiltin="1"/>
    <cellStyle name="60% - Accent4" xfId="14451" builtinId="44" hidden="1" customBuiltin="1"/>
    <cellStyle name="60% - Accent4" xfId="14855" builtinId="44" hidden="1" customBuiltin="1"/>
    <cellStyle name="60% - Accent4" xfId="14879" builtinId="44" hidden="1" customBuiltin="1"/>
    <cellStyle name="60% - Accent4" xfId="14905" builtinId="44" hidden="1" customBuiltin="1"/>
    <cellStyle name="60% - Accent4" xfId="14929" builtinId="44" hidden="1" customBuiltin="1"/>
    <cellStyle name="60% - Accent4" xfId="14951" builtinId="44" hidden="1" customBuiltin="1"/>
    <cellStyle name="60% - Accent4" xfId="14813" builtinId="44" hidden="1" customBuiltin="1"/>
    <cellStyle name="60% - Accent4" xfId="14992" builtinId="44" hidden="1" customBuiltin="1"/>
    <cellStyle name="60% - Accent4" xfId="15023" builtinId="44" hidden="1" customBuiltin="1"/>
    <cellStyle name="60% - Accent4" xfId="15057" builtinId="44" hidden="1" customBuiltin="1"/>
    <cellStyle name="60% - Accent4" xfId="15090" builtinId="44" hidden="1" customBuiltin="1"/>
    <cellStyle name="60% - Accent4" xfId="15120" builtinId="44" hidden="1" customBuiltin="1"/>
    <cellStyle name="60% - Accent4" xfId="15062" builtinId="44" hidden="1" customBuiltin="1"/>
    <cellStyle name="60% - Accent4" xfId="14990" builtinId="44" hidden="1" customBuiltin="1"/>
    <cellStyle name="60% - Accent4" xfId="15137" builtinId="44" hidden="1" customBuiltin="1"/>
    <cellStyle name="60% - Accent4" xfId="15165" builtinId="44" hidden="1" customBuiltin="1"/>
    <cellStyle name="60% - Accent4" xfId="15188" builtinId="44" hidden="1" customBuiltin="1"/>
    <cellStyle name="60% - Accent4" xfId="15211" builtinId="44" hidden="1" customBuiltin="1"/>
    <cellStyle name="60% - Accent4" xfId="15223" builtinId="44" hidden="1" customBuiltin="1"/>
    <cellStyle name="60% - Accent4" xfId="15258" builtinId="44" hidden="1" customBuiltin="1"/>
    <cellStyle name="60% - Accent4" xfId="15288" builtinId="44" hidden="1" customBuiltin="1"/>
    <cellStyle name="60% - Accent4" xfId="15320" builtinId="44" hidden="1" customBuiltin="1"/>
    <cellStyle name="60% - Accent4" xfId="15349" builtinId="44" hidden="1" customBuiltin="1"/>
    <cellStyle name="60% - Accent4" xfId="15377" builtinId="44" hidden="1" customBuiltin="1"/>
    <cellStyle name="60% - Accent4" xfId="15325" builtinId="44" hidden="1" customBuiltin="1"/>
    <cellStyle name="60% - Accent4" xfId="15257" builtinId="44" hidden="1" customBuiltin="1"/>
    <cellStyle name="60% - Accent4" xfId="15395" builtinId="44" hidden="1" customBuiltin="1"/>
    <cellStyle name="60% - Accent4" xfId="15419" builtinId="44" hidden="1" customBuiltin="1"/>
    <cellStyle name="60% - Accent4" xfId="15444" builtinId="44" hidden="1" customBuiltin="1"/>
    <cellStyle name="60% - Accent4" xfId="15468" builtinId="44" hidden="1" customBuiltin="1"/>
    <cellStyle name="60% - Accent4" xfId="15500" builtinId="44" hidden="1" customBuiltin="1"/>
    <cellStyle name="60% - Accent4" xfId="15536" builtinId="44" hidden="1" customBuiltin="1"/>
    <cellStyle name="60% - Accent4" xfId="15566" builtinId="44" hidden="1" customBuiltin="1"/>
    <cellStyle name="60% - Accent4" xfId="15598" builtinId="44" hidden="1" customBuiltin="1"/>
    <cellStyle name="60% - Accent4" xfId="15626" builtinId="44" hidden="1" customBuiltin="1"/>
    <cellStyle name="60% - Accent4" xfId="15654" builtinId="44" hidden="1" customBuiltin="1"/>
    <cellStyle name="60% - Accent4" xfId="15603" builtinId="44" hidden="1" customBuiltin="1"/>
    <cellStyle name="60% - Accent4" xfId="15535" builtinId="44" hidden="1" customBuiltin="1"/>
    <cellStyle name="60% - Accent4" xfId="15672" builtinId="44" hidden="1" customBuiltin="1"/>
    <cellStyle name="60% - Accent4" xfId="15695" builtinId="44" hidden="1" customBuiltin="1"/>
    <cellStyle name="60% - Accent4" xfId="15719" builtinId="44" hidden="1" customBuiltin="1"/>
    <cellStyle name="60% - Accent4" xfId="15742" builtinId="44" hidden="1" customBuiltin="1"/>
    <cellStyle name="60% - Accent4" xfId="15773" builtinId="44" hidden="1" customBuiltin="1"/>
    <cellStyle name="60% - Accent4" xfId="14732" builtinId="44" hidden="1" customBuiltin="1"/>
    <cellStyle name="60% - Accent4" xfId="14563" builtinId="44" hidden="1" customBuiltin="1"/>
    <cellStyle name="60% - Accent4" xfId="14661" builtinId="44" hidden="1" customBuiltin="1"/>
    <cellStyle name="60% - Accent4" xfId="14728" builtinId="44" hidden="1" customBuiltin="1"/>
    <cellStyle name="60% - Accent4" xfId="14432" builtinId="44" hidden="1" customBuiltin="1"/>
    <cellStyle name="60% - Accent4" xfId="14481" builtinId="44" hidden="1" customBuiltin="1"/>
    <cellStyle name="60% - Accent4" xfId="15923" builtinId="44" hidden="1" customBuiltin="1"/>
    <cellStyle name="60% - Accent4" xfId="15944" builtinId="44" hidden="1" customBuiltin="1"/>
    <cellStyle name="60% - Accent4" xfId="15967" builtinId="44" hidden="1" customBuiltin="1"/>
    <cellStyle name="60% - Accent4" xfId="15988" builtinId="44" hidden="1" customBuiltin="1"/>
    <cellStyle name="60% - Accent4" xfId="16009" builtinId="44" hidden="1" customBuiltin="1"/>
    <cellStyle name="60% - Accent4" xfId="15888" builtinId="44" hidden="1" customBuiltin="1"/>
    <cellStyle name="60% - Accent4" xfId="16047" builtinId="44" hidden="1" customBuiltin="1"/>
    <cellStyle name="60% - Accent4" xfId="16079" builtinId="44" hidden="1" customBuiltin="1"/>
    <cellStyle name="60% - Accent4" xfId="16114" builtinId="44" hidden="1" customBuiltin="1"/>
    <cellStyle name="60% - Accent4" xfId="16144" builtinId="44" hidden="1" customBuiltin="1"/>
    <cellStyle name="60% - Accent4" xfId="16174" builtinId="44" hidden="1" customBuiltin="1"/>
    <cellStyle name="60% - Accent4" xfId="16119" builtinId="44" hidden="1" customBuiltin="1"/>
    <cellStyle name="60% - Accent4" xfId="16045" builtinId="44" hidden="1" customBuiltin="1"/>
    <cellStyle name="60% - Accent4" xfId="16194" builtinId="44" hidden="1" customBuiltin="1"/>
    <cellStyle name="60% - Accent4" xfId="16222" builtinId="44" hidden="1" customBuiltin="1"/>
    <cellStyle name="60% - Accent4" xfId="16246" builtinId="44" hidden="1" customBuiltin="1"/>
    <cellStyle name="60% - Accent4" xfId="16271" builtinId="44" hidden="1" customBuiltin="1"/>
    <cellStyle name="60% - Accent4" xfId="16284" builtinId="44" hidden="1" customBuiltin="1"/>
    <cellStyle name="60% - Accent4" xfId="16319" builtinId="44" hidden="1" customBuiltin="1"/>
    <cellStyle name="60% - Accent4" xfId="16349" builtinId="44" hidden="1" customBuiltin="1"/>
    <cellStyle name="60% - Accent4" xfId="16381" builtinId="44" hidden="1" customBuiltin="1"/>
    <cellStyle name="60% - Accent4" xfId="16408" builtinId="44" hidden="1" customBuiltin="1"/>
    <cellStyle name="60% - Accent4" xfId="16436" builtinId="44" hidden="1" customBuiltin="1"/>
    <cellStyle name="60% - Accent4" xfId="16386" builtinId="44" hidden="1" customBuiltin="1"/>
    <cellStyle name="60% - Accent4" xfId="16318" builtinId="44" hidden="1" customBuiltin="1"/>
    <cellStyle name="60% - Accent4" xfId="16452" builtinId="44" hidden="1" customBuiltin="1"/>
    <cellStyle name="60% - Accent4" xfId="16476" builtinId="44" hidden="1" customBuiltin="1"/>
    <cellStyle name="60% - Accent4" xfId="16498" builtinId="44" hidden="1" customBuiltin="1"/>
    <cellStyle name="60% - Accent4" xfId="16521" builtinId="44" hidden="1" customBuiltin="1"/>
    <cellStyle name="60% - Accent4" xfId="16553" builtinId="44" hidden="1" customBuiltin="1"/>
    <cellStyle name="60% - Accent4" xfId="16589" builtinId="44" hidden="1" customBuiltin="1"/>
    <cellStyle name="60% - Accent4" xfId="16620" builtinId="44" hidden="1" customBuiltin="1"/>
    <cellStyle name="60% - Accent4" xfId="16652" builtinId="44" hidden="1" customBuiltin="1"/>
    <cellStyle name="60% - Accent4" xfId="16680" builtinId="44" hidden="1" customBuiltin="1"/>
    <cellStyle name="60% - Accent4" xfId="16708" builtinId="44" hidden="1" customBuiltin="1"/>
    <cellStyle name="60% - Accent4" xfId="16658" builtinId="44" hidden="1" customBuiltin="1"/>
    <cellStyle name="60% - Accent4" xfId="16588" builtinId="44" hidden="1" customBuiltin="1"/>
    <cellStyle name="60% - Accent4" xfId="16726" builtinId="44" hidden="1" customBuiltin="1"/>
    <cellStyle name="60% - Accent4" xfId="16750" builtinId="44" hidden="1" customBuiltin="1"/>
    <cellStyle name="60% - Accent4" xfId="16771" builtinId="44" hidden="1" customBuiltin="1"/>
    <cellStyle name="60% - Accent4" xfId="16794" builtinId="44" hidden="1" customBuiltin="1"/>
    <cellStyle name="60% - Accent4" xfId="16823" builtinId="44" hidden="1" customBuiltin="1"/>
    <cellStyle name="60% - Accent4" xfId="4460" builtinId="44" hidden="1" customBuiltin="1"/>
    <cellStyle name="60% - Accent4" xfId="14031" builtinId="44" hidden="1" customBuiltin="1"/>
    <cellStyle name="60% - Accent4" xfId="7761" builtinId="44" hidden="1" customBuiltin="1"/>
    <cellStyle name="60% - Accent4" xfId="16909" builtinId="44" hidden="1" customBuiltin="1"/>
    <cellStyle name="60% - Accent4" xfId="16972" builtinId="44" hidden="1" customBuiltin="1"/>
    <cellStyle name="60% - Accent4" xfId="16958" builtinId="44" hidden="1" customBuiltin="1"/>
    <cellStyle name="60% - Accent4" xfId="4478" builtinId="44" hidden="1" customBuiltin="1"/>
    <cellStyle name="60% - Accent4" xfId="5879" builtinId="44" hidden="1" customBuiltin="1"/>
    <cellStyle name="60% - Accent4" xfId="10815" builtinId="44" hidden="1" customBuiltin="1"/>
    <cellStyle name="60% - Accent4" xfId="5454" builtinId="44" hidden="1" customBuiltin="1"/>
    <cellStyle name="60% - Accent4" xfId="14129" builtinId="44" hidden="1" customBuiltin="1"/>
    <cellStyle name="60% - Accent4" xfId="8378" builtinId="44" hidden="1" customBuiltin="1"/>
    <cellStyle name="60% - Accent4" xfId="4561" builtinId="44" hidden="1" customBuiltin="1"/>
    <cellStyle name="60% - Accent4" xfId="4302" builtinId="44" hidden="1" customBuiltin="1"/>
    <cellStyle name="60% - Accent4" xfId="14143" builtinId="44" hidden="1" customBuiltin="1"/>
    <cellStyle name="60% - Accent4" xfId="5983" builtinId="44" hidden="1" customBuiltin="1"/>
    <cellStyle name="60% - Accent4" xfId="6111" builtinId="44" hidden="1" customBuiltin="1"/>
    <cellStyle name="60% - Accent4" xfId="16893" builtinId="44" hidden="1" customBuiltin="1"/>
    <cellStyle name="60% - Accent4" xfId="7884" builtinId="44" hidden="1" customBuiltin="1"/>
    <cellStyle name="60% - Accent4" xfId="5520" builtinId="44" hidden="1" customBuiltin="1"/>
    <cellStyle name="60% - Accent4" xfId="16861" builtinId="44" hidden="1" customBuiltin="1"/>
    <cellStyle name="60% - Accent4" xfId="14608" builtinId="44" hidden="1" customBuiltin="1"/>
    <cellStyle name="60% - Accent4" xfId="16859" builtinId="44" hidden="1" customBuiltin="1"/>
    <cellStyle name="60% - Accent4" xfId="6302" builtinId="44" hidden="1" customBuiltin="1"/>
    <cellStyle name="60% - Accent4" xfId="15872" builtinId="44" hidden="1" customBuiltin="1"/>
    <cellStyle name="60% - Accent4" xfId="7820" builtinId="44" hidden="1" customBuiltin="1"/>
    <cellStyle name="60% - Accent4" xfId="4908" builtinId="44" hidden="1" customBuiltin="1"/>
    <cellStyle name="60% - Accent4" xfId="14667" builtinId="44" hidden="1" customBuiltin="1"/>
    <cellStyle name="60% - Accent4" xfId="6161" builtinId="44" hidden="1" customBuiltin="1"/>
    <cellStyle name="60% - Accent4" xfId="6013" builtinId="44" hidden="1" customBuiltin="1"/>
    <cellStyle name="60% - Accent4" xfId="10993" builtinId="44" hidden="1" customBuiltin="1"/>
    <cellStyle name="60% - Accent4" xfId="12486" builtinId="44" hidden="1" customBuiltin="1"/>
    <cellStyle name="60% - Accent4" xfId="7570" builtinId="44" hidden="1" customBuiltin="1"/>
    <cellStyle name="60% - Accent4" xfId="11612" builtinId="44" hidden="1" customBuiltin="1"/>
    <cellStyle name="60% - Accent4" xfId="8183" builtinId="44" hidden="1" customBuiltin="1"/>
    <cellStyle name="60% - Accent4" xfId="12562" builtinId="44" hidden="1" customBuiltin="1"/>
    <cellStyle name="60% - Accent4" xfId="8434" builtinId="44" hidden="1" customBuiltin="1"/>
    <cellStyle name="60% - Accent4" xfId="5272" builtinId="44" hidden="1" customBuiltin="1"/>
    <cellStyle name="60% - Accent4" xfId="7915" builtinId="44" hidden="1" customBuiltin="1"/>
    <cellStyle name="60% - Accent4" xfId="4529" builtinId="44" hidden="1" customBuiltin="1"/>
    <cellStyle name="60% - Accent4" xfId="5719" builtinId="44" hidden="1" customBuiltin="1"/>
    <cellStyle name="60% - Accent4" xfId="5846" builtinId="44" hidden="1" customBuiltin="1"/>
    <cellStyle name="60% - Accent4" xfId="6026" builtinId="44" hidden="1" customBuiltin="1"/>
    <cellStyle name="60% - Accent4" xfId="5424" builtinId="44" hidden="1" customBuiltin="1"/>
    <cellStyle name="60% - Accent4" xfId="4846" builtinId="44" hidden="1" customBuiltin="1"/>
    <cellStyle name="60% - Accent4" xfId="10821" builtinId="44" hidden="1" customBuiltin="1"/>
    <cellStyle name="60% - Accent4" xfId="10961" builtinId="44" hidden="1" customBuiltin="1"/>
    <cellStyle name="60% - Accent4" xfId="15141" builtinId="44" hidden="1" customBuiltin="1"/>
    <cellStyle name="60% - Accent4" xfId="4185" builtinId="44" hidden="1" customBuiltin="1"/>
    <cellStyle name="60% - Accent4" xfId="16500" builtinId="44" hidden="1" customBuiltin="1"/>
    <cellStyle name="60% - Accent4" xfId="16180" builtinId="44" hidden="1" customBuiltin="1"/>
    <cellStyle name="60% - Accent4" xfId="5231" builtinId="44" hidden="1" customBuiltin="1"/>
    <cellStyle name="60% - Accent4" xfId="13976" builtinId="44" hidden="1" customBuiltin="1"/>
    <cellStyle name="60% - Accent4" xfId="15538" builtinId="44" hidden="1" customBuiltin="1"/>
    <cellStyle name="60% - Accent4" xfId="17184" builtinId="44" hidden="1" customBuiltin="1"/>
    <cellStyle name="60% - Accent4" xfId="17209" builtinId="44" hidden="1" customBuiltin="1"/>
    <cellStyle name="60% - Accent4" xfId="17238" builtinId="44" hidden="1" customBuiltin="1"/>
    <cellStyle name="60% - Accent4" xfId="17264" builtinId="44" hidden="1" customBuiltin="1"/>
    <cellStyle name="60% - Accent4" xfId="17289" builtinId="44" hidden="1" customBuiltin="1"/>
    <cellStyle name="60% - Accent4" xfId="17141" builtinId="44" hidden="1" customBuiltin="1"/>
    <cellStyle name="60% - Accent4" xfId="17333" builtinId="44" hidden="1" customBuiltin="1"/>
    <cellStyle name="60% - Accent4" xfId="17366" builtinId="44" hidden="1" customBuiltin="1"/>
    <cellStyle name="60% - Accent4" xfId="17400" builtinId="44" hidden="1" customBuiltin="1"/>
    <cellStyle name="60% - Accent4" xfId="17433" builtinId="44" hidden="1" customBuiltin="1"/>
    <cellStyle name="60% - Accent4" xfId="17464" builtinId="44" hidden="1" customBuiltin="1"/>
    <cellStyle name="60% - Accent4" xfId="17406" builtinId="44" hidden="1" customBuiltin="1"/>
    <cellStyle name="60% - Accent4" xfId="17331" builtinId="44" hidden="1" customBuiltin="1"/>
    <cellStyle name="60% - Accent4" xfId="17483" builtinId="44" hidden="1" customBuiltin="1"/>
    <cellStyle name="60% - Accent4" xfId="17513" builtinId="44" hidden="1" customBuiltin="1"/>
    <cellStyle name="60% - Accent4" xfId="17540" builtinId="44" hidden="1" customBuiltin="1"/>
    <cellStyle name="60% - Accent4" xfId="17565" builtinId="44" hidden="1" customBuiltin="1"/>
    <cellStyle name="60% - Accent4" xfId="17577" builtinId="44" hidden="1" customBuiltin="1"/>
    <cellStyle name="60% - Accent4" xfId="17615" builtinId="44" hidden="1" customBuiltin="1"/>
    <cellStyle name="60% - Accent4" xfId="17645" builtinId="44" hidden="1" customBuiltin="1"/>
    <cellStyle name="60% - Accent4" xfId="17676" builtinId="44" hidden="1" customBuiltin="1"/>
    <cellStyle name="60% - Accent4" xfId="17706" builtinId="44" hidden="1" customBuiltin="1"/>
    <cellStyle name="60% - Accent4" xfId="17735" builtinId="44" hidden="1" customBuiltin="1"/>
    <cellStyle name="60% - Accent4" xfId="17682" builtinId="44" hidden="1" customBuiltin="1"/>
    <cellStyle name="60% - Accent4" xfId="17614" builtinId="44" hidden="1" customBuiltin="1"/>
    <cellStyle name="60% - Accent4" xfId="17753" builtinId="44" hidden="1" customBuiltin="1"/>
    <cellStyle name="60% - Accent4" xfId="17779" builtinId="44" hidden="1" customBuiltin="1"/>
    <cellStyle name="60% - Accent4" xfId="17805" builtinId="44" hidden="1" customBuiltin="1"/>
    <cellStyle name="60% - Accent4" xfId="17829" builtinId="44" hidden="1" customBuiltin="1"/>
    <cellStyle name="60% - Accent4" xfId="17861" builtinId="44" hidden="1" customBuiltin="1"/>
    <cellStyle name="60% - Accent4" xfId="17899" builtinId="44" hidden="1" customBuiltin="1"/>
    <cellStyle name="60% - Accent4" xfId="17929" builtinId="44" hidden="1" customBuiltin="1"/>
    <cellStyle name="60% - Accent4" xfId="17960" builtinId="44" hidden="1" customBuiltin="1"/>
    <cellStyle name="60% - Accent4" xfId="17991" builtinId="44" hidden="1" customBuiltin="1"/>
    <cellStyle name="60% - Accent4" xfId="18019" builtinId="44" hidden="1" customBuiltin="1"/>
    <cellStyle name="60% - Accent4" xfId="17967" builtinId="44" hidden="1" customBuiltin="1"/>
    <cellStyle name="60% - Accent4" xfId="17898" builtinId="44" hidden="1" customBuiltin="1"/>
    <cellStyle name="60% - Accent4" xfId="18036" builtinId="44" hidden="1" customBuiltin="1"/>
    <cellStyle name="60% - Accent4" xfId="18061" builtinId="44" hidden="1" customBuiltin="1"/>
    <cellStyle name="60% - Accent4" xfId="18086" builtinId="44" hidden="1" customBuiltin="1"/>
    <cellStyle name="60% - Accent4" xfId="18111" builtinId="44" hidden="1" customBuiltin="1"/>
    <cellStyle name="60% - Accent4" xfId="18141" builtinId="44" hidden="1" customBuiltin="1"/>
    <cellStyle name="60% - Accent4" xfId="17090" builtinId="44" hidden="1" customBuiltin="1"/>
    <cellStyle name="60% - Accent4" xfId="16717" builtinId="44" hidden="1" customBuiltin="1"/>
    <cellStyle name="60% - Accent4" xfId="17062" builtinId="44" hidden="1" customBuiltin="1"/>
    <cellStyle name="60% - Accent4" xfId="17088" builtinId="44" hidden="1" customBuiltin="1"/>
    <cellStyle name="60% - Accent4" xfId="15187" builtinId="44" hidden="1" customBuiltin="1"/>
    <cellStyle name="60% - Accent4" xfId="7955" builtinId="44" hidden="1" customBuiltin="1"/>
    <cellStyle name="60% - Accent4" xfId="18285" builtinId="44" hidden="1" customBuiltin="1"/>
    <cellStyle name="60% - Accent4" xfId="18306" builtinId="44" hidden="1" customBuiltin="1"/>
    <cellStyle name="60% - Accent4" xfId="18329" builtinId="44" hidden="1" customBuiltin="1"/>
    <cellStyle name="60% - Accent4" xfId="18350" builtinId="44" hidden="1" customBuiltin="1"/>
    <cellStyle name="60% - Accent4" xfId="18371" builtinId="44" hidden="1" customBuiltin="1"/>
    <cellStyle name="60% - Accent4" xfId="18250" builtinId="44" hidden="1" customBuiltin="1"/>
    <cellStyle name="60% - Accent4" xfId="18412" builtinId="44" hidden="1" customBuiltin="1"/>
    <cellStyle name="60% - Accent4" xfId="18444" builtinId="44" hidden="1" customBuiltin="1"/>
    <cellStyle name="60% - Accent4" xfId="18477" builtinId="44" hidden="1" customBuiltin="1"/>
    <cellStyle name="60% - Accent4" xfId="18510" builtinId="44" hidden="1" customBuiltin="1"/>
    <cellStyle name="60% - Accent4" xfId="18540" builtinId="44" hidden="1" customBuiltin="1"/>
    <cellStyle name="60% - Accent4" xfId="18484" builtinId="44" hidden="1" customBuiltin="1"/>
    <cellStyle name="60% - Accent4" xfId="18410" builtinId="44" hidden="1" customBuiltin="1"/>
    <cellStyle name="60% - Accent4" xfId="18558" builtinId="44" hidden="1" customBuiltin="1"/>
    <cellStyle name="60% - Accent4" xfId="18588" builtinId="44" hidden="1" customBuiltin="1"/>
    <cellStyle name="60% - Accent4" xfId="18614" builtinId="44" hidden="1" customBuiltin="1"/>
    <cellStyle name="60% - Accent4" xfId="18639" builtinId="44" hidden="1" customBuiltin="1"/>
    <cellStyle name="60% - Accent4" xfId="18650" builtinId="44" hidden="1" customBuiltin="1"/>
    <cellStyle name="60% - Accent4" xfId="18688" builtinId="44" hidden="1" customBuiltin="1"/>
    <cellStyle name="60% - Accent4" xfId="18719" builtinId="44" hidden="1" customBuiltin="1"/>
    <cellStyle name="60% - Accent4" xfId="18750" builtinId="44" hidden="1" customBuiltin="1"/>
    <cellStyle name="60% - Accent4" xfId="18779" builtinId="44" hidden="1" customBuiltin="1"/>
    <cellStyle name="60% - Accent4" xfId="18808" builtinId="44" hidden="1" customBuiltin="1"/>
    <cellStyle name="60% - Accent4" xfId="18757" builtinId="44" hidden="1" customBuiltin="1"/>
    <cellStyle name="60% - Accent4" xfId="18687" builtinId="44" hidden="1" customBuiltin="1"/>
    <cellStyle name="60% - Accent4" xfId="18825" builtinId="44" hidden="1" customBuiltin="1"/>
    <cellStyle name="60% - Accent4" xfId="18853" builtinId="44" hidden="1" customBuiltin="1"/>
    <cellStyle name="60% - Accent4" xfId="18878" builtinId="44" hidden="1" customBuiltin="1"/>
    <cellStyle name="60% - Accent4" xfId="18902" builtinId="44" hidden="1" customBuiltin="1"/>
    <cellStyle name="60% - Accent4" xfId="18933" builtinId="44" hidden="1" customBuiltin="1"/>
    <cellStyle name="60% - Accent4" xfId="18971" builtinId="44" hidden="1" customBuiltin="1"/>
    <cellStyle name="60% - Accent4" xfId="19001" builtinId="44" hidden="1" customBuiltin="1"/>
    <cellStyle name="60% - Accent4" xfId="19032" builtinId="44" hidden="1" customBuiltin="1"/>
    <cellStyle name="60% - Accent4" xfId="19063" builtinId="44" hidden="1" customBuiltin="1"/>
    <cellStyle name="60% - Accent4" xfId="19091" builtinId="44" hidden="1" customBuiltin="1"/>
    <cellStyle name="60% - Accent4" xfId="19039" builtinId="44" hidden="1" customBuiltin="1"/>
    <cellStyle name="60% - Accent4" xfId="18970" builtinId="44" hidden="1" customBuiltin="1"/>
    <cellStyle name="60% - Accent4" xfId="19108" builtinId="44" hidden="1" customBuiltin="1"/>
    <cellStyle name="60% - Accent4" xfId="19133" builtinId="44" hidden="1" customBuiltin="1"/>
    <cellStyle name="60% - Accent4" xfId="19156" builtinId="44" hidden="1" customBuiltin="1"/>
    <cellStyle name="60% - Accent4" xfId="19180" builtinId="44" hidden="1" customBuiltin="1"/>
    <cellStyle name="60% - Accent4" xfId="19201" builtinId="44" hidden="1" customBuiltin="1"/>
    <cellStyle name="60% - Accent4" xfId="14280" builtinId="44" hidden="1" customBuiltin="1"/>
    <cellStyle name="60% - Accent4" xfId="5203" builtinId="44" hidden="1" customBuiltin="1"/>
    <cellStyle name="60% - Accent4" xfId="13943" builtinId="44" hidden="1" customBuiltin="1"/>
    <cellStyle name="60% - Accent4" xfId="6054" builtinId="44" hidden="1" customBuiltin="1"/>
    <cellStyle name="60% - Accent4" xfId="4510" builtinId="44" hidden="1" customBuiltin="1"/>
    <cellStyle name="60% - Accent4" xfId="14070" builtinId="44" hidden="1" customBuiltin="1"/>
    <cellStyle name="60% - Accent4" xfId="4608" builtinId="44" hidden="1" customBuiltin="1"/>
    <cellStyle name="60% - Accent4" xfId="18875" builtinId="44" hidden="1" customBuiltin="1"/>
    <cellStyle name="60% - Accent4" xfId="14208" builtinId="44" hidden="1" customBuiltin="1"/>
    <cellStyle name="60% - Accent4" xfId="4317" builtinId="44" hidden="1" customBuiltin="1"/>
    <cellStyle name="60% - Accent4" xfId="10570" builtinId="44" hidden="1" customBuiltin="1"/>
    <cellStyle name="60% - Accent4" xfId="15418" builtinId="44" hidden="1" customBuiltin="1"/>
    <cellStyle name="60% - Accent4" xfId="17202" builtinId="44" hidden="1" customBuiltin="1"/>
    <cellStyle name="60% - Accent4" xfId="7754" builtinId="44" hidden="1" customBuiltin="1"/>
    <cellStyle name="60% - Accent4" xfId="14249" builtinId="44" hidden="1" customBuiltin="1"/>
    <cellStyle name="60% - Accent4" xfId="19172" builtinId="44" hidden="1" customBuiltin="1"/>
    <cellStyle name="60% - Accent4" xfId="19209" builtinId="44" hidden="1" customBuiltin="1"/>
    <cellStyle name="60% - Accent4" xfId="5033" builtinId="44" hidden="1" customBuiltin="1"/>
    <cellStyle name="60% - Accent4" xfId="17744" builtinId="44" hidden="1" customBuiltin="1"/>
    <cellStyle name="60% - Accent4" xfId="19234" builtinId="44" hidden="1" customBuiltin="1"/>
    <cellStyle name="60% - Accent4" xfId="19273" builtinId="44" hidden="1" customBuiltin="1"/>
    <cellStyle name="60% - Accent4" xfId="19310" builtinId="44" hidden="1" customBuiltin="1"/>
    <cellStyle name="60% - Accent4" xfId="19345" builtinId="44" hidden="1" customBuiltin="1"/>
    <cellStyle name="60% - Accent4" xfId="19362" builtinId="44" hidden="1" customBuiltin="1"/>
    <cellStyle name="60% - Accent4" xfId="19407" builtinId="44" hidden="1" customBuiltin="1"/>
    <cellStyle name="60% - Accent4" xfId="19439" builtinId="44" hidden="1" customBuiltin="1"/>
    <cellStyle name="60% - Accent4" xfId="19473" builtinId="44" hidden="1" customBuiltin="1"/>
    <cellStyle name="60% - Accent4" xfId="19505" builtinId="44" hidden="1" customBuiltin="1"/>
    <cellStyle name="60% - Accent4" xfId="19536" builtinId="44" hidden="1" customBuiltin="1"/>
    <cellStyle name="60% - Accent4" xfId="19480" builtinId="44" hidden="1" customBuiltin="1"/>
    <cellStyle name="60% - Accent4" xfId="19406" builtinId="44" hidden="1" customBuiltin="1"/>
    <cellStyle name="60% - Accent4" xfId="19560" builtinId="44" hidden="1" customBuiltin="1"/>
    <cellStyle name="60% - Accent4" xfId="19595" builtinId="44" hidden="1" customBuiltin="1"/>
    <cellStyle name="60% - Accent4" xfId="19631" builtinId="44" hidden="1" customBuiltin="1"/>
    <cellStyle name="60% - Accent4" xfId="19665" builtinId="44" hidden="1" customBuiltin="1"/>
    <cellStyle name="60% - Accent4" xfId="19704" builtinId="44" hidden="1" customBuiltin="1"/>
    <cellStyle name="60% - Accent4" xfId="19749" builtinId="44" hidden="1" customBuiltin="1"/>
    <cellStyle name="60% - Accent4" xfId="19781" builtinId="44" hidden="1" customBuiltin="1"/>
    <cellStyle name="60% - Accent4" xfId="19815" builtinId="44" hidden="1" customBuiltin="1"/>
    <cellStyle name="60% - Accent4" xfId="19847" builtinId="44" hidden="1" customBuiltin="1"/>
    <cellStyle name="60% - Accent4" xfId="19878" builtinId="44" hidden="1" customBuiltin="1"/>
    <cellStyle name="60% - Accent4" xfId="19822" builtinId="44" hidden="1" customBuiltin="1"/>
    <cellStyle name="60% - Accent4" xfId="19748" builtinId="44" hidden="1" customBuiltin="1"/>
    <cellStyle name="60% - Accent4" xfId="19902" builtinId="44" hidden="1" customBuiltin="1"/>
    <cellStyle name="60% - Accent4" xfId="19937" builtinId="44" hidden="1" customBuiltin="1"/>
    <cellStyle name="60% - Accent4" xfId="19973" builtinId="44" hidden="1" customBuiltin="1"/>
    <cellStyle name="60% - Accent4" xfId="20007" builtinId="44" hidden="1" customBuiltin="1"/>
    <cellStyle name="60% - Accent4" xfId="20040" builtinId="44" hidden="1" customBuiltin="1"/>
    <cellStyle name="60% - Accent4" xfId="20147" builtinId="44" hidden="1" customBuiltin="1"/>
    <cellStyle name="60% - Accent4" xfId="20168" builtinId="44" hidden="1" customBuiltin="1"/>
    <cellStyle name="60% - Accent4" xfId="20191" builtinId="44" hidden="1" customBuiltin="1"/>
    <cellStyle name="60% - Accent4" xfId="20213" builtinId="44" hidden="1" customBuiltin="1"/>
    <cellStyle name="60% - Accent4" xfId="20234" builtinId="44" hidden="1" customBuiltin="1"/>
    <cellStyle name="60% - Accent4" xfId="20268" builtinId="44" hidden="1" customBuiltin="1"/>
    <cellStyle name="60% - Accent4" xfId="20468" builtinId="44" hidden="1" customBuiltin="1"/>
    <cellStyle name="60% - Accent4" xfId="20492" builtinId="44" hidden="1" customBuiltin="1"/>
    <cellStyle name="60% - Accent4" xfId="20521" builtinId="44" hidden="1" customBuiltin="1"/>
    <cellStyle name="60% - Accent4" xfId="20547" builtinId="44" hidden="1" customBuiltin="1"/>
    <cellStyle name="60% - Accent4" xfId="20572" builtinId="44" hidden="1" customBuiltin="1"/>
    <cellStyle name="60% - Accent4" xfId="20425" builtinId="44" hidden="1" customBuiltin="1"/>
    <cellStyle name="60% - Accent4" xfId="20615" builtinId="44" hidden="1" customBuiltin="1"/>
    <cellStyle name="60% - Accent4" xfId="20648" builtinId="44" hidden="1" customBuiltin="1"/>
    <cellStyle name="60% - Accent4" xfId="20681" builtinId="44" hidden="1" customBuiltin="1"/>
    <cellStyle name="60% - Accent4" xfId="20714" builtinId="44" hidden="1" customBuiltin="1"/>
    <cellStyle name="60% - Accent4" xfId="20745" builtinId="44" hidden="1" customBuiltin="1"/>
    <cellStyle name="60% - Accent4" xfId="20687" builtinId="44" hidden="1" customBuiltin="1"/>
    <cellStyle name="60% - Accent4" xfId="20613" builtinId="44" hidden="1" customBuiltin="1"/>
    <cellStyle name="60% - Accent4" xfId="20763" builtinId="44" hidden="1" customBuiltin="1"/>
    <cellStyle name="60% - Accent4" xfId="20793" builtinId="44" hidden="1" customBuiltin="1"/>
    <cellStyle name="60% - Accent4" xfId="20820" builtinId="44" hidden="1" customBuiltin="1"/>
    <cellStyle name="60% - Accent4" xfId="20844" builtinId="44" hidden="1" customBuiltin="1"/>
    <cellStyle name="60% - Accent4" xfId="20856" builtinId="44" hidden="1" customBuiltin="1"/>
    <cellStyle name="60% - Accent4" xfId="20894" builtinId="44" hidden="1" customBuiltin="1"/>
    <cellStyle name="60% - Accent4" xfId="20924" builtinId="44" hidden="1" customBuiltin="1"/>
    <cellStyle name="60% - Accent4" xfId="20955" builtinId="44" hidden="1" customBuiltin="1"/>
    <cellStyle name="60% - Accent4" xfId="20985" builtinId="44" hidden="1" customBuiltin="1"/>
    <cellStyle name="60% - Accent4" xfId="21013" builtinId="44" hidden="1" customBuiltin="1"/>
    <cellStyle name="60% - Accent4" xfId="20961" builtinId="44" hidden="1" customBuiltin="1"/>
    <cellStyle name="60% - Accent4" xfId="20893" builtinId="44" hidden="1" customBuiltin="1"/>
    <cellStyle name="60% - Accent4" xfId="21030" builtinId="44" hidden="1" customBuiltin="1"/>
    <cellStyle name="60% - Accent4" xfId="21055" builtinId="44" hidden="1" customBuiltin="1"/>
    <cellStyle name="60% - Accent4" xfId="21079" builtinId="44" hidden="1" customBuiltin="1"/>
    <cellStyle name="60% - Accent4" xfId="21102" builtinId="44" hidden="1" customBuiltin="1"/>
    <cellStyle name="60% - Accent4" xfId="21133" builtinId="44" hidden="1" customBuiltin="1"/>
    <cellStyle name="60% - Accent4" xfId="21171" builtinId="44" hidden="1" customBuiltin="1"/>
    <cellStyle name="60% - Accent4" xfId="21201" builtinId="44" hidden="1" customBuiltin="1"/>
    <cellStyle name="60% - Accent4" xfId="21232" builtinId="44" hidden="1" customBuiltin="1"/>
    <cellStyle name="60% - Accent4" xfId="21262" builtinId="44" hidden="1" customBuiltin="1"/>
    <cellStyle name="60% - Accent4" xfId="21290" builtinId="44" hidden="1" customBuiltin="1"/>
    <cellStyle name="60% - Accent4" xfId="21239" builtinId="44" hidden="1" customBuiltin="1"/>
    <cellStyle name="60% - Accent4" xfId="21170" builtinId="44" hidden="1" customBuiltin="1"/>
    <cellStyle name="60% - Accent4" xfId="21307" builtinId="44" hidden="1" customBuiltin="1"/>
    <cellStyle name="60% - Accent4" xfId="21332" builtinId="44" hidden="1" customBuiltin="1"/>
    <cellStyle name="60% - Accent4" xfId="21357" builtinId="44" hidden="1" customBuiltin="1"/>
    <cellStyle name="60% - Accent4" xfId="21380" builtinId="44" hidden="1" customBuiltin="1"/>
    <cellStyle name="60% - Accent4" xfId="21410" builtinId="44" hidden="1" customBuiltin="1"/>
    <cellStyle name="60% - Accent4" xfId="20374" builtinId="44" hidden="1" customBuiltin="1"/>
    <cellStyle name="60% - Accent4" xfId="20310" builtinId="44" hidden="1" customBuiltin="1"/>
    <cellStyle name="60% - Accent4" xfId="20347" builtinId="44" hidden="1" customBuiltin="1"/>
    <cellStyle name="60% - Accent4" xfId="20372" builtinId="44" hidden="1" customBuiltin="1"/>
    <cellStyle name="60% - Accent4" xfId="20250" builtinId="44" hidden="1" customBuiltin="1"/>
    <cellStyle name="60% - Accent4" xfId="20279" builtinId="44" hidden="1" customBuiltin="1"/>
    <cellStyle name="60% - Accent4" xfId="21554" builtinId="44" hidden="1" customBuiltin="1"/>
    <cellStyle name="60% - Accent4" xfId="21575" builtinId="44" hidden="1" customBuiltin="1"/>
    <cellStyle name="60% - Accent4" xfId="21598" builtinId="44" hidden="1" customBuiltin="1"/>
    <cellStyle name="60% - Accent4" xfId="21619" builtinId="44" hidden="1" customBuiltin="1"/>
    <cellStyle name="60% - Accent4" xfId="21640" builtinId="44" hidden="1" customBuiltin="1"/>
    <cellStyle name="60% - Accent4" xfId="21519" builtinId="44" hidden="1" customBuiltin="1"/>
    <cellStyle name="60% - Accent4" xfId="21681" builtinId="44" hidden="1" customBuiltin="1"/>
    <cellStyle name="60% - Accent4" xfId="21713" builtinId="44" hidden="1" customBuiltin="1"/>
    <cellStyle name="60% - Accent4" xfId="21746" builtinId="44" hidden="1" customBuiltin="1"/>
    <cellStyle name="60% - Accent4" xfId="21778" builtinId="44" hidden="1" customBuiltin="1"/>
    <cellStyle name="60% - Accent4" xfId="21808" builtinId="44" hidden="1" customBuiltin="1"/>
    <cellStyle name="60% - Accent4" xfId="21753" builtinId="44" hidden="1" customBuiltin="1"/>
    <cellStyle name="60% - Accent4" xfId="21679" builtinId="44" hidden="1" customBuiltin="1"/>
    <cellStyle name="60% - Accent4" xfId="21825" builtinId="44" hidden="1" customBuiltin="1"/>
    <cellStyle name="60% - Accent4" xfId="21853" builtinId="44" hidden="1" customBuiltin="1"/>
    <cellStyle name="60% - Accent4" xfId="21877" builtinId="44" hidden="1" customBuiltin="1"/>
    <cellStyle name="60% - Accent4" xfId="21901" builtinId="44" hidden="1" customBuiltin="1"/>
    <cellStyle name="60% - Accent4" xfId="21912" builtinId="44" hidden="1" customBuiltin="1"/>
    <cellStyle name="60% - Accent4" xfId="21950" builtinId="44" hidden="1" customBuiltin="1"/>
    <cellStyle name="60% - Accent4" xfId="21980" builtinId="44" hidden="1" customBuiltin="1"/>
    <cellStyle name="60% - Accent4" xfId="22011" builtinId="44" hidden="1" customBuiltin="1"/>
    <cellStyle name="60% - Accent4" xfId="22040" builtinId="44" hidden="1" customBuiltin="1"/>
    <cellStyle name="60% - Accent4" xfId="22068" builtinId="44" hidden="1" customBuiltin="1"/>
    <cellStyle name="60% - Accent4" xfId="22018" builtinId="44" hidden="1" customBuiltin="1"/>
    <cellStyle name="60% - Accent4" xfId="21949" builtinId="44" hidden="1" customBuiltin="1"/>
    <cellStyle name="60% - Accent4" xfId="22084" builtinId="44" hidden="1" customBuiltin="1"/>
    <cellStyle name="60% - Accent4" xfId="22109" builtinId="44" hidden="1" customBuiltin="1"/>
    <cellStyle name="60% - Accent4" xfId="22134" builtinId="44" hidden="1" customBuiltin="1"/>
    <cellStyle name="60% - Accent4" xfId="22158" builtinId="44" hidden="1" customBuiltin="1"/>
    <cellStyle name="60% - Accent4" xfId="22188" builtinId="44" hidden="1" customBuiltin="1"/>
    <cellStyle name="60% - Accent4" xfId="22226" builtinId="44" hidden="1" customBuiltin="1"/>
    <cellStyle name="60% - Accent4" xfId="22256" builtinId="44" hidden="1" customBuiltin="1"/>
    <cellStyle name="60% - Accent4" xfId="22287" builtinId="44" hidden="1" customBuiltin="1"/>
    <cellStyle name="60% - Accent4" xfId="22317" builtinId="44" hidden="1" customBuiltin="1"/>
    <cellStyle name="60% - Accent4" xfId="22345" builtinId="44" hidden="1" customBuiltin="1"/>
    <cellStyle name="60% - Accent4" xfId="22294" builtinId="44" hidden="1" customBuiltin="1"/>
    <cellStyle name="60% - Accent4" xfId="22225" builtinId="44" hidden="1" customBuiltin="1"/>
    <cellStyle name="60% - Accent4" xfId="22362" builtinId="44" hidden="1" customBuiltin="1"/>
    <cellStyle name="60% - Accent4" xfId="22387" builtinId="44" hidden="1" customBuiltin="1"/>
    <cellStyle name="60% - Accent4" xfId="22410" builtinId="44" hidden="1" customBuiltin="1"/>
    <cellStyle name="60% - Accent4" xfId="22433" builtinId="44" hidden="1" customBuiltin="1"/>
    <cellStyle name="60% - Accent4" xfId="22454" builtinId="44" hidden="1" customBuiltin="1"/>
    <cellStyle name="60% - Accent4" xfId="5224" builtinId="44" hidden="1" customBuiltin="1"/>
    <cellStyle name="60% - Accent4" xfId="20244" builtinId="44" hidden="1" customBuiltin="1"/>
    <cellStyle name="60% - Accent4" xfId="4699" builtinId="44" hidden="1" customBuiltin="1"/>
    <cellStyle name="60% - Accent4" xfId="5031" builtinId="44" hidden="1" customBuiltin="1"/>
    <cellStyle name="60% - Accent4" xfId="7583" builtinId="44" hidden="1" customBuiltin="1"/>
    <cellStyle name="60% - Accent4" xfId="5894" builtinId="44" hidden="1" customBuiltin="1"/>
    <cellStyle name="60% - Accent4" xfId="6177" builtinId="44" hidden="1" customBuiltin="1"/>
    <cellStyle name="60% - Accent4" xfId="22131" builtinId="44" hidden="1" customBuiltin="1"/>
    <cellStyle name="60% - Accent4" xfId="17036" builtinId="44" hidden="1" customBuiltin="1"/>
    <cellStyle name="60% - Accent4" xfId="7838" builtinId="44" hidden="1" customBuiltin="1"/>
    <cellStyle name="60% - Accent4" xfId="17189" builtinId="44" hidden="1" customBuiltin="1"/>
    <cellStyle name="60% - Accent4" xfId="20065" builtinId="44" hidden="1" customBuiltin="1"/>
    <cellStyle name="60% - Accent4" xfId="20485" builtinId="44" hidden="1" customBuiltin="1"/>
    <cellStyle name="60% - Accent4" xfId="5570" builtinId="44" hidden="1" customBuiltin="1"/>
    <cellStyle name="60% - Accent4" xfId="4645" builtinId="44" hidden="1" customBuiltin="1"/>
    <cellStyle name="60% - Accent4" xfId="22425" builtinId="44" hidden="1" customBuiltin="1"/>
    <cellStyle name="60% - Accent4" xfId="22462" builtinId="44" hidden="1" customBuiltin="1"/>
    <cellStyle name="60% - Accent4" xfId="5476" builtinId="44" hidden="1" customBuiltin="1"/>
    <cellStyle name="60% - Accent4" xfId="21022" builtinId="44" hidden="1" customBuiltin="1"/>
    <cellStyle name="60% - Accent4" xfId="22487" builtinId="44" hidden="1" customBuiltin="1"/>
    <cellStyle name="60% - Accent4" xfId="22526" builtinId="44" hidden="1" customBuiltin="1"/>
    <cellStyle name="60% - Accent4" xfId="22563" builtinId="44" hidden="1" customBuiltin="1"/>
    <cellStyle name="60% - Accent4" xfId="22598" builtinId="44" hidden="1" customBuiltin="1"/>
    <cellStyle name="60% - Accent4" xfId="22615" builtinId="44" hidden="1" customBuiltin="1"/>
    <cellStyle name="60% - Accent4" xfId="22660" builtinId="44" hidden="1" customBuiltin="1"/>
    <cellStyle name="60% - Accent4" xfId="22692" builtinId="44" hidden="1" customBuiltin="1"/>
    <cellStyle name="60% - Accent4" xfId="22726" builtinId="44" hidden="1" customBuiltin="1"/>
    <cellStyle name="60% - Accent4" xfId="22758" builtinId="44" hidden="1" customBuiltin="1"/>
    <cellStyle name="60% - Accent4" xfId="22789" builtinId="44" hidden="1" customBuiltin="1"/>
    <cellStyle name="60% - Accent4" xfId="22733" builtinId="44" hidden="1" customBuiltin="1"/>
    <cellStyle name="60% - Accent4" xfId="22659" builtinId="44" hidden="1" customBuiltin="1"/>
    <cellStyle name="60% - Accent4" xfId="22813" builtinId="44" hidden="1" customBuiltin="1"/>
    <cellStyle name="60% - Accent4" xfId="22848" builtinId="44" hidden="1" customBuiltin="1"/>
    <cellStyle name="60% - Accent4" xfId="22884" builtinId="44" hidden="1" customBuiltin="1"/>
    <cellStyle name="60% - Accent4" xfId="22918" builtinId="44" hidden="1" customBuiltin="1"/>
    <cellStyle name="60% - Accent4" xfId="22957" builtinId="44" hidden="1" customBuiltin="1"/>
    <cellStyle name="60% - Accent4" xfId="23002" builtinId="44" hidden="1" customBuiltin="1"/>
    <cellStyle name="60% - Accent4" xfId="23034" builtinId="44" hidden="1" customBuiltin="1"/>
    <cellStyle name="60% - Accent4" xfId="23068" builtinId="44" hidden="1" customBuiltin="1"/>
    <cellStyle name="60% - Accent4" xfId="23100" builtinId="44" hidden="1" customBuiltin="1"/>
    <cellStyle name="60% - Accent4" xfId="23131" builtinId="44" hidden="1" customBuiltin="1"/>
    <cellStyle name="60% - Accent4" xfId="23075" builtinId="44" hidden="1" customBuiltin="1"/>
    <cellStyle name="60% - Accent4" xfId="23001" builtinId="44" hidden="1" customBuiltin="1"/>
    <cellStyle name="60% - Accent4" xfId="23155" builtinId="44" hidden="1" customBuiltin="1"/>
    <cellStyle name="60% - Accent4" xfId="23190" builtinId="44" hidden="1" customBuiltin="1"/>
    <cellStyle name="60% - Accent4" xfId="23226" builtinId="44" hidden="1" customBuiltin="1"/>
    <cellStyle name="60% - Accent4" xfId="23260" builtinId="44" hidden="1" customBuiltin="1"/>
    <cellStyle name="60% - Accent4" xfId="23289" builtinId="44" hidden="1" customBuiltin="1"/>
    <cellStyle name="60% - Accent4" xfId="23355" builtinId="44" hidden="1" customBuiltin="1"/>
    <cellStyle name="60% - Accent4" xfId="23376" builtinId="44" hidden="1" customBuiltin="1"/>
    <cellStyle name="60% - Accent4" xfId="23399" builtinId="44" hidden="1" customBuiltin="1"/>
    <cellStyle name="60% - Accent4" xfId="23421" builtinId="44" hidden="1" customBuiltin="1"/>
    <cellStyle name="60% - Accent4" xfId="23442" builtinId="44" hidden="1" customBuiltin="1"/>
    <cellStyle name="60% - Accent4" xfId="23473" builtinId="44" hidden="1" customBuiltin="1"/>
    <cellStyle name="60% - Accent4" xfId="23669" builtinId="44" hidden="1" customBuiltin="1"/>
    <cellStyle name="60% - Accent4" xfId="23691" builtinId="44" hidden="1" customBuiltin="1"/>
    <cellStyle name="60% - Accent4" xfId="23719" builtinId="44" hidden="1" customBuiltin="1"/>
    <cellStyle name="60% - Accent4" xfId="23745" builtinId="44" hidden="1" customBuiltin="1"/>
    <cellStyle name="60% - Accent4" xfId="23769" builtinId="44" hidden="1" customBuiltin="1"/>
    <cellStyle name="60% - Accent4" xfId="23627" builtinId="44" hidden="1" customBuiltin="1"/>
    <cellStyle name="60% - Accent4" xfId="23811" builtinId="44" hidden="1" customBuiltin="1"/>
    <cellStyle name="60% - Accent4" xfId="23844" builtinId="44" hidden="1" customBuiltin="1"/>
    <cellStyle name="60% - Accent4" xfId="23877" builtinId="44" hidden="1" customBuiltin="1"/>
    <cellStyle name="60% - Accent4" xfId="23910" builtinId="44" hidden="1" customBuiltin="1"/>
    <cellStyle name="60% - Accent4" xfId="23940" builtinId="44" hidden="1" customBuiltin="1"/>
    <cellStyle name="60% - Accent4" xfId="23883" builtinId="44" hidden="1" customBuiltin="1"/>
    <cellStyle name="60% - Accent4" xfId="23809" builtinId="44" hidden="1" customBuiltin="1"/>
    <cellStyle name="60% - Accent4" xfId="23957" builtinId="44" hidden="1" customBuiltin="1"/>
    <cellStyle name="60% - Accent4" xfId="23986" builtinId="44" hidden="1" customBuiltin="1"/>
    <cellStyle name="60% - Accent4" xfId="24012" builtinId="44" hidden="1" customBuiltin="1"/>
    <cellStyle name="60% - Accent4" xfId="24035" builtinId="44" hidden="1" customBuiltin="1"/>
    <cellStyle name="60% - Accent4" xfId="24047" builtinId="44" hidden="1" customBuiltin="1"/>
    <cellStyle name="60% - Accent4" xfId="24083" builtinId="44" hidden="1" customBuiltin="1"/>
    <cellStyle name="60% - Accent4" xfId="24113" builtinId="44" hidden="1" customBuiltin="1"/>
    <cellStyle name="60% - Accent4" xfId="24144" builtinId="44" hidden="1" customBuiltin="1"/>
    <cellStyle name="60% - Accent4" xfId="24173" builtinId="44" hidden="1" customBuiltin="1"/>
    <cellStyle name="60% - Accent4" xfId="24201" builtinId="44" hidden="1" customBuiltin="1"/>
    <cellStyle name="60% - Accent4" xfId="24150" builtinId="44" hidden="1" customBuiltin="1"/>
    <cellStyle name="60% - Accent4" xfId="24082" builtinId="44" hidden="1" customBuiltin="1"/>
    <cellStyle name="60% - Accent4" xfId="24218" builtinId="44" hidden="1" customBuiltin="1"/>
    <cellStyle name="60% - Accent4" xfId="24242" builtinId="44" hidden="1" customBuiltin="1"/>
    <cellStyle name="60% - Accent4" xfId="24266" builtinId="44" hidden="1" customBuiltin="1"/>
    <cellStyle name="60% - Accent4" xfId="24289" builtinId="44" hidden="1" customBuiltin="1"/>
    <cellStyle name="60% - Accent4" xfId="24320" builtinId="44" hidden="1" customBuiltin="1"/>
    <cellStyle name="60% - Accent4" xfId="24357" builtinId="44" hidden="1" customBuiltin="1"/>
    <cellStyle name="60% - Accent4" xfId="24387" builtinId="44" hidden="1" customBuiltin="1"/>
    <cellStyle name="60% - Accent4" xfId="24418" builtinId="44" hidden="1" customBuiltin="1"/>
    <cellStyle name="60% - Accent4" xfId="24447" builtinId="44" hidden="1" customBuiltin="1"/>
    <cellStyle name="60% - Accent4" xfId="24475" builtinId="44" hidden="1" customBuiltin="1"/>
    <cellStyle name="60% - Accent4" xfId="24424" builtinId="44" hidden="1" customBuiltin="1"/>
    <cellStyle name="60% - Accent4" xfId="24356" builtinId="44" hidden="1" customBuiltin="1"/>
    <cellStyle name="60% - Accent4" xfId="24492" builtinId="44" hidden="1" customBuiltin="1"/>
    <cellStyle name="60% - Accent4" xfId="24517" builtinId="44" hidden="1" customBuiltin="1"/>
    <cellStyle name="60% - Accent4" xfId="24541" builtinId="44" hidden="1" customBuiltin="1"/>
    <cellStyle name="60% - Accent4" xfId="24564" builtinId="44" hidden="1" customBuiltin="1"/>
    <cellStyle name="60% - Accent4" xfId="24594" builtinId="44" hidden="1" customBuiltin="1"/>
    <cellStyle name="60% - Accent4" xfId="23577" builtinId="44" hidden="1" customBuiltin="1"/>
    <cellStyle name="60% - Accent4" xfId="23514" builtinId="44" hidden="1" customBuiltin="1"/>
    <cellStyle name="60% - Accent4" xfId="23551" builtinId="44" hidden="1" customBuiltin="1"/>
    <cellStyle name="60% - Accent4" xfId="23575" builtinId="44" hidden="1" customBuiltin="1"/>
    <cellStyle name="60% - Accent4" xfId="23455" builtinId="44" hidden="1" customBuiltin="1"/>
    <cellStyle name="60% - Accent4" xfId="23484" builtinId="44" hidden="1" customBuiltin="1"/>
    <cellStyle name="60% - Accent4" xfId="24737" builtinId="44" hidden="1" customBuiltin="1"/>
    <cellStyle name="60% - Accent4" xfId="24758" builtinId="44" hidden="1" customBuiltin="1"/>
    <cellStyle name="60% - Accent4" xfId="24781" builtinId="44" hidden="1" customBuiltin="1"/>
    <cellStyle name="60% - Accent4" xfId="24802" builtinId="44" hidden="1" customBuiltin="1"/>
    <cellStyle name="60% - Accent4" xfId="24823" builtinId="44" hidden="1" customBuiltin="1"/>
    <cellStyle name="60% - Accent4" xfId="24702" builtinId="44" hidden="1" customBuiltin="1"/>
    <cellStyle name="60% - Accent4" xfId="24862" builtinId="44" hidden="1" customBuiltin="1"/>
    <cellStyle name="60% - Accent4" xfId="24894" builtinId="44" hidden="1" customBuiltin="1"/>
    <cellStyle name="60% - Accent4" xfId="24927" builtinId="44" hidden="1" customBuiltin="1"/>
    <cellStyle name="60% - Accent4" xfId="24958" builtinId="44" hidden="1" customBuiltin="1"/>
    <cellStyle name="60% - Accent4" xfId="24988" builtinId="44" hidden="1" customBuiltin="1"/>
    <cellStyle name="60% - Accent4" xfId="24933" builtinId="44" hidden="1" customBuiltin="1"/>
    <cellStyle name="60% - Accent4" xfId="24860" builtinId="44" hidden="1" customBuiltin="1"/>
    <cellStyle name="60% - Accent4" xfId="25005" builtinId="44" hidden="1" customBuiltin="1"/>
    <cellStyle name="60% - Accent4" xfId="25032" builtinId="44" hidden="1" customBuiltin="1"/>
    <cellStyle name="60% - Accent4" xfId="25056" builtinId="44" hidden="1" customBuiltin="1"/>
    <cellStyle name="60% - Accent4" xfId="25080" builtinId="44" hidden="1" customBuiltin="1"/>
    <cellStyle name="60% - Accent4" xfId="25090" builtinId="44" hidden="1" customBuiltin="1"/>
    <cellStyle name="60% - Accent4" xfId="25126" builtinId="44" hidden="1" customBuiltin="1"/>
    <cellStyle name="60% - Accent4" xfId="25156" builtinId="44" hidden="1" customBuiltin="1"/>
    <cellStyle name="60% - Accent4" xfId="25187" builtinId="44" hidden="1" customBuiltin="1"/>
    <cellStyle name="60% - Accent4" xfId="25215" builtinId="44" hidden="1" customBuiltin="1"/>
    <cellStyle name="60% - Accent4" xfId="25243" builtinId="44" hidden="1" customBuiltin="1"/>
    <cellStyle name="60% - Accent4" xfId="25193" builtinId="44" hidden="1" customBuiltin="1"/>
    <cellStyle name="60% - Accent4" xfId="25125" builtinId="44" hidden="1" customBuiltin="1"/>
    <cellStyle name="60% - Accent4" xfId="25258" builtinId="44" hidden="1" customBuiltin="1"/>
    <cellStyle name="60% - Accent4" xfId="25283" builtinId="44" hidden="1" customBuiltin="1"/>
    <cellStyle name="60% - Accent4" xfId="25307" builtinId="44" hidden="1" customBuiltin="1"/>
    <cellStyle name="60% - Accent4" xfId="25331" builtinId="44" hidden="1" customBuiltin="1"/>
    <cellStyle name="60% - Accent4" xfId="25361" builtinId="44" hidden="1" customBuiltin="1"/>
    <cellStyle name="60% - Accent4" xfId="25397" builtinId="44" hidden="1" customBuiltin="1"/>
    <cellStyle name="60% - Accent4" xfId="25427" builtinId="44" hidden="1" customBuiltin="1"/>
    <cellStyle name="60% - Accent4" xfId="25458" builtinId="44" hidden="1" customBuiltin="1"/>
    <cellStyle name="60% - Accent4" xfId="25486" builtinId="44" hidden="1" customBuiltin="1"/>
    <cellStyle name="60% - Accent4" xfId="25514" builtinId="44" hidden="1" customBuiltin="1"/>
    <cellStyle name="60% - Accent4" xfId="25464" builtinId="44" hidden="1" customBuiltin="1"/>
    <cellStyle name="60% - Accent4" xfId="25396" builtinId="44" hidden="1" customBuiltin="1"/>
    <cellStyle name="60% - Accent4" xfId="25531" builtinId="44" hidden="1" customBuiltin="1"/>
    <cellStyle name="60% - Accent4" xfId="25555" builtinId="44" hidden="1" customBuiltin="1"/>
    <cellStyle name="60% - Accent4" xfId="25578" builtinId="44" hidden="1" customBuiltin="1"/>
    <cellStyle name="60% - Accent4" xfId="25601" builtinId="44" hidden="1" customBuiltin="1"/>
    <cellStyle name="60% - Accent4" xfId="25622" builtinId="44" hidden="1" customBuiltin="1"/>
    <cellStyle name="60% - Accent4" xfId="17012" builtinId="44" hidden="1" customBuiltin="1"/>
    <cellStyle name="60% - Accent4" xfId="23449" builtinId="44" hidden="1" customBuiltin="1"/>
    <cellStyle name="60% - Accent4" xfId="5882" builtinId="44" hidden="1" customBuiltin="1"/>
    <cellStyle name="60% - Accent4" xfId="4928" builtinId="44" hidden="1" customBuiltin="1"/>
    <cellStyle name="60% - Accent4" xfId="20107" builtinId="44" hidden="1" customBuiltin="1"/>
    <cellStyle name="60% - Accent4" xfId="5154" builtinId="44" hidden="1" customBuiltin="1"/>
    <cellStyle name="60% - Accent4" xfId="4563" builtinId="44" hidden="1" customBuiltin="1"/>
    <cellStyle name="60% - Accent4" xfId="25304" builtinId="44" hidden="1" customBuiltin="1"/>
    <cellStyle name="60% - Accent4" xfId="5131" builtinId="44" hidden="1" customBuiltin="1"/>
    <cellStyle name="60% - Accent4" xfId="14544" builtinId="44" hidden="1" customBuiltin="1"/>
    <cellStyle name="60% - Accent4" xfId="20473" builtinId="44" hidden="1" customBuiltin="1"/>
    <cellStyle name="60% - Accent4" xfId="23308" builtinId="44" hidden="1" customBuiltin="1"/>
    <cellStyle name="60% - Accent4" xfId="23684" builtinId="44" hidden="1" customBuiltin="1"/>
    <cellStyle name="60% - Accent4" xfId="17067" builtinId="44" hidden="1" customBuiltin="1"/>
    <cellStyle name="60% - Accent4" xfId="17712" builtinId="44" hidden="1" customBuiltin="1"/>
    <cellStyle name="60% - Accent4" xfId="25593" builtinId="44" hidden="1" customBuiltin="1"/>
    <cellStyle name="60% - Accent4" xfId="25630" builtinId="44" hidden="1" customBuiltin="1"/>
    <cellStyle name="60% - Accent4" xfId="4319" builtinId="44" hidden="1" customBuiltin="1"/>
    <cellStyle name="60% - Accent4" xfId="24210" builtinId="44" hidden="1" customBuiltin="1"/>
    <cellStyle name="60% - Accent4" xfId="25655" builtinId="44" hidden="1" customBuiltin="1"/>
    <cellStyle name="60% - Accent4" xfId="25693" builtinId="44" hidden="1" customBuiltin="1"/>
    <cellStyle name="60% - Accent4" xfId="25729" builtinId="44" hidden="1" customBuiltin="1"/>
    <cellStyle name="60% - Accent4" xfId="25764" builtinId="44" hidden="1" customBuiltin="1"/>
    <cellStyle name="60% - Accent4" xfId="25781" builtinId="44" hidden="1" customBuiltin="1"/>
    <cellStyle name="60% - Accent4" xfId="25826" builtinId="44" hidden="1" customBuiltin="1"/>
    <cellStyle name="60% - Accent4" xfId="25858" builtinId="44" hidden="1" customBuiltin="1"/>
    <cellStyle name="60% - Accent4" xfId="25892" builtinId="44" hidden="1" customBuiltin="1"/>
    <cellStyle name="60% - Accent4" xfId="25924" builtinId="44" hidden="1" customBuiltin="1"/>
    <cellStyle name="60% - Accent4" xfId="25955" builtinId="44" hidden="1" customBuiltin="1"/>
    <cellStyle name="60% - Accent4" xfId="25899" builtinId="44" hidden="1" customBuiltin="1"/>
    <cellStyle name="60% - Accent4" xfId="25825" builtinId="44" hidden="1" customBuiltin="1"/>
    <cellStyle name="60% - Accent4" xfId="25979" builtinId="44" hidden="1" customBuiltin="1"/>
    <cellStyle name="60% - Accent4" xfId="26014" builtinId="44" hidden="1" customBuiltin="1"/>
    <cellStyle name="60% - Accent4" xfId="26050" builtinId="44" hidden="1" customBuiltin="1"/>
    <cellStyle name="60% - Accent4" xfId="26084" builtinId="44" hidden="1" customBuiltin="1"/>
    <cellStyle name="60% - Accent4" xfId="26118" builtinId="44" hidden="1" customBuiltin="1"/>
    <cellStyle name="60% - Accent4" xfId="26155" builtinId="44" hidden="1" customBuiltin="1"/>
    <cellStyle name="60% - Accent4" xfId="26184" builtinId="44" hidden="1" customBuiltin="1"/>
    <cellStyle name="60% - Accent4" xfId="26215" builtinId="44" hidden="1" customBuiltin="1"/>
    <cellStyle name="60% - Accent4" xfId="26244" builtinId="44" hidden="1" customBuiltin="1"/>
    <cellStyle name="60% - Accent4" xfId="26272" builtinId="44" hidden="1" customBuiltin="1"/>
    <cellStyle name="60% - Accent4" xfId="26220" builtinId="44" hidden="1" customBuiltin="1"/>
    <cellStyle name="60% - Accent4" xfId="26154" builtinId="44" hidden="1" customBuiltin="1"/>
    <cellStyle name="60% - Accent4" xfId="26286" builtinId="44" hidden="1" customBuiltin="1"/>
    <cellStyle name="60% - Accent4" xfId="26308" builtinId="44" hidden="1" customBuiltin="1"/>
    <cellStyle name="60% - Accent4" xfId="26331" builtinId="44" hidden="1" customBuiltin="1"/>
    <cellStyle name="60% - Accent4" xfId="26352" builtinId="44" hidden="1" customBuiltin="1"/>
    <cellStyle name="60% - Accent4" xfId="26374" builtinId="44" hidden="1" customBuiltin="1"/>
    <cellStyle name="60% - Accent4" xfId="26396" builtinId="44" hidden="1" customBuiltin="1"/>
    <cellStyle name="60% - Accent4" xfId="26417" builtinId="44" hidden="1" customBuiltin="1"/>
    <cellStyle name="60% - Accent4" xfId="26439" builtinId="44" hidden="1" customBuiltin="1"/>
    <cellStyle name="60% - Accent4" xfId="26461" builtinId="44" hidden="1" customBuiltin="1"/>
    <cellStyle name="60% - Accent4" xfId="26482" builtinId="44" hidden="1" customBuiltin="1"/>
    <cellStyle name="60% - Accent4" xfId="26507" builtinId="44" hidden="1" customBuiltin="1"/>
    <cellStyle name="60% - Accent4" xfId="26686" builtinId="44" hidden="1" customBuiltin="1"/>
    <cellStyle name="60% - Accent4" xfId="26707" builtinId="44" hidden="1" customBuiltin="1"/>
    <cellStyle name="60% - Accent4" xfId="26730" builtinId="44" hidden="1" customBuiltin="1"/>
    <cellStyle name="60% - Accent4" xfId="26752" builtinId="44" hidden="1" customBuiltin="1"/>
    <cellStyle name="60% - Accent4" xfId="26773" builtinId="44" hidden="1" customBuiltin="1"/>
    <cellStyle name="60% - Accent4" xfId="26649" builtinId="44" hidden="1" customBuiltin="1"/>
    <cellStyle name="60% - Accent4" xfId="26811" builtinId="44" hidden="1" customBuiltin="1"/>
    <cellStyle name="60% - Accent4" xfId="26842" builtinId="44" hidden="1" customBuiltin="1"/>
    <cellStyle name="60% - Accent4" xfId="26875" builtinId="44" hidden="1" customBuiltin="1"/>
    <cellStyle name="60% - Accent4" xfId="26906" builtinId="44" hidden="1" customBuiltin="1"/>
    <cellStyle name="60% - Accent4" xfId="26936" builtinId="44" hidden="1" customBuiltin="1"/>
    <cellStyle name="60% - Accent4" xfId="26880" builtinId="44" hidden="1" customBuiltin="1"/>
    <cellStyle name="60% - Accent4" xfId="26809" builtinId="44" hidden="1" customBuiltin="1"/>
    <cellStyle name="60% - Accent4" xfId="26951" builtinId="44" hidden="1" customBuiltin="1"/>
    <cellStyle name="60% - Accent4" xfId="26976" builtinId="44" hidden="1" customBuiltin="1"/>
    <cellStyle name="60% - Accent4" xfId="26998" builtinId="44" hidden="1" customBuiltin="1"/>
    <cellStyle name="60% - Accent4" xfId="27019" builtinId="44" hidden="1" customBuiltin="1"/>
    <cellStyle name="60% - Accent4" xfId="27030" builtinId="44" hidden="1" customBuiltin="1"/>
    <cellStyle name="60% - Accent4" xfId="27065" builtinId="44" hidden="1" customBuiltin="1"/>
    <cellStyle name="60% - Accent4" xfId="27094" builtinId="44" hidden="1" customBuiltin="1"/>
    <cellStyle name="60% - Accent4" xfId="27125" builtinId="44" hidden="1" customBuiltin="1"/>
    <cellStyle name="60% - Accent4" xfId="27153" builtinId="44" hidden="1" customBuiltin="1"/>
    <cellStyle name="60% - Accent4" xfId="27181" builtinId="44" hidden="1" customBuiltin="1"/>
    <cellStyle name="60% - Accent4" xfId="27130" builtinId="44" hidden="1" customBuiltin="1"/>
    <cellStyle name="60% - Accent4" xfId="27064" builtinId="44" hidden="1" customBuiltin="1"/>
    <cellStyle name="60% - Accent4" xfId="27195" builtinId="44" hidden="1" customBuiltin="1"/>
    <cellStyle name="60% - Accent4" xfId="27217" builtinId="44" hidden="1" customBuiltin="1"/>
    <cellStyle name="60% - Accent4" xfId="27239" builtinId="44" hidden="1" customBuiltin="1"/>
    <cellStyle name="60% - Accent4" xfId="27260" builtinId="44" hidden="1" customBuiltin="1"/>
    <cellStyle name="60% - Accent4" xfId="27290" builtinId="44" hidden="1" customBuiltin="1"/>
    <cellStyle name="60% - Accent4" xfId="27325" builtinId="44" hidden="1" customBuiltin="1"/>
    <cellStyle name="60% - Accent4" xfId="27354" builtinId="44" hidden="1" customBuiltin="1"/>
    <cellStyle name="60% - Accent4" xfId="27385" builtinId="44" hidden="1" customBuiltin="1"/>
    <cellStyle name="60% - Accent4" xfId="27413" builtinId="44" hidden="1" customBuiltin="1"/>
    <cellStyle name="60% - Accent4" xfId="27441" builtinId="44" hidden="1" customBuiltin="1"/>
    <cellStyle name="60% - Accent4" xfId="27390" builtinId="44" hidden="1" customBuiltin="1"/>
    <cellStyle name="60% - Accent4" xfId="27324" builtinId="44" hidden="1" customBuiltin="1"/>
    <cellStyle name="60% - Accent4" xfId="27455" builtinId="44" hidden="1" customBuiltin="1"/>
    <cellStyle name="60% - Accent4" xfId="27477" builtinId="44" hidden="1" customBuiltin="1"/>
    <cellStyle name="60% - Accent4" xfId="27499" builtinId="44" hidden="1" customBuiltin="1"/>
    <cellStyle name="60% - Accent4" xfId="27520" builtinId="44" hidden="1" customBuiltin="1"/>
    <cellStyle name="60% - Accent4" xfId="27541" builtinId="44" hidden="1" customBuiltin="1"/>
    <cellStyle name="60% - Accent4" xfId="26601" builtinId="44" hidden="1" customBuiltin="1"/>
    <cellStyle name="60% - Accent4" xfId="26544" builtinId="44" hidden="1" customBuiltin="1"/>
    <cellStyle name="60% - Accent4" xfId="26578" builtinId="44" hidden="1" customBuiltin="1"/>
    <cellStyle name="60% - Accent4" xfId="26599" builtinId="44" hidden="1" customBuiltin="1"/>
    <cellStyle name="60% - Accent4" xfId="26490" builtinId="44" hidden="1" customBuiltin="1"/>
    <cellStyle name="60% - Accent4" xfId="26518" builtinId="44" hidden="1" customBuiltin="1"/>
    <cellStyle name="60% - Accent4" xfId="27594" builtinId="44" hidden="1" customBuiltin="1"/>
    <cellStyle name="60% - Accent4" xfId="27615" builtinId="44" hidden="1" customBuiltin="1"/>
    <cellStyle name="60% - Accent4" xfId="27638" builtinId="44" hidden="1" customBuiltin="1"/>
    <cellStyle name="60% - Accent4" xfId="27659" builtinId="44" hidden="1" customBuiltin="1"/>
    <cellStyle name="60% - Accent4" xfId="27680" builtinId="44" hidden="1" customBuiltin="1"/>
    <cellStyle name="60% - Accent4" xfId="27559" builtinId="44" hidden="1" customBuiltin="1"/>
    <cellStyle name="60% - Accent4" xfId="27717" builtinId="44" hidden="1" customBuiltin="1"/>
    <cellStyle name="60% - Accent4" xfId="27748" builtinId="44" hidden="1" customBuiltin="1"/>
    <cellStyle name="60% - Accent4" xfId="27781" builtinId="44" hidden="1" customBuiltin="1"/>
    <cellStyle name="60% - Accent4" xfId="27811" builtinId="44" hidden="1" customBuiltin="1"/>
    <cellStyle name="60% - Accent4" xfId="27841" builtinId="44" hidden="1" customBuiltin="1"/>
    <cellStyle name="60% - Accent4" xfId="27786" builtinId="44" hidden="1" customBuiltin="1"/>
    <cellStyle name="60% - Accent4" xfId="27715" builtinId="44" hidden="1" customBuiltin="1"/>
    <cellStyle name="60% - Accent4" xfId="27856" builtinId="44" hidden="1" customBuiltin="1"/>
    <cellStyle name="60% - Accent4" xfId="27881" builtinId="44" hidden="1" customBuiltin="1"/>
    <cellStyle name="60% - Accent4" xfId="27902" builtinId="44" hidden="1" customBuiltin="1"/>
    <cellStyle name="60% - Accent4" xfId="27923" builtinId="44" hidden="1" customBuiltin="1"/>
    <cellStyle name="60% - Accent4" xfId="27933" builtinId="44" hidden="1" customBuiltin="1"/>
    <cellStyle name="60% - Accent4" xfId="27967" builtinId="44" hidden="1" customBuiltin="1"/>
    <cellStyle name="60% - Accent4" xfId="27996" builtinId="44" hidden="1" customBuiltin="1"/>
    <cellStyle name="60% - Accent4" xfId="28027" builtinId="44" hidden="1" customBuiltin="1"/>
    <cellStyle name="60% - Accent4" xfId="28054" builtinId="44" hidden="1" customBuiltin="1"/>
    <cellStyle name="60% - Accent4" xfId="28082" builtinId="44" hidden="1" customBuiltin="1"/>
    <cellStyle name="60% - Accent4" xfId="28032" builtinId="44" hidden="1" customBuiltin="1"/>
    <cellStyle name="60% - Accent4" xfId="27966" builtinId="44" hidden="1" customBuiltin="1"/>
    <cellStyle name="60% - Accent4" xfId="28096" builtinId="44" hidden="1" customBuiltin="1"/>
    <cellStyle name="60% - Accent4" xfId="28118" builtinId="44" hidden="1" customBuiltin="1"/>
    <cellStyle name="60% - Accent4" xfId="28139" builtinId="44" hidden="1" customBuiltin="1"/>
    <cellStyle name="60% - Accent4" xfId="28160" builtinId="44" hidden="1" customBuiltin="1"/>
    <cellStyle name="60% - Accent4" xfId="28189" builtinId="44" hidden="1" customBuiltin="1"/>
    <cellStyle name="60% - Accent4" xfId="28223" builtinId="44" hidden="1" customBuiltin="1"/>
    <cellStyle name="60% - Accent4" xfId="28252" builtinId="44" hidden="1" customBuiltin="1"/>
    <cellStyle name="60% - Accent4" xfId="28283" builtinId="44" hidden="1" customBuiltin="1"/>
    <cellStyle name="60% - Accent4" xfId="28310" builtinId="44" hidden="1" customBuiltin="1"/>
    <cellStyle name="60% - Accent4" xfId="28338" builtinId="44" hidden="1" customBuiltin="1"/>
    <cellStyle name="60% - Accent4" xfId="28288" builtinId="44" hidden="1" customBuiltin="1"/>
    <cellStyle name="60% - Accent4" xfId="28222" builtinId="44" hidden="1" customBuiltin="1"/>
    <cellStyle name="60% - Accent4" xfId="28352" builtinId="44" hidden="1" customBuiltin="1"/>
    <cellStyle name="60% - Accent4" xfId="28374" builtinId="44" hidden="1" customBuiltin="1"/>
    <cellStyle name="60% - Accent4" xfId="28395" builtinId="44" hidden="1" customBuiltin="1"/>
    <cellStyle name="60% - Accent4" xfId="28416" builtinId="44" hidden="1" customBuiltin="1"/>
    <cellStyle name="60% - Accent4" xfId="28437" builtinId="44" hidden="1" customBuiltin="1"/>
    <cellStyle name="60% - Accent5" xfId="39" builtinId="48" hidden="1" customBuiltin="1"/>
    <cellStyle name="60% - Accent5" xfId="87" builtinId="48" hidden="1" customBuiltin="1"/>
    <cellStyle name="60% - Accent5" xfId="122" builtinId="48" hidden="1" customBuiltin="1"/>
    <cellStyle name="60% - Accent5" xfId="165" builtinId="48" hidden="1" customBuiltin="1"/>
    <cellStyle name="60% - Accent5" xfId="207" builtinId="48" hidden="1" customBuiltin="1"/>
    <cellStyle name="60% - Accent5" xfId="241" builtinId="48" hidden="1" customBuiltin="1"/>
    <cellStyle name="60% - Accent5" xfId="278" builtinId="48" hidden="1" customBuiltin="1"/>
    <cellStyle name="60% - Accent5" xfId="315" builtinId="48" hidden="1" customBuiltin="1"/>
    <cellStyle name="60% - Accent5" xfId="349" builtinId="48" hidden="1" customBuiltin="1"/>
    <cellStyle name="60% - Accent5" xfId="384" builtinId="48" hidden="1" customBuiltin="1"/>
    <cellStyle name="60% - Accent5" xfId="472" builtinId="48" hidden="1" customBuiltin="1"/>
    <cellStyle name="60% - Accent5" xfId="506" builtinId="48" hidden="1" customBuiltin="1"/>
    <cellStyle name="60% - Accent5" xfId="542" builtinId="48" hidden="1" customBuiltin="1"/>
    <cellStyle name="60% - Accent5" xfId="578" builtinId="48" hidden="1" customBuiltin="1"/>
    <cellStyle name="60% - Accent5" xfId="612" builtinId="48" hidden="1" customBuiltin="1"/>
    <cellStyle name="60% - Accent5" xfId="417" builtinId="48" hidden="1" customBuiltin="1"/>
    <cellStyle name="60% - Accent5" xfId="663" builtinId="48" hidden="1" customBuiltin="1"/>
    <cellStyle name="60% - Accent5" xfId="697" builtinId="48" hidden="1" customBuiltin="1"/>
    <cellStyle name="60% - Accent5" xfId="734" builtinId="48" hidden="1" customBuiltin="1"/>
    <cellStyle name="60% - Accent5" xfId="769" builtinId="48" hidden="1" customBuiltin="1"/>
    <cellStyle name="60% - Accent5" xfId="803" builtinId="48" hidden="1" customBuiltin="1"/>
    <cellStyle name="60% - Accent5" xfId="802" builtinId="48" hidden="1" customBuiltin="1"/>
    <cellStyle name="60% - Accent5" xfId="724" builtinId="48" hidden="1" customBuiltin="1"/>
    <cellStyle name="60% - Accent5" xfId="828" builtinId="48" hidden="1" customBuiltin="1"/>
    <cellStyle name="60% - Accent5" xfId="866" builtinId="48" hidden="1" customBuiltin="1"/>
    <cellStyle name="60% - Accent5" xfId="902" builtinId="48" hidden="1" customBuiltin="1"/>
    <cellStyle name="60% - Accent5" xfId="937" builtinId="48" hidden="1" customBuiltin="1"/>
    <cellStyle name="60% - Accent5" xfId="953" builtinId="48" hidden="1" customBuiltin="1"/>
    <cellStyle name="60% - Accent5" xfId="999" builtinId="48" hidden="1" customBuiltin="1"/>
    <cellStyle name="60% - Accent5" xfId="1031" builtinId="48" hidden="1" customBuiltin="1"/>
    <cellStyle name="60% - Accent5" xfId="1065" builtinId="48" hidden="1" customBuiltin="1"/>
    <cellStyle name="60% - Accent5" xfId="1097" builtinId="48" hidden="1" customBuiltin="1"/>
    <cellStyle name="60% - Accent5" xfId="1128" builtinId="48" hidden="1" customBuiltin="1"/>
    <cellStyle name="60% - Accent5" xfId="1127" builtinId="48" hidden="1" customBuiltin="1"/>
    <cellStyle name="60% - Accent5" xfId="1057" builtinId="48" hidden="1" customBuiltin="1"/>
    <cellStyle name="60% - Accent5" xfId="1152" builtinId="48" hidden="1" customBuiltin="1"/>
    <cellStyle name="60% - Accent5" xfId="1187" builtinId="48" hidden="1" customBuiltin="1"/>
    <cellStyle name="60% - Accent5" xfId="1223" builtinId="48" hidden="1" customBuiltin="1"/>
    <cellStyle name="60% - Accent5" xfId="1257" builtinId="48" hidden="1" customBuiltin="1"/>
    <cellStyle name="60% - Accent5" xfId="1295" builtinId="48" hidden="1" customBuiltin="1"/>
    <cellStyle name="60% - Accent5" xfId="1341" builtinId="48" hidden="1" customBuiltin="1"/>
    <cellStyle name="60% - Accent5" xfId="1373" builtinId="48" hidden="1" customBuiltin="1"/>
    <cellStyle name="60% - Accent5" xfId="1407" builtinId="48" hidden="1" customBuiltin="1"/>
    <cellStyle name="60% - Accent5" xfId="1439" builtinId="48" hidden="1" customBuiltin="1"/>
    <cellStyle name="60% - Accent5" xfId="1470" builtinId="48" hidden="1" customBuiltin="1"/>
    <cellStyle name="60% - Accent5" xfId="1469" builtinId="48" hidden="1" customBuiltin="1"/>
    <cellStyle name="60% - Accent5" xfId="1399" builtinId="48" hidden="1" customBuiltin="1"/>
    <cellStyle name="60% - Accent5" xfId="1494" builtinId="48" hidden="1" customBuiltin="1"/>
    <cellStyle name="60% - Accent5" xfId="1529" builtinId="48" hidden="1" customBuiltin="1"/>
    <cellStyle name="60% - Accent5" xfId="1565" builtinId="48" hidden="1" customBuiltin="1"/>
    <cellStyle name="60% - Accent5" xfId="1599" builtinId="48" hidden="1" customBuiltin="1"/>
    <cellStyle name="60% - Accent5" xfId="1634" builtinId="48" hidden="1" customBuiltin="1"/>
    <cellStyle name="60% - Accent5" xfId="1744" builtinId="48" hidden="1" customBuiltin="1"/>
    <cellStyle name="60% - Accent5" xfId="1765" builtinId="48" hidden="1" customBuiltin="1"/>
    <cellStyle name="60% - Accent5" xfId="1787" builtinId="48" hidden="1" customBuiltin="1"/>
    <cellStyle name="60% - Accent5" xfId="1809" builtinId="48" hidden="1" customBuiltin="1"/>
    <cellStyle name="60% - Accent5" xfId="1830" builtinId="48" hidden="1" customBuiltin="1"/>
    <cellStyle name="60% - Accent5" xfId="1855" builtinId="48" hidden="1" customBuiltin="1"/>
    <cellStyle name="60% - Accent5" xfId="2034" builtinId="48" hidden="1" customBuiltin="1"/>
    <cellStyle name="60% - Accent5" xfId="2055" builtinId="48" hidden="1" customBuiltin="1"/>
    <cellStyle name="60% - Accent5" xfId="2078" builtinId="48" hidden="1" customBuiltin="1"/>
    <cellStyle name="60% - Accent5" xfId="2100" builtinId="48" hidden="1" customBuiltin="1"/>
    <cellStyle name="60% - Accent5" xfId="2121" builtinId="48" hidden="1" customBuiltin="1"/>
    <cellStyle name="60% - Accent5" xfId="2000" builtinId="48" hidden="1" customBuiltin="1"/>
    <cellStyle name="60% - Accent5" xfId="2160" builtinId="48" hidden="1" customBuiltin="1"/>
    <cellStyle name="60% - Accent5" xfId="2191" builtinId="48" hidden="1" customBuiltin="1"/>
    <cellStyle name="60% - Accent5" xfId="2224" builtinId="48" hidden="1" customBuiltin="1"/>
    <cellStyle name="60% - Accent5" xfId="2255" builtinId="48" hidden="1" customBuiltin="1"/>
    <cellStyle name="60% - Accent5" xfId="2285" builtinId="48" hidden="1" customBuiltin="1"/>
    <cellStyle name="60% - Accent5" xfId="2284" builtinId="48" hidden="1" customBuiltin="1"/>
    <cellStyle name="60% - Accent5" xfId="2217" builtinId="48" hidden="1" customBuiltin="1"/>
    <cellStyle name="60% - Accent5" xfId="2299" builtinId="48" hidden="1" customBuiltin="1"/>
    <cellStyle name="60% - Accent5" xfId="2324" builtinId="48" hidden="1" customBuiltin="1"/>
    <cellStyle name="60% - Accent5" xfId="2346" builtinId="48" hidden="1" customBuiltin="1"/>
    <cellStyle name="60% - Accent5" xfId="2367" builtinId="48" hidden="1" customBuiltin="1"/>
    <cellStyle name="60% - Accent5" xfId="2378" builtinId="48" hidden="1" customBuiltin="1"/>
    <cellStyle name="60% - Accent5" xfId="2414" builtinId="48" hidden="1" customBuiltin="1"/>
    <cellStyle name="60% - Accent5" xfId="2443" builtinId="48" hidden="1" customBuiltin="1"/>
    <cellStyle name="60% - Accent5" xfId="2474" builtinId="48" hidden="1" customBuiltin="1"/>
    <cellStyle name="60% - Accent5" xfId="2502" builtinId="48" hidden="1" customBuiltin="1"/>
    <cellStyle name="60% - Accent5" xfId="2530" builtinId="48" hidden="1" customBuiltin="1"/>
    <cellStyle name="60% - Accent5" xfId="2529" builtinId="48" hidden="1" customBuiltin="1"/>
    <cellStyle name="60% - Accent5" xfId="2468" builtinId="48" hidden="1" customBuiltin="1"/>
    <cellStyle name="60% - Accent5" xfId="2543" builtinId="48" hidden="1" customBuiltin="1"/>
    <cellStyle name="60% - Accent5" xfId="2565" builtinId="48" hidden="1" customBuiltin="1"/>
    <cellStyle name="60% - Accent5" xfId="2587" builtinId="48" hidden="1" customBuiltin="1"/>
    <cellStyle name="60% - Accent5" xfId="2608" builtinId="48" hidden="1" customBuiltin="1"/>
    <cellStyle name="60% - Accent5" xfId="2638" builtinId="48" hidden="1" customBuiltin="1"/>
    <cellStyle name="60% - Accent5" xfId="2674" builtinId="48" hidden="1" customBuiltin="1"/>
    <cellStyle name="60% - Accent5" xfId="2703" builtinId="48" hidden="1" customBuiltin="1"/>
    <cellStyle name="60% - Accent5" xfId="2734" builtinId="48" hidden="1" customBuiltin="1"/>
    <cellStyle name="60% - Accent5" xfId="2762" builtinId="48" hidden="1" customBuiltin="1"/>
    <cellStyle name="60% - Accent5" xfId="2790" builtinId="48" hidden="1" customBuiltin="1"/>
    <cellStyle name="60% - Accent5" xfId="2789" builtinId="48" hidden="1" customBuiltin="1"/>
    <cellStyle name="60% - Accent5" xfId="2728" builtinId="48" hidden="1" customBuiltin="1"/>
    <cellStyle name="60% - Accent5" xfId="2803" builtinId="48" hidden="1" customBuiltin="1"/>
    <cellStyle name="60% - Accent5" xfId="2825" builtinId="48" hidden="1" customBuiltin="1"/>
    <cellStyle name="60% - Accent5" xfId="2847" builtinId="48" hidden="1" customBuiltin="1"/>
    <cellStyle name="60% - Accent5" xfId="2868" builtinId="48" hidden="1" customBuiltin="1"/>
    <cellStyle name="60% - Accent5" xfId="2900" builtinId="48" hidden="1" customBuiltin="1"/>
    <cellStyle name="60% - Accent5" xfId="1962" builtinId="48" hidden="1" customBuiltin="1"/>
    <cellStyle name="60% - Accent5" xfId="1957" builtinId="48" hidden="1" customBuiltin="1"/>
    <cellStyle name="60% - Accent5" xfId="1943" builtinId="48" hidden="1" customBuiltin="1"/>
    <cellStyle name="60% - Accent5" xfId="1908" builtinId="48" hidden="1" customBuiltin="1"/>
    <cellStyle name="60% - Accent5" xfId="1973" builtinId="48" hidden="1" customBuiltin="1"/>
    <cellStyle name="60% - Accent5" xfId="1873" builtinId="48" hidden="1" customBuiltin="1"/>
    <cellStyle name="60% - Accent5" xfId="3041" builtinId="48" hidden="1" customBuiltin="1"/>
    <cellStyle name="60% - Accent5" xfId="3062" builtinId="48" hidden="1" customBuiltin="1"/>
    <cellStyle name="60% - Accent5" xfId="3085" builtinId="48" hidden="1" customBuiltin="1"/>
    <cellStyle name="60% - Accent5" xfId="3106" builtinId="48" hidden="1" customBuiltin="1"/>
    <cellStyle name="60% - Accent5" xfId="3127" builtinId="48" hidden="1" customBuiltin="1"/>
    <cellStyle name="60% - Accent5" xfId="3009" builtinId="48" hidden="1" customBuiltin="1"/>
    <cellStyle name="60% - Accent5" xfId="3165" builtinId="48" hidden="1" customBuiltin="1"/>
    <cellStyle name="60% - Accent5" xfId="3196" builtinId="48" hidden="1" customBuiltin="1"/>
    <cellStyle name="60% - Accent5" xfId="3229" builtinId="48" hidden="1" customBuiltin="1"/>
    <cellStyle name="60% - Accent5" xfId="3259" builtinId="48" hidden="1" customBuiltin="1"/>
    <cellStyle name="60% - Accent5" xfId="3289" builtinId="48" hidden="1" customBuiltin="1"/>
    <cellStyle name="60% - Accent5" xfId="3288" builtinId="48" hidden="1" customBuiltin="1"/>
    <cellStyle name="60% - Accent5" xfId="3222" builtinId="48" hidden="1" customBuiltin="1"/>
    <cellStyle name="60% - Accent5" xfId="3303" builtinId="48" hidden="1" customBuiltin="1"/>
    <cellStyle name="60% - Accent5" xfId="3328" builtinId="48" hidden="1" customBuiltin="1"/>
    <cellStyle name="60% - Accent5" xfId="3349" builtinId="48" hidden="1" customBuiltin="1"/>
    <cellStyle name="60% - Accent5" xfId="3370" builtinId="48" hidden="1" customBuiltin="1"/>
    <cellStyle name="60% - Accent5" xfId="3380" builtinId="48" hidden="1" customBuiltin="1"/>
    <cellStyle name="60% - Accent5" xfId="3415" builtinId="48" hidden="1" customBuiltin="1"/>
    <cellStyle name="60% - Accent5" xfId="3444" builtinId="48" hidden="1" customBuiltin="1"/>
    <cellStyle name="60% - Accent5" xfId="3475" builtinId="48" hidden="1" customBuiltin="1"/>
    <cellStyle name="60% - Accent5" xfId="3502" builtinId="48" hidden="1" customBuiltin="1"/>
    <cellStyle name="60% - Accent5" xfId="3530" builtinId="48" hidden="1" customBuiltin="1"/>
    <cellStyle name="60% - Accent5" xfId="3529" builtinId="48" hidden="1" customBuiltin="1"/>
    <cellStyle name="60% - Accent5" xfId="3469" builtinId="48" hidden="1" customBuiltin="1"/>
    <cellStyle name="60% - Accent5" xfId="3543" builtinId="48" hidden="1" customBuiltin="1"/>
    <cellStyle name="60% - Accent5" xfId="3565" builtinId="48" hidden="1" customBuiltin="1"/>
    <cellStyle name="60% - Accent5" xfId="3586" builtinId="48" hidden="1" customBuiltin="1"/>
    <cellStyle name="60% - Accent5" xfId="3607" builtinId="48" hidden="1" customBuiltin="1"/>
    <cellStyle name="60% - Accent5" xfId="3636" builtinId="48" hidden="1" customBuiltin="1"/>
    <cellStyle name="60% - Accent5" xfId="3671" builtinId="48" hidden="1" customBuiltin="1"/>
    <cellStyle name="60% - Accent5" xfId="3700" builtinId="48" hidden="1" customBuiltin="1"/>
    <cellStyle name="60% - Accent5" xfId="3731" builtinId="48" hidden="1" customBuiltin="1"/>
    <cellStyle name="60% - Accent5" xfId="3758" builtinId="48" hidden="1" customBuiltin="1"/>
    <cellStyle name="60% - Accent5" xfId="3786" builtinId="48" hidden="1" customBuiltin="1"/>
    <cellStyle name="60% - Accent5" xfId="3785" builtinId="48" hidden="1" customBuiltin="1"/>
    <cellStyle name="60% - Accent5" xfId="3725" builtinId="48" hidden="1" customBuiltin="1"/>
    <cellStyle name="60% - Accent5" xfId="3799" builtinId="48" hidden="1" customBuiltin="1"/>
    <cellStyle name="60% - Accent5" xfId="3821" builtinId="48" hidden="1" customBuiltin="1"/>
    <cellStyle name="60% - Accent5" xfId="3842" builtinId="48" hidden="1" customBuiltin="1"/>
    <cellStyle name="60% - Accent5" xfId="3863" builtinId="48" hidden="1" customBuiltin="1"/>
    <cellStyle name="60% - Accent5" xfId="3884" builtinId="48" hidden="1" customBuiltin="1"/>
    <cellStyle name="60% - Accent5" xfId="3935" builtinId="48" hidden="1" customBuiltin="1"/>
    <cellStyle name="60% - Accent5" xfId="3969" builtinId="48" hidden="1" customBuiltin="1"/>
    <cellStyle name="60% - Accent5" xfId="4006" builtinId="48" hidden="1" customBuiltin="1"/>
    <cellStyle name="60% - Accent5" xfId="4043" builtinId="48" hidden="1" customBuiltin="1"/>
    <cellStyle name="60% - Accent5" xfId="4077" builtinId="48" hidden="1" customBuiltin="1"/>
    <cellStyle name="60% - Accent5" xfId="4275" builtinId="48" hidden="1" customBuiltin="1"/>
    <cellStyle name="60% - Accent5" xfId="6402" builtinId="48" hidden="1" customBuiltin="1"/>
    <cellStyle name="60% - Accent5" xfId="6427" builtinId="48" hidden="1" customBuiltin="1"/>
    <cellStyle name="60% - Accent5" xfId="6454" builtinId="48" hidden="1" customBuiltin="1"/>
    <cellStyle name="60% - Accent5" xfId="6479" builtinId="48" hidden="1" customBuiltin="1"/>
    <cellStyle name="60% - Accent5" xfId="6501" builtinId="48" hidden="1" customBuiltin="1"/>
    <cellStyle name="60% - Accent5" xfId="6358" builtinId="48" hidden="1" customBuiltin="1"/>
    <cellStyle name="60% - Accent5" xfId="6551" builtinId="48" hidden="1" customBuiltin="1"/>
    <cellStyle name="60% - Accent5" xfId="6585" builtinId="48" hidden="1" customBuiltin="1"/>
    <cellStyle name="60% - Accent5" xfId="6623" builtinId="48" hidden="1" customBuiltin="1"/>
    <cellStyle name="60% - Accent5" xfId="6659" builtinId="48" hidden="1" customBuiltin="1"/>
    <cellStyle name="60% - Accent5" xfId="6693" builtinId="48" hidden="1" customBuiltin="1"/>
    <cellStyle name="60% - Accent5" xfId="6692" builtinId="48" hidden="1" customBuiltin="1"/>
    <cellStyle name="60% - Accent5" xfId="6613" builtinId="48" hidden="1" customBuiltin="1"/>
    <cellStyle name="60% - Accent5" xfId="6718" builtinId="48" hidden="1" customBuiltin="1"/>
    <cellStyle name="60% - Accent5" xfId="6756" builtinId="48" hidden="1" customBuiltin="1"/>
    <cellStyle name="60% - Accent5" xfId="6792" builtinId="48" hidden="1" customBuiltin="1"/>
    <cellStyle name="60% - Accent5" xfId="6827" builtinId="48" hidden="1" customBuiltin="1"/>
    <cellStyle name="60% - Accent5" xfId="6843" builtinId="48" hidden="1" customBuiltin="1"/>
    <cellStyle name="60% - Accent5" xfId="6889" builtinId="48" hidden="1" customBuiltin="1"/>
    <cellStyle name="60% - Accent5" xfId="6921" builtinId="48" hidden="1" customBuiltin="1"/>
    <cellStyle name="60% - Accent5" xfId="6956" builtinId="48" hidden="1" customBuiltin="1"/>
    <cellStyle name="60% - Accent5" xfId="6988" builtinId="48" hidden="1" customBuiltin="1"/>
    <cellStyle name="60% - Accent5" xfId="7019" builtinId="48" hidden="1" customBuiltin="1"/>
    <cellStyle name="60% - Accent5" xfId="7018" builtinId="48" hidden="1" customBuiltin="1"/>
    <cellStyle name="60% - Accent5" xfId="6948" builtinId="48" hidden="1" customBuiltin="1"/>
    <cellStyle name="60% - Accent5" xfId="7043" builtinId="48" hidden="1" customBuiltin="1"/>
    <cellStyle name="60% - Accent5" xfId="7078" builtinId="48" hidden="1" customBuiltin="1"/>
    <cellStyle name="60% - Accent5" xfId="7114" builtinId="48" hidden="1" customBuiltin="1"/>
    <cellStyle name="60% - Accent5" xfId="7148" builtinId="48" hidden="1" customBuiltin="1"/>
    <cellStyle name="60% - Accent5" xfId="7186" builtinId="48" hidden="1" customBuiltin="1"/>
    <cellStyle name="60% - Accent5" xfId="7233" builtinId="48" hidden="1" customBuiltin="1"/>
    <cellStyle name="60% - Accent5" xfId="7266" builtinId="48" hidden="1" customBuiltin="1"/>
    <cellStyle name="60% - Accent5" xfId="7301" builtinId="48" hidden="1" customBuiltin="1"/>
    <cellStyle name="60% - Accent5" xfId="7333" builtinId="48" hidden="1" customBuiltin="1"/>
    <cellStyle name="60% - Accent5" xfId="7364" builtinId="48" hidden="1" customBuiltin="1"/>
    <cellStyle name="60% - Accent5" xfId="7363" builtinId="48" hidden="1" customBuiltin="1"/>
    <cellStyle name="60% - Accent5" xfId="7293" builtinId="48" hidden="1" customBuiltin="1"/>
    <cellStyle name="60% - Accent5" xfId="7388" builtinId="48" hidden="1" customBuiltin="1"/>
    <cellStyle name="60% - Accent5" xfId="7424" builtinId="48" hidden="1" customBuiltin="1"/>
    <cellStyle name="60% - Accent5" xfId="7460" builtinId="48" hidden="1" customBuiltin="1"/>
    <cellStyle name="60% - Accent5" xfId="7494" builtinId="48" hidden="1" customBuiltin="1"/>
    <cellStyle name="60% - Accent5" xfId="7534" builtinId="48" hidden="1" customBuiltin="1"/>
    <cellStyle name="60% - Accent5" xfId="7985" builtinId="48" hidden="1" customBuiltin="1"/>
    <cellStyle name="60% - Accent5" xfId="8006" builtinId="48" hidden="1" customBuiltin="1"/>
    <cellStyle name="60% - Accent5" xfId="8029" builtinId="48" hidden="1" customBuiltin="1"/>
    <cellStyle name="60% - Accent5" xfId="8052" builtinId="48" hidden="1" customBuiltin="1"/>
    <cellStyle name="60% - Accent5" xfId="8073" builtinId="48" hidden="1" customBuiltin="1"/>
    <cellStyle name="60% - Accent5" xfId="8118" builtinId="48" hidden="1" customBuiltin="1"/>
    <cellStyle name="60% - Accent5" xfId="8585" builtinId="48" hidden="1" customBuiltin="1"/>
    <cellStyle name="60% - Accent5" xfId="8609" builtinId="48" hidden="1" customBuiltin="1"/>
    <cellStyle name="60% - Accent5" xfId="8635" builtinId="48" hidden="1" customBuiltin="1"/>
    <cellStyle name="60% - Accent5" xfId="8661" builtinId="48" hidden="1" customBuiltin="1"/>
    <cellStyle name="60% - Accent5" xfId="8685" builtinId="48" hidden="1" customBuiltin="1"/>
    <cellStyle name="60% - Accent5" xfId="8547" builtinId="48" hidden="1" customBuiltin="1"/>
    <cellStyle name="60% - Accent5" xfId="8725" builtinId="48" hidden="1" customBuiltin="1"/>
    <cellStyle name="60% - Accent5" xfId="8757" builtinId="48" hidden="1" customBuiltin="1"/>
    <cellStyle name="60% - Accent5" xfId="8792" builtinId="48" hidden="1" customBuiltin="1"/>
    <cellStyle name="60% - Accent5" xfId="8824" builtinId="48" hidden="1" customBuiltin="1"/>
    <cellStyle name="60% - Accent5" xfId="8854" builtinId="48" hidden="1" customBuiltin="1"/>
    <cellStyle name="60% - Accent5" xfId="8853" builtinId="48" hidden="1" customBuiltin="1"/>
    <cellStyle name="60% - Accent5" xfId="8783" builtinId="48" hidden="1" customBuiltin="1"/>
    <cellStyle name="60% - Accent5" xfId="8871" builtinId="48" hidden="1" customBuiltin="1"/>
    <cellStyle name="60% - Accent5" xfId="8899" builtinId="48" hidden="1" customBuiltin="1"/>
    <cellStyle name="60% - Accent5" xfId="8923" builtinId="48" hidden="1" customBuiltin="1"/>
    <cellStyle name="60% - Accent5" xfId="8946" builtinId="48" hidden="1" customBuiltin="1"/>
    <cellStyle name="60% - Accent5" xfId="8958" builtinId="48" hidden="1" customBuiltin="1"/>
    <cellStyle name="60% - Accent5" xfId="8998" builtinId="48" hidden="1" customBuiltin="1"/>
    <cellStyle name="60% - Accent5" xfId="9028" builtinId="48" hidden="1" customBuiltin="1"/>
    <cellStyle name="60% - Accent5" xfId="9062" builtinId="48" hidden="1" customBuiltin="1"/>
    <cellStyle name="60% - Accent5" xfId="9090" builtinId="48" hidden="1" customBuiltin="1"/>
    <cellStyle name="60% - Accent5" xfId="9118" builtinId="48" hidden="1" customBuiltin="1"/>
    <cellStyle name="60% - Accent5" xfId="9117" builtinId="48" hidden="1" customBuiltin="1"/>
    <cellStyle name="60% - Accent5" xfId="9055" builtinId="48" hidden="1" customBuiltin="1"/>
    <cellStyle name="60% - Accent5" xfId="9136" builtinId="48" hidden="1" customBuiltin="1"/>
    <cellStyle name="60% - Accent5" xfId="9161" builtinId="48" hidden="1" customBuiltin="1"/>
    <cellStyle name="60% - Accent5" xfId="9188" builtinId="48" hidden="1" customBuiltin="1"/>
    <cellStyle name="60% - Accent5" xfId="9212" builtinId="48" hidden="1" customBuiltin="1"/>
    <cellStyle name="60% - Accent5" xfId="9244" builtinId="48" hidden="1" customBuiltin="1"/>
    <cellStyle name="60% - Accent5" xfId="9283" builtinId="48" hidden="1" customBuiltin="1"/>
    <cellStyle name="60% - Accent5" xfId="9314" builtinId="48" hidden="1" customBuiltin="1"/>
    <cellStyle name="60% - Accent5" xfId="9346" builtinId="48" hidden="1" customBuiltin="1"/>
    <cellStyle name="60% - Accent5" xfId="9375" builtinId="48" hidden="1" customBuiltin="1"/>
    <cellStyle name="60% - Accent5" xfId="9403" builtinId="48" hidden="1" customBuiltin="1"/>
    <cellStyle name="60% - Accent5" xfId="9402" builtinId="48" hidden="1" customBuiltin="1"/>
    <cellStyle name="60% - Accent5" xfId="9339" builtinId="48" hidden="1" customBuiltin="1"/>
    <cellStyle name="60% - Accent5" xfId="9421" builtinId="48" hidden="1" customBuiltin="1"/>
    <cellStyle name="60% - Accent5" xfId="9445" builtinId="48" hidden="1" customBuiltin="1"/>
    <cellStyle name="60% - Accent5" xfId="9471" builtinId="48" hidden="1" customBuiltin="1"/>
    <cellStyle name="60% - Accent5" xfId="9494" builtinId="48" hidden="1" customBuiltin="1"/>
    <cellStyle name="60% - Accent5" xfId="9526" builtinId="48" hidden="1" customBuiltin="1"/>
    <cellStyle name="60% - Accent5" xfId="8473" builtinId="48" hidden="1" customBuiltin="1"/>
    <cellStyle name="60% - Accent5" xfId="8468" builtinId="48" hidden="1" customBuiltin="1"/>
    <cellStyle name="60% - Accent5" xfId="8447" builtinId="48" hidden="1" customBuiltin="1"/>
    <cellStyle name="60% - Accent5" xfId="8327" builtinId="48" hidden="1" customBuiltin="1"/>
    <cellStyle name="60% - Accent5" xfId="8497" builtinId="48" hidden="1" customBuiltin="1"/>
    <cellStyle name="60% - Accent5" xfId="8178" builtinId="48" hidden="1" customBuiltin="1"/>
    <cellStyle name="60% - Accent5" xfId="9683" builtinId="48" hidden="1" customBuiltin="1"/>
    <cellStyle name="60% - Accent5" xfId="9704" builtinId="48" hidden="1" customBuiltin="1"/>
    <cellStyle name="60% - Accent5" xfId="9727" builtinId="48" hidden="1" customBuiltin="1"/>
    <cellStyle name="60% - Accent5" xfId="9748" builtinId="48" hidden="1" customBuiltin="1"/>
    <cellStyle name="60% - Accent5" xfId="9769" builtinId="48" hidden="1" customBuiltin="1"/>
    <cellStyle name="60% - Accent5" xfId="9649" builtinId="48" hidden="1" customBuiltin="1"/>
    <cellStyle name="60% - Accent5" xfId="9810" builtinId="48" hidden="1" customBuiltin="1"/>
    <cellStyle name="60% - Accent5" xfId="9841" builtinId="48" hidden="1" customBuiltin="1"/>
    <cellStyle name="60% - Accent5" xfId="9875" builtinId="48" hidden="1" customBuiltin="1"/>
    <cellStyle name="60% - Accent5" xfId="9906" builtinId="48" hidden="1" customBuiltin="1"/>
    <cellStyle name="60% - Accent5" xfId="9937" builtinId="48" hidden="1" customBuiltin="1"/>
    <cellStyle name="60% - Accent5" xfId="9936" builtinId="48" hidden="1" customBuiltin="1"/>
    <cellStyle name="60% - Accent5" xfId="9867" builtinId="48" hidden="1" customBuiltin="1"/>
    <cellStyle name="60% - Accent5" xfId="9955" builtinId="48" hidden="1" customBuiltin="1"/>
    <cellStyle name="60% - Accent5" xfId="9984" builtinId="48" hidden="1" customBuiltin="1"/>
    <cellStyle name="60% - Accent5" xfId="10008" builtinId="48" hidden="1" customBuiltin="1"/>
    <cellStyle name="60% - Accent5" xfId="10030" builtinId="48" hidden="1" customBuiltin="1"/>
    <cellStyle name="60% - Accent5" xfId="10042" builtinId="48" hidden="1" customBuiltin="1"/>
    <cellStyle name="60% - Accent5" xfId="10078" builtinId="48" hidden="1" customBuiltin="1"/>
    <cellStyle name="60% - Accent5" xfId="10107" builtinId="48" hidden="1" customBuiltin="1"/>
    <cellStyle name="60% - Accent5" xfId="10139" builtinId="48" hidden="1" customBuiltin="1"/>
    <cellStyle name="60% - Accent5" xfId="10166" builtinId="48" hidden="1" customBuiltin="1"/>
    <cellStyle name="60% - Accent5" xfId="10195" builtinId="48" hidden="1" customBuiltin="1"/>
    <cellStyle name="60% - Accent5" xfId="10194" builtinId="48" hidden="1" customBuiltin="1"/>
    <cellStyle name="60% - Accent5" xfId="10132" builtinId="48" hidden="1" customBuiltin="1"/>
    <cellStyle name="60% - Accent5" xfId="10212" builtinId="48" hidden="1" customBuiltin="1"/>
    <cellStyle name="60% - Accent5" xfId="10237" builtinId="48" hidden="1" customBuiltin="1"/>
    <cellStyle name="60% - Accent5" xfId="10262" builtinId="48" hidden="1" customBuiltin="1"/>
    <cellStyle name="60% - Accent5" xfId="10285" builtinId="48" hidden="1" customBuiltin="1"/>
    <cellStyle name="60% - Accent5" xfId="10318" builtinId="48" hidden="1" customBuiltin="1"/>
    <cellStyle name="60% - Accent5" xfId="10356" builtinId="48" hidden="1" customBuiltin="1"/>
    <cellStyle name="60% - Accent5" xfId="10386" builtinId="48" hidden="1" customBuiltin="1"/>
    <cellStyle name="60% - Accent5" xfId="10419" builtinId="48" hidden="1" customBuiltin="1"/>
    <cellStyle name="60% - Accent5" xfId="10446" builtinId="48" hidden="1" customBuiltin="1"/>
    <cellStyle name="60% - Accent5" xfId="10474" builtinId="48" hidden="1" customBuiltin="1"/>
    <cellStyle name="60% - Accent5" xfId="10473" builtinId="48" hidden="1" customBuiltin="1"/>
    <cellStyle name="60% - Accent5" xfId="10411" builtinId="48" hidden="1" customBuiltin="1"/>
    <cellStyle name="60% - Accent5" xfId="10491" builtinId="48" hidden="1" customBuiltin="1"/>
    <cellStyle name="60% - Accent5" xfId="10517" builtinId="48" hidden="1" customBuiltin="1"/>
    <cellStyle name="60% - Accent5" xfId="10540" builtinId="48" hidden="1" customBuiltin="1"/>
    <cellStyle name="60% - Accent5" xfId="10564" builtinId="48" hidden="1" customBuiltin="1"/>
    <cellStyle name="60% - Accent5" xfId="10591" builtinId="48" hidden="1" customBuiltin="1"/>
    <cellStyle name="60% - Accent5" xfId="7597" builtinId="48" hidden="1" customBuiltin="1"/>
    <cellStyle name="60% - Accent5" xfId="5210" builtinId="48" hidden="1" customBuiltin="1"/>
    <cellStyle name="60% - Accent5" xfId="8402" builtinId="48" hidden="1" customBuiltin="1"/>
    <cellStyle name="60% - Accent5" xfId="10765" builtinId="48" hidden="1" customBuiltin="1"/>
    <cellStyle name="60% - Accent5" xfId="7911" builtinId="48" hidden="1" customBuiltin="1"/>
    <cellStyle name="60% - Accent5" xfId="7903" builtinId="48" hidden="1" customBuiltin="1"/>
    <cellStyle name="60% - Accent5" xfId="4857" builtinId="48" hidden="1" customBuiltin="1"/>
    <cellStyle name="60% - Accent5" xfId="4777" builtinId="48" hidden="1" customBuiltin="1"/>
    <cellStyle name="60% - Accent5" xfId="4723" builtinId="48" hidden="1" customBuiltin="1"/>
    <cellStyle name="60% - Accent5" xfId="4586" builtinId="48" hidden="1" customBuiltin="1"/>
    <cellStyle name="60% - Accent5" xfId="8076" builtinId="48" hidden="1" customBuiltin="1"/>
    <cellStyle name="60% - Accent5" xfId="7822" builtinId="48" hidden="1" customBuiltin="1"/>
    <cellStyle name="60% - Accent5" xfId="5265" builtinId="48" hidden="1" customBuiltin="1"/>
    <cellStyle name="60% - Accent5" xfId="4395" builtinId="48" hidden="1" customBuiltin="1"/>
    <cellStyle name="60% - Accent5" xfId="10602" builtinId="48" hidden="1" customBuiltin="1"/>
    <cellStyle name="60% - Accent5" xfId="5816" builtinId="48" hidden="1" customBuiltin="1"/>
    <cellStyle name="60% - Accent5" xfId="8519" builtinId="48" hidden="1" customBuiltin="1"/>
    <cellStyle name="60% - Accent5" xfId="4393" builtinId="48" hidden="1" customBuiltin="1"/>
    <cellStyle name="60% - Accent5" xfId="8399" builtinId="48" hidden="1" customBuiltin="1"/>
    <cellStyle name="60% - Accent5" xfId="7622" builtinId="48" hidden="1" customBuiltin="1"/>
    <cellStyle name="60% - Accent5" xfId="7691" builtinId="48" hidden="1" customBuiltin="1"/>
    <cellStyle name="60% - Accent5" xfId="8396" builtinId="48" hidden="1" customBuiltin="1"/>
    <cellStyle name="60% - Accent5" xfId="7689" builtinId="48" hidden="1" customBuiltin="1"/>
    <cellStyle name="60% - Accent5" xfId="7756" builtinId="48" hidden="1" customBuiltin="1"/>
    <cellStyle name="60% - Accent5" xfId="4897" builtinId="48" hidden="1" customBuiltin="1"/>
    <cellStyle name="60% - Accent5" xfId="5603" builtinId="48" hidden="1" customBuiltin="1"/>
    <cellStyle name="60% - Accent5" xfId="8485" builtinId="48" hidden="1" customBuiltin="1"/>
    <cellStyle name="60% - Accent5" xfId="10723" builtinId="48" hidden="1" customBuiltin="1"/>
    <cellStyle name="60% - Accent5" xfId="6081" builtinId="48" hidden="1" customBuiltin="1"/>
    <cellStyle name="60% - Accent5" xfId="6217" builtinId="48" hidden="1" customBuiltin="1"/>
    <cellStyle name="60% - Accent5" xfId="9626" builtinId="48" hidden="1" customBuiltin="1"/>
    <cellStyle name="60% - Accent5" xfId="5998" builtinId="48" hidden="1" customBuiltin="1"/>
    <cellStyle name="60% - Accent5" xfId="5310" builtinId="48" hidden="1" customBuiltin="1"/>
    <cellStyle name="60% - Accent5" xfId="4169" builtinId="48" hidden="1" customBuiltin="1"/>
    <cellStyle name="60% - Accent5" xfId="4492" builtinId="48" hidden="1" customBuiltin="1"/>
    <cellStyle name="60% - Accent5" xfId="5069" builtinId="48" hidden="1" customBuiltin="1"/>
    <cellStyle name="60% - Accent5" xfId="4932" builtinId="48" hidden="1" customBuiltin="1"/>
    <cellStyle name="60% - Accent5" xfId="5922" builtinId="48" hidden="1" customBuiltin="1"/>
    <cellStyle name="60% - Accent5" xfId="6039" builtinId="48" hidden="1" customBuiltin="1"/>
    <cellStyle name="60% - Accent5" xfId="5560" builtinId="48" hidden="1" customBuiltin="1"/>
    <cellStyle name="60% - Accent5" xfId="4368" builtinId="48" hidden="1" customBuiltin="1"/>
    <cellStyle name="60% - Accent5" xfId="5386" builtinId="48" hidden="1" customBuiltin="1"/>
    <cellStyle name="60% - Accent5" xfId="5561" builtinId="48" hidden="1" customBuiltin="1"/>
    <cellStyle name="60% - Accent5" xfId="6285" builtinId="48" hidden="1" customBuiltin="1"/>
    <cellStyle name="60% - Accent5" xfId="5242" builtinId="48" hidden="1" customBuiltin="1"/>
    <cellStyle name="60% - Accent5" xfId="4874" builtinId="48" hidden="1" customBuiltin="1"/>
    <cellStyle name="60% - Accent5" xfId="4358" builtinId="48" hidden="1" customBuiltin="1"/>
    <cellStyle name="60% - Accent5" xfId="10036" builtinId="48" hidden="1" customBuiltin="1"/>
    <cellStyle name="60% - Accent5" xfId="4141" builtinId="48" hidden="1" customBuiltin="1"/>
    <cellStyle name="60% - Accent5" xfId="9470" builtinId="48" hidden="1" customBuiltin="1"/>
    <cellStyle name="60% - Accent5" xfId="9121" builtinId="48" hidden="1" customBuiltin="1"/>
    <cellStyle name="60% - Accent5" xfId="4350" builtinId="48" hidden="1" customBuiltin="1"/>
    <cellStyle name="60% - Accent5" xfId="7641" builtinId="48" hidden="1" customBuiltin="1"/>
    <cellStyle name="60% - Accent5" xfId="8579" builtinId="48" hidden="1" customBuiltin="1"/>
    <cellStyle name="60% - Accent5" xfId="11031" builtinId="48" hidden="1" customBuiltin="1"/>
    <cellStyle name="60% - Accent5" xfId="11057" builtinId="48" hidden="1" customBuiltin="1"/>
    <cellStyle name="60% - Accent5" xfId="11087" builtinId="48" hidden="1" customBuiltin="1"/>
    <cellStyle name="60% - Accent5" xfId="11115" builtinId="48" hidden="1" customBuiltin="1"/>
    <cellStyle name="60% - Accent5" xfId="11142" builtinId="48" hidden="1" customBuiltin="1"/>
    <cellStyle name="60% - Accent5" xfId="10988" builtinId="48" hidden="1" customBuiltin="1"/>
    <cellStyle name="60% - Accent5" xfId="11190" builtinId="48" hidden="1" customBuiltin="1"/>
    <cellStyle name="60% - Accent5" xfId="11222" builtinId="48" hidden="1" customBuiltin="1"/>
    <cellStyle name="60% - Accent5" xfId="11258" builtinId="48" hidden="1" customBuiltin="1"/>
    <cellStyle name="60% - Accent5" xfId="11292" builtinId="48" hidden="1" customBuiltin="1"/>
    <cellStyle name="60% - Accent5" xfId="11322" builtinId="48" hidden="1" customBuiltin="1"/>
    <cellStyle name="60% - Accent5" xfId="11321" builtinId="48" hidden="1" customBuiltin="1"/>
    <cellStyle name="60% - Accent5" xfId="11248" builtinId="48" hidden="1" customBuiltin="1"/>
    <cellStyle name="60% - Accent5" xfId="11341" builtinId="48" hidden="1" customBuiltin="1"/>
    <cellStyle name="60% - Accent5" xfId="11374" builtinId="48" hidden="1" customBuiltin="1"/>
    <cellStyle name="60% - Accent5" xfId="11403" builtinId="48" hidden="1" customBuiltin="1"/>
    <cellStyle name="60% - Accent5" xfId="11429" builtinId="48" hidden="1" customBuiltin="1"/>
    <cellStyle name="60% - Accent5" xfId="11443" builtinId="48" hidden="1" customBuiltin="1"/>
    <cellStyle name="60% - Accent5" xfId="11487" builtinId="48" hidden="1" customBuiltin="1"/>
    <cellStyle name="60% - Accent5" xfId="11517" builtinId="48" hidden="1" customBuiltin="1"/>
    <cellStyle name="60% - Accent5" xfId="11549" builtinId="48" hidden="1" customBuiltin="1"/>
    <cellStyle name="60% - Accent5" xfId="11579" builtinId="48" hidden="1" customBuiltin="1"/>
    <cellStyle name="60% - Accent5" xfId="11609" builtinId="48" hidden="1" customBuiltin="1"/>
    <cellStyle name="60% - Accent5" xfId="11608" builtinId="48" hidden="1" customBuiltin="1"/>
    <cellStyle name="60% - Accent5" xfId="11542" builtinId="48" hidden="1" customBuiltin="1"/>
    <cellStyle name="60% - Accent5" xfId="11625" builtinId="48" hidden="1" customBuiltin="1"/>
    <cellStyle name="60% - Accent5" xfId="11653" builtinId="48" hidden="1" customBuiltin="1"/>
    <cellStyle name="60% - Accent5" xfId="11682" builtinId="48" hidden="1" customBuiltin="1"/>
    <cellStyle name="60% - Accent5" xfId="11708" builtinId="48" hidden="1" customBuiltin="1"/>
    <cellStyle name="60% - Accent5" xfId="11741" builtinId="48" hidden="1" customBuiltin="1"/>
    <cellStyle name="60% - Accent5" xfId="11785" builtinId="48" hidden="1" customBuiltin="1"/>
    <cellStyle name="60% - Accent5" xfId="11815" builtinId="48" hidden="1" customBuiltin="1"/>
    <cellStyle name="60% - Accent5" xfId="11847" builtinId="48" hidden="1" customBuiltin="1"/>
    <cellStyle name="60% - Accent5" xfId="11876" builtinId="48" hidden="1" customBuiltin="1"/>
    <cellStyle name="60% - Accent5" xfId="11905" builtinId="48" hidden="1" customBuiltin="1"/>
    <cellStyle name="60% - Accent5" xfId="11904" builtinId="48" hidden="1" customBuiltin="1"/>
    <cellStyle name="60% - Accent5" xfId="11840" builtinId="48" hidden="1" customBuiltin="1"/>
    <cellStyle name="60% - Accent5" xfId="11921" builtinId="48" hidden="1" customBuiltin="1"/>
    <cellStyle name="60% - Accent5" xfId="11949" builtinId="48" hidden="1" customBuiltin="1"/>
    <cellStyle name="60% - Accent5" xfId="11981" builtinId="48" hidden="1" customBuiltin="1"/>
    <cellStyle name="60% - Accent5" xfId="12007" builtinId="48" hidden="1" customBuiltin="1"/>
    <cellStyle name="60% - Accent5" xfId="12039" builtinId="48" hidden="1" customBuiltin="1"/>
    <cellStyle name="60% - Accent5" xfId="10938" builtinId="48" hidden="1" customBuiltin="1"/>
    <cellStyle name="60% - Accent5" xfId="10933" builtinId="48" hidden="1" customBuiltin="1"/>
    <cellStyle name="60% - Accent5" xfId="10918" builtinId="48" hidden="1" customBuiltin="1"/>
    <cellStyle name="60% - Accent5" xfId="10507" builtinId="48" hidden="1" customBuiltin="1"/>
    <cellStyle name="60% - Accent5" xfId="10954" builtinId="48" hidden="1" customBuiltin="1"/>
    <cellStyle name="60% - Accent5" xfId="9181" builtinId="48" hidden="1" customBuiltin="1"/>
    <cellStyle name="60% - Accent5" xfId="12182" builtinId="48" hidden="1" customBuiltin="1"/>
    <cellStyle name="60% - Accent5" xfId="12203" builtinId="48" hidden="1" customBuiltin="1"/>
    <cellStyle name="60% - Accent5" xfId="12226" builtinId="48" hidden="1" customBuiltin="1"/>
    <cellStyle name="60% - Accent5" xfId="12247" builtinId="48" hidden="1" customBuiltin="1"/>
    <cellStyle name="60% - Accent5" xfId="12268" builtinId="48" hidden="1" customBuiltin="1"/>
    <cellStyle name="60% - Accent5" xfId="12148" builtinId="48" hidden="1" customBuiltin="1"/>
    <cellStyle name="60% - Accent5" xfId="12313" builtinId="48" hidden="1" customBuiltin="1"/>
    <cellStyle name="60% - Accent5" xfId="12344" builtinId="48" hidden="1" customBuiltin="1"/>
    <cellStyle name="60% - Accent5" xfId="12378" builtinId="48" hidden="1" customBuiltin="1"/>
    <cellStyle name="60% - Accent5" xfId="12410" builtinId="48" hidden="1" customBuiltin="1"/>
    <cellStyle name="60% - Accent5" xfId="12441" builtinId="48" hidden="1" customBuiltin="1"/>
    <cellStyle name="60% - Accent5" xfId="12440" builtinId="48" hidden="1" customBuiltin="1"/>
    <cellStyle name="60% - Accent5" xfId="12371" builtinId="48" hidden="1" customBuiltin="1"/>
    <cellStyle name="60% - Accent5" xfId="12460" builtinId="48" hidden="1" customBuiltin="1"/>
    <cellStyle name="60% - Accent5" xfId="12492" builtinId="48" hidden="1" customBuiltin="1"/>
    <cellStyle name="60% - Accent5" xfId="12519" builtinId="48" hidden="1" customBuiltin="1"/>
    <cellStyle name="60% - Accent5" xfId="12544" builtinId="48" hidden="1" customBuiltin="1"/>
    <cellStyle name="60% - Accent5" xfId="12554" builtinId="48" hidden="1" customBuiltin="1"/>
    <cellStyle name="60% - Accent5" xfId="12596" builtinId="48" hidden="1" customBuiltin="1"/>
    <cellStyle name="60% - Accent5" xfId="12625" builtinId="48" hidden="1" customBuiltin="1"/>
    <cellStyle name="60% - Accent5" xfId="12657" builtinId="48" hidden="1" customBuiltin="1"/>
    <cellStyle name="60% - Accent5" xfId="12685" builtinId="48" hidden="1" customBuiltin="1"/>
    <cellStyle name="60% - Accent5" xfId="12713" builtinId="48" hidden="1" customBuiltin="1"/>
    <cellStyle name="60% - Accent5" xfId="12712" builtinId="48" hidden="1" customBuiltin="1"/>
    <cellStyle name="60% - Accent5" xfId="12650" builtinId="48" hidden="1" customBuiltin="1"/>
    <cellStyle name="60% - Accent5" xfId="12732" builtinId="48" hidden="1" customBuiltin="1"/>
    <cellStyle name="60% - Accent5" xfId="12759" builtinId="48" hidden="1" customBuiltin="1"/>
    <cellStyle name="60% - Accent5" xfId="12788" builtinId="48" hidden="1" customBuiltin="1"/>
    <cellStyle name="60% - Accent5" xfId="12817" builtinId="48" hidden="1" customBuiltin="1"/>
    <cellStyle name="60% - Accent5" xfId="12848" builtinId="48" hidden="1" customBuiltin="1"/>
    <cellStyle name="60% - Accent5" xfId="12889" builtinId="48" hidden="1" customBuiltin="1"/>
    <cellStyle name="60% - Accent5" xfId="12918" builtinId="48" hidden="1" customBuiltin="1"/>
    <cellStyle name="60% - Accent5" xfId="12949" builtinId="48" hidden="1" customBuiltin="1"/>
    <cellStyle name="60% - Accent5" xfId="12977" builtinId="48" hidden="1" customBuiltin="1"/>
    <cellStyle name="60% - Accent5" xfId="13006" builtinId="48" hidden="1" customBuiltin="1"/>
    <cellStyle name="60% - Accent5" xfId="13005" builtinId="48" hidden="1" customBuiltin="1"/>
    <cellStyle name="60% - Accent5" xfId="12943" builtinId="48" hidden="1" customBuiltin="1"/>
    <cellStyle name="60% - Accent5" xfId="13024" builtinId="48" hidden="1" customBuiltin="1"/>
    <cellStyle name="60% - Accent5" xfId="13050" builtinId="48" hidden="1" customBuiltin="1"/>
    <cellStyle name="60% - Accent5" xfId="13077" builtinId="48" hidden="1" customBuiltin="1"/>
    <cellStyle name="60% - Accent5" xfId="13101" builtinId="48" hidden="1" customBuiltin="1"/>
    <cellStyle name="60% - Accent5" xfId="13122" builtinId="48" hidden="1" customBuiltin="1"/>
    <cellStyle name="60% - Accent5" xfId="6320" builtinId="48" hidden="1" customBuiltin="1"/>
    <cellStyle name="60% - Accent5" xfId="8812" builtinId="48" hidden="1" customBuiltin="1"/>
    <cellStyle name="60% - Accent5" xfId="6504" builtinId="48" hidden="1" customBuiltin="1"/>
    <cellStyle name="60% - Accent5" xfId="4291" builtinId="48" hidden="1" customBuiltin="1"/>
    <cellStyle name="60% - Accent5" xfId="5648" builtinId="48" hidden="1" customBuiltin="1"/>
    <cellStyle name="60% - Accent5" xfId="5216" builtinId="48" hidden="1" customBuiltin="1"/>
    <cellStyle name="60% - Accent5" xfId="5945" builtinId="48" hidden="1" customBuiltin="1"/>
    <cellStyle name="60% - Accent5" xfId="11397" builtinId="48" hidden="1" customBuiltin="1"/>
    <cellStyle name="60% - Accent5" xfId="9980" builtinId="48" hidden="1" customBuiltin="1"/>
    <cellStyle name="60% - Accent5" xfId="7727" builtinId="48" hidden="1" customBuiltin="1"/>
    <cellStyle name="60% - Accent5" xfId="4431" builtinId="48" hidden="1" customBuiltin="1"/>
    <cellStyle name="60% - Accent5" xfId="7893" builtinId="48" hidden="1" customBuiltin="1"/>
    <cellStyle name="60% - Accent5" xfId="12380" builtinId="48" hidden="1" customBuiltin="1"/>
    <cellStyle name="60% - Accent5" xfId="5233" builtinId="48" hidden="1" customBuiltin="1"/>
    <cellStyle name="60% - Accent5" xfId="5596" builtinId="48" hidden="1" customBuiltin="1"/>
    <cellStyle name="60% - Accent5" xfId="11695" builtinId="48" hidden="1" customBuiltin="1"/>
    <cellStyle name="60% - Accent5" xfId="13132" builtinId="48" hidden="1" customBuiltin="1"/>
    <cellStyle name="60% - Accent5" xfId="13131" builtinId="48" hidden="1" customBuiltin="1"/>
    <cellStyle name="60% - Accent5" xfId="4432" builtinId="48" hidden="1" customBuiltin="1"/>
    <cellStyle name="60% - Accent5" xfId="13157" builtinId="48" hidden="1" customBuiltin="1"/>
    <cellStyle name="60% - Accent5" xfId="13195" builtinId="48" hidden="1" customBuiltin="1"/>
    <cellStyle name="60% - Accent5" xfId="13231" builtinId="48" hidden="1" customBuiltin="1"/>
    <cellStyle name="60% - Accent5" xfId="13266" builtinId="48" hidden="1" customBuiltin="1"/>
    <cellStyle name="60% - Accent5" xfId="13282" builtinId="48" hidden="1" customBuiltin="1"/>
    <cellStyle name="60% - Accent5" xfId="13328" builtinId="48" hidden="1" customBuiltin="1"/>
    <cellStyle name="60% - Accent5" xfId="13360" builtinId="48" hidden="1" customBuiltin="1"/>
    <cellStyle name="60% - Accent5" xfId="13394" builtinId="48" hidden="1" customBuiltin="1"/>
    <cellStyle name="60% - Accent5" xfId="13426" builtinId="48" hidden="1" customBuiltin="1"/>
    <cellStyle name="60% - Accent5" xfId="13457" builtinId="48" hidden="1" customBuiltin="1"/>
    <cellStyle name="60% - Accent5" xfId="13456" builtinId="48" hidden="1" customBuiltin="1"/>
    <cellStyle name="60% - Accent5" xfId="13386" builtinId="48" hidden="1" customBuiltin="1"/>
    <cellStyle name="60% - Accent5" xfId="13481" builtinId="48" hidden="1" customBuiltin="1"/>
    <cellStyle name="60% - Accent5" xfId="13516" builtinId="48" hidden="1" customBuiltin="1"/>
    <cellStyle name="60% - Accent5" xfId="13552" builtinId="48" hidden="1" customBuiltin="1"/>
    <cellStyle name="60% - Accent5" xfId="13586" builtinId="48" hidden="1" customBuiltin="1"/>
    <cellStyle name="60% - Accent5" xfId="13624" builtinId="48" hidden="1" customBuiltin="1"/>
    <cellStyle name="60% - Accent5" xfId="13670" builtinId="48" hidden="1" customBuiltin="1"/>
    <cellStyle name="60% - Accent5" xfId="13702" builtinId="48" hidden="1" customBuiltin="1"/>
    <cellStyle name="60% - Accent5" xfId="13736" builtinId="48" hidden="1" customBuiltin="1"/>
    <cellStyle name="60% - Accent5" xfId="13768" builtinId="48" hidden="1" customBuiltin="1"/>
    <cellStyle name="60% - Accent5" xfId="13799" builtinId="48" hidden="1" customBuiltin="1"/>
    <cellStyle name="60% - Accent5" xfId="13798" builtinId="48" hidden="1" customBuiltin="1"/>
    <cellStyle name="60% - Accent5" xfId="13728" builtinId="48" hidden="1" customBuiltin="1"/>
    <cellStyle name="60% - Accent5" xfId="13823" builtinId="48" hidden="1" customBuiltin="1"/>
    <cellStyle name="60% - Accent5" xfId="13858" builtinId="48" hidden="1" customBuiltin="1"/>
    <cellStyle name="60% - Accent5" xfId="13894" builtinId="48" hidden="1" customBuiltin="1"/>
    <cellStyle name="60% - Accent5" xfId="13928" builtinId="48" hidden="1" customBuiltin="1"/>
    <cellStyle name="60% - Accent5" xfId="13967" builtinId="48" hidden="1" customBuiltin="1"/>
    <cellStyle name="60% - Accent5" xfId="14325" builtinId="48" hidden="1" customBuiltin="1"/>
    <cellStyle name="60% - Accent5" xfId="14346" builtinId="48" hidden="1" customBuiltin="1"/>
    <cellStyle name="60% - Accent5" xfId="14368" builtinId="48" hidden="1" customBuiltin="1"/>
    <cellStyle name="60% - Accent5" xfId="14390" builtinId="48" hidden="1" customBuiltin="1"/>
    <cellStyle name="60% - Accent5" xfId="14411" builtinId="48" hidden="1" customBuiltin="1"/>
    <cellStyle name="60% - Accent5" xfId="14454" builtinId="48" hidden="1" customBuiltin="1"/>
    <cellStyle name="60% - Accent5" xfId="14857" builtinId="48" hidden="1" customBuiltin="1"/>
    <cellStyle name="60% - Accent5" xfId="14881" builtinId="48" hidden="1" customBuiltin="1"/>
    <cellStyle name="60% - Accent5" xfId="14907" builtinId="48" hidden="1" customBuiltin="1"/>
    <cellStyle name="60% - Accent5" xfId="14932" builtinId="48" hidden="1" customBuiltin="1"/>
    <cellStyle name="60% - Accent5" xfId="14954" builtinId="48" hidden="1" customBuiltin="1"/>
    <cellStyle name="60% - Accent5" xfId="14818" builtinId="48" hidden="1" customBuiltin="1"/>
    <cellStyle name="60% - Accent5" xfId="14995" builtinId="48" hidden="1" customBuiltin="1"/>
    <cellStyle name="60% - Accent5" xfId="15026" builtinId="48" hidden="1" customBuiltin="1"/>
    <cellStyle name="60% - Accent5" xfId="15060" builtinId="48" hidden="1" customBuiltin="1"/>
    <cellStyle name="60% - Accent5" xfId="15093" builtinId="48" hidden="1" customBuiltin="1"/>
    <cellStyle name="60% - Accent5" xfId="15123" builtinId="48" hidden="1" customBuiltin="1"/>
    <cellStyle name="60% - Accent5" xfId="15122" builtinId="48" hidden="1" customBuiltin="1"/>
    <cellStyle name="60% - Accent5" xfId="15052" builtinId="48" hidden="1" customBuiltin="1"/>
    <cellStyle name="60% - Accent5" xfId="15139" builtinId="48" hidden="1" customBuiltin="1"/>
    <cellStyle name="60% - Accent5" xfId="15167" builtinId="48" hidden="1" customBuiltin="1"/>
    <cellStyle name="60% - Accent5" xfId="15191" builtinId="48" hidden="1" customBuiltin="1"/>
    <cellStyle name="60% - Accent5" xfId="15214" builtinId="48" hidden="1" customBuiltin="1"/>
    <cellStyle name="60% - Accent5" xfId="15225" builtinId="48" hidden="1" customBuiltin="1"/>
    <cellStyle name="60% - Accent5" xfId="15262" builtinId="48" hidden="1" customBuiltin="1"/>
    <cellStyle name="60% - Accent5" xfId="15291" builtinId="48" hidden="1" customBuiltin="1"/>
    <cellStyle name="60% - Accent5" xfId="15323" builtinId="48" hidden="1" customBuiltin="1"/>
    <cellStyle name="60% - Accent5" xfId="15352" builtinId="48" hidden="1" customBuiltin="1"/>
    <cellStyle name="60% - Accent5" xfId="15380" builtinId="48" hidden="1" customBuiltin="1"/>
    <cellStyle name="60% - Accent5" xfId="15379" builtinId="48" hidden="1" customBuiltin="1"/>
    <cellStyle name="60% - Accent5" xfId="15316" builtinId="48" hidden="1" customBuiltin="1"/>
    <cellStyle name="60% - Accent5" xfId="15397" builtinId="48" hidden="1" customBuiltin="1"/>
    <cellStyle name="60% - Accent5" xfId="15421" builtinId="48" hidden="1" customBuiltin="1"/>
    <cellStyle name="60% - Accent5" xfId="15447" builtinId="48" hidden="1" customBuiltin="1"/>
    <cellStyle name="60% - Accent5" xfId="15471" builtinId="48" hidden="1" customBuiltin="1"/>
    <cellStyle name="60% - Accent5" xfId="15503" builtinId="48" hidden="1" customBuiltin="1"/>
    <cellStyle name="60% - Accent5" xfId="15540" builtinId="48" hidden="1" customBuiltin="1"/>
    <cellStyle name="60% - Accent5" xfId="15569" builtinId="48" hidden="1" customBuiltin="1"/>
    <cellStyle name="60% - Accent5" xfId="15601" builtinId="48" hidden="1" customBuiltin="1"/>
    <cellStyle name="60% - Accent5" xfId="15629" builtinId="48" hidden="1" customBuiltin="1"/>
    <cellStyle name="60% - Accent5" xfId="15657" builtinId="48" hidden="1" customBuiltin="1"/>
    <cellStyle name="60% - Accent5" xfId="15656" builtinId="48" hidden="1" customBuiltin="1"/>
    <cellStyle name="60% - Accent5" xfId="15594" builtinId="48" hidden="1" customBuiltin="1"/>
    <cellStyle name="60% - Accent5" xfId="15674" builtinId="48" hidden="1" customBuiltin="1"/>
    <cellStyle name="60% - Accent5" xfId="15697" builtinId="48" hidden="1" customBuiltin="1"/>
    <cellStyle name="60% - Accent5" xfId="15722" builtinId="48" hidden="1" customBuiltin="1"/>
    <cellStyle name="60% - Accent5" xfId="15745" builtinId="48" hidden="1" customBuiltin="1"/>
    <cellStyle name="60% - Accent5" xfId="15777" builtinId="48" hidden="1" customBuiltin="1"/>
    <cellStyle name="60% - Accent5" xfId="14748" builtinId="48" hidden="1" customBuiltin="1"/>
    <cellStyle name="60% - Accent5" xfId="14743" builtinId="48" hidden="1" customBuiltin="1"/>
    <cellStyle name="60% - Accent5" xfId="14723" builtinId="48" hidden="1" customBuiltin="1"/>
    <cellStyle name="60% - Accent5" xfId="14622" builtinId="48" hidden="1" customBuiltin="1"/>
    <cellStyle name="60% - Accent5" xfId="14772" builtinId="48" hidden="1" customBuiltin="1"/>
    <cellStyle name="60% - Accent5" xfId="14498" builtinId="48" hidden="1" customBuiltin="1"/>
    <cellStyle name="60% - Accent5" xfId="15925" builtinId="48" hidden="1" customBuiltin="1"/>
    <cellStyle name="60% - Accent5" xfId="15946" builtinId="48" hidden="1" customBuiltin="1"/>
    <cellStyle name="60% - Accent5" xfId="15969" builtinId="48" hidden="1" customBuiltin="1"/>
    <cellStyle name="60% - Accent5" xfId="15990" builtinId="48" hidden="1" customBuiltin="1"/>
    <cellStyle name="60% - Accent5" xfId="16011" builtinId="48" hidden="1" customBuiltin="1"/>
    <cellStyle name="60% - Accent5" xfId="15893" builtinId="48" hidden="1" customBuiltin="1"/>
    <cellStyle name="60% - Accent5" xfId="16051" builtinId="48" hidden="1" customBuiltin="1"/>
    <cellStyle name="60% - Accent5" xfId="16083" builtinId="48" hidden="1" customBuiltin="1"/>
    <cellStyle name="60% - Accent5" xfId="16117" builtinId="48" hidden="1" customBuiltin="1"/>
    <cellStyle name="60% - Accent5" xfId="16147" builtinId="48" hidden="1" customBuiltin="1"/>
    <cellStyle name="60% - Accent5" xfId="16177" builtinId="48" hidden="1" customBuiltin="1"/>
    <cellStyle name="60% - Accent5" xfId="16176" builtinId="48" hidden="1" customBuiltin="1"/>
    <cellStyle name="60% - Accent5" xfId="16109" builtinId="48" hidden="1" customBuiltin="1"/>
    <cellStyle name="60% - Accent5" xfId="16196" builtinId="48" hidden="1" customBuiltin="1"/>
    <cellStyle name="60% - Accent5" xfId="16224" builtinId="48" hidden="1" customBuiltin="1"/>
    <cellStyle name="60% - Accent5" xfId="16249" builtinId="48" hidden="1" customBuiltin="1"/>
    <cellStyle name="60% - Accent5" xfId="16274" builtinId="48" hidden="1" customBuiltin="1"/>
    <cellStyle name="60% - Accent5" xfId="16286" builtinId="48" hidden="1" customBuiltin="1"/>
    <cellStyle name="60% - Accent5" xfId="16323" builtinId="48" hidden="1" customBuiltin="1"/>
    <cellStyle name="60% - Accent5" xfId="16352" builtinId="48" hidden="1" customBuiltin="1"/>
    <cellStyle name="60% - Accent5" xfId="16384" builtinId="48" hidden="1" customBuiltin="1"/>
    <cellStyle name="60% - Accent5" xfId="16411" builtinId="48" hidden="1" customBuiltin="1"/>
    <cellStyle name="60% - Accent5" xfId="16439" builtinId="48" hidden="1" customBuiltin="1"/>
    <cellStyle name="60% - Accent5" xfId="16438" builtinId="48" hidden="1" customBuiltin="1"/>
    <cellStyle name="60% - Accent5" xfId="16377" builtinId="48" hidden="1" customBuiltin="1"/>
    <cellStyle name="60% - Accent5" xfId="16454" builtinId="48" hidden="1" customBuiltin="1"/>
    <cellStyle name="60% - Accent5" xfId="16478" builtinId="48" hidden="1" customBuiltin="1"/>
    <cellStyle name="60% - Accent5" xfId="16501" builtinId="48" hidden="1" customBuiltin="1"/>
    <cellStyle name="60% - Accent5" xfId="16524" builtinId="48" hidden="1" customBuiltin="1"/>
    <cellStyle name="60% - Accent5" xfId="16556" builtinId="48" hidden="1" customBuiltin="1"/>
    <cellStyle name="60% - Accent5" xfId="16593" builtinId="48" hidden="1" customBuiltin="1"/>
    <cellStyle name="60% - Accent5" xfId="16623" builtinId="48" hidden="1" customBuiltin="1"/>
    <cellStyle name="60% - Accent5" xfId="16656" builtinId="48" hidden="1" customBuiltin="1"/>
    <cellStyle name="60% - Accent5" xfId="16683" builtinId="48" hidden="1" customBuiltin="1"/>
    <cellStyle name="60% - Accent5" xfId="16711" builtinId="48" hidden="1" customBuiltin="1"/>
    <cellStyle name="60% - Accent5" xfId="16710" builtinId="48" hidden="1" customBuiltin="1"/>
    <cellStyle name="60% - Accent5" xfId="16648" builtinId="48" hidden="1" customBuiltin="1"/>
    <cellStyle name="60% - Accent5" xfId="16728" builtinId="48" hidden="1" customBuiltin="1"/>
    <cellStyle name="60% - Accent5" xfId="16752" builtinId="48" hidden="1" customBuiltin="1"/>
    <cellStyle name="60% - Accent5" xfId="16774" builtinId="48" hidden="1" customBuiltin="1"/>
    <cellStyle name="60% - Accent5" xfId="16798" builtinId="48" hidden="1" customBuiltin="1"/>
    <cellStyle name="60% - Accent5" xfId="16825" builtinId="48" hidden="1" customBuiltin="1"/>
    <cellStyle name="60% - Accent5" xfId="14011" builtinId="48" hidden="1" customBuiltin="1"/>
    <cellStyle name="60% - Accent5" xfId="5228" builtinId="48" hidden="1" customBuiltin="1"/>
    <cellStyle name="60% - Accent5" xfId="14689" builtinId="48" hidden="1" customBuiltin="1"/>
    <cellStyle name="60% - Accent5" xfId="16969" builtinId="48" hidden="1" customBuiltin="1"/>
    <cellStyle name="60% - Accent5" xfId="14262" builtinId="48" hidden="1" customBuiltin="1"/>
    <cellStyle name="60% - Accent5" xfId="14255" builtinId="48" hidden="1" customBuiltin="1"/>
    <cellStyle name="60% - Accent5" xfId="6442" builtinId="48" hidden="1" customBuiltin="1"/>
    <cellStyle name="60% - Accent5" xfId="5077" builtinId="48" hidden="1" customBuiltin="1"/>
    <cellStyle name="60% - Accent5" xfId="7878" builtinId="48" hidden="1" customBuiltin="1"/>
    <cellStyle name="60% - Accent5" xfId="10866" builtinId="48" hidden="1" customBuiltin="1"/>
    <cellStyle name="60% - Accent5" xfId="14414" builtinId="48" hidden="1" customBuiltin="1"/>
    <cellStyle name="60% - Accent5" xfId="14197" builtinId="48" hidden="1" customBuiltin="1"/>
    <cellStyle name="60% - Accent5" xfId="8131" builtinId="48" hidden="1" customBuiltin="1"/>
    <cellStyle name="60% - Accent5" xfId="4950" builtinId="48" hidden="1" customBuiltin="1"/>
    <cellStyle name="60% - Accent5" xfId="16833" builtinId="48" hidden="1" customBuiltin="1"/>
    <cellStyle name="60% - Accent5" xfId="7626" builtinId="48" hidden="1" customBuiltin="1"/>
    <cellStyle name="60% - Accent5" xfId="14791" builtinId="48" hidden="1" customBuiltin="1"/>
    <cellStyle name="60% - Accent5" xfId="4134" builtinId="48" hidden="1" customBuiltin="1"/>
    <cellStyle name="60% - Accent5" xfId="14686" builtinId="48" hidden="1" customBuiltin="1"/>
    <cellStyle name="60% - Accent5" xfId="14034" builtinId="48" hidden="1" customBuiltin="1"/>
    <cellStyle name="60% - Accent5" xfId="14081" builtinId="48" hidden="1" customBuiltin="1"/>
    <cellStyle name="60% - Accent5" xfId="14683" builtinId="48" hidden="1" customBuiltin="1"/>
    <cellStyle name="60% - Accent5" xfId="14079" builtinId="48" hidden="1" customBuiltin="1"/>
    <cellStyle name="60% - Accent5" xfId="14137" builtinId="48" hidden="1" customBuiltin="1"/>
    <cellStyle name="60% - Accent5" xfId="4440" builtinId="48" hidden="1" customBuiltin="1"/>
    <cellStyle name="60% - Accent5" xfId="5173" builtinId="48" hidden="1" customBuiltin="1"/>
    <cellStyle name="60% - Accent5" xfId="14760" builtinId="48" hidden="1" customBuiltin="1"/>
    <cellStyle name="60% - Accent5" xfId="16931" builtinId="48" hidden="1" customBuiltin="1"/>
    <cellStyle name="60% - Accent5" xfId="4644" builtinId="48" hidden="1" customBuiltin="1"/>
    <cellStyle name="60% - Accent5" xfId="5128" builtinId="48" hidden="1" customBuiltin="1"/>
    <cellStyle name="60% - Accent5" xfId="15873" builtinId="48" hidden="1" customBuiltin="1"/>
    <cellStyle name="60% - Accent5" xfId="11450" builtinId="48" hidden="1" customBuiltin="1"/>
    <cellStyle name="60% - Accent5" xfId="4519" builtinId="48" hidden="1" customBuiltin="1"/>
    <cellStyle name="60% - Accent5" xfId="4570" builtinId="48" hidden="1" customBuiltin="1"/>
    <cellStyle name="60% - Accent5" xfId="6175" builtinId="48" hidden="1" customBuiltin="1"/>
    <cellStyle name="60% - Accent5" xfId="5270" builtinId="48" hidden="1" customBuiltin="1"/>
    <cellStyle name="60% - Accent5" xfId="9173" builtinId="48" hidden="1" customBuiltin="1"/>
    <cellStyle name="60% - Accent5" xfId="4132" builtinId="48" hidden="1" customBuiltin="1"/>
    <cellStyle name="60% - Accent5" xfId="7745" builtinId="48" hidden="1" customBuiltin="1"/>
    <cellStyle name="60% - Accent5" xfId="5089" builtinId="48" hidden="1" customBuiltin="1"/>
    <cellStyle name="60% - Accent5" xfId="12476" builtinId="48" hidden="1" customBuiltin="1"/>
    <cellStyle name="60% - Accent5" xfId="4706" builtinId="48" hidden="1" customBuiltin="1"/>
    <cellStyle name="60% - Accent5" xfId="5353" builtinId="48" hidden="1" customBuiltin="1"/>
    <cellStyle name="60% - Accent5" xfId="11252" builtinId="48" hidden="1" customBuiltin="1"/>
    <cellStyle name="60% - Accent5" xfId="6303" builtinId="48" hidden="1" customBuiltin="1"/>
    <cellStyle name="60% - Accent5" xfId="6124" builtinId="48" hidden="1" customBuiltin="1"/>
    <cellStyle name="60% - Accent5" xfId="13061" builtinId="48" hidden="1" customBuiltin="1"/>
    <cellStyle name="60% - Accent5" xfId="16280" builtinId="48" hidden="1" customBuiltin="1"/>
    <cellStyle name="60% - Accent5" xfId="4125" builtinId="48" hidden="1" customBuiltin="1"/>
    <cellStyle name="60% - Accent5" xfId="15721" builtinId="48" hidden="1" customBuiltin="1"/>
    <cellStyle name="60% - Accent5" xfId="15383" builtinId="48" hidden="1" customBuiltin="1"/>
    <cellStyle name="60% - Accent5" xfId="5081" builtinId="48" hidden="1" customBuiltin="1"/>
    <cellStyle name="60% - Accent5" xfId="14047" builtinId="48" hidden="1" customBuiltin="1"/>
    <cellStyle name="60% - Accent5" xfId="14850" builtinId="48" hidden="1" customBuiltin="1"/>
    <cellStyle name="60% - Accent5" xfId="17187" builtinId="48" hidden="1" customBuiltin="1"/>
    <cellStyle name="60% - Accent5" xfId="17211" builtinId="48" hidden="1" customBuiltin="1"/>
    <cellStyle name="60% - Accent5" xfId="17240" builtinId="48" hidden="1" customBuiltin="1"/>
    <cellStyle name="60% - Accent5" xfId="17267" builtinId="48" hidden="1" customBuiltin="1"/>
    <cellStyle name="60% - Accent5" xfId="17291" builtinId="48" hidden="1" customBuiltin="1"/>
    <cellStyle name="60% - Accent5" xfId="17148" builtinId="48" hidden="1" customBuiltin="1"/>
    <cellStyle name="60% - Accent5" xfId="17337" builtinId="48" hidden="1" customBuiltin="1"/>
    <cellStyle name="60% - Accent5" xfId="17369" builtinId="48" hidden="1" customBuiltin="1"/>
    <cellStyle name="60% - Accent5" xfId="17403" builtinId="48" hidden="1" customBuiltin="1"/>
    <cellStyle name="60% - Accent5" xfId="17436" builtinId="48" hidden="1" customBuiltin="1"/>
    <cellStyle name="60% - Accent5" xfId="17468" builtinId="48" hidden="1" customBuiltin="1"/>
    <cellStyle name="60% - Accent5" xfId="17467" builtinId="48" hidden="1" customBuiltin="1"/>
    <cellStyle name="60% - Accent5" xfId="17395" builtinId="48" hidden="1" customBuiltin="1"/>
    <cellStyle name="60% - Accent5" xfId="17485" builtinId="48" hidden="1" customBuiltin="1"/>
    <cellStyle name="60% - Accent5" xfId="17516" builtinId="48" hidden="1" customBuiltin="1"/>
    <cellStyle name="60% - Accent5" xfId="17542" builtinId="48" hidden="1" customBuiltin="1"/>
    <cellStyle name="60% - Accent5" xfId="17567" builtinId="48" hidden="1" customBuiltin="1"/>
    <cellStyle name="60% - Accent5" xfId="17579" builtinId="48" hidden="1" customBuiltin="1"/>
    <cellStyle name="60% - Accent5" xfId="17619" builtinId="48" hidden="1" customBuiltin="1"/>
    <cellStyle name="60% - Accent5" xfId="17648" builtinId="48" hidden="1" customBuiltin="1"/>
    <cellStyle name="60% - Accent5" xfId="17679" builtinId="48" hidden="1" customBuiltin="1"/>
    <cellStyle name="60% - Accent5" xfId="17709" builtinId="48" hidden="1" customBuiltin="1"/>
    <cellStyle name="60% - Accent5" xfId="17739" builtinId="48" hidden="1" customBuiltin="1"/>
    <cellStyle name="60% - Accent5" xfId="17738" builtinId="48" hidden="1" customBuiltin="1"/>
    <cellStyle name="60% - Accent5" xfId="17673" builtinId="48" hidden="1" customBuiltin="1"/>
    <cellStyle name="60% - Accent5" xfId="17756" builtinId="48" hidden="1" customBuiltin="1"/>
    <cellStyle name="60% - Accent5" xfId="17781" builtinId="48" hidden="1" customBuiltin="1"/>
    <cellStyle name="60% - Accent5" xfId="17807" builtinId="48" hidden="1" customBuiltin="1"/>
    <cellStyle name="60% - Accent5" xfId="17831" builtinId="48" hidden="1" customBuiltin="1"/>
    <cellStyle name="60% - Accent5" xfId="17863" builtinId="48" hidden="1" customBuiltin="1"/>
    <cellStyle name="60% - Accent5" xfId="17903" builtinId="48" hidden="1" customBuiltin="1"/>
    <cellStyle name="60% - Accent5" xfId="17932" builtinId="48" hidden="1" customBuiltin="1"/>
    <cellStyle name="60% - Accent5" xfId="17964" builtinId="48" hidden="1" customBuiltin="1"/>
    <cellStyle name="60% - Accent5" xfId="17994" builtinId="48" hidden="1" customBuiltin="1"/>
    <cellStyle name="60% - Accent5" xfId="18023" builtinId="48" hidden="1" customBuiltin="1"/>
    <cellStyle name="60% - Accent5" xfId="18022" builtinId="48" hidden="1" customBuiltin="1"/>
    <cellStyle name="60% - Accent5" xfId="17957" builtinId="48" hidden="1" customBuiltin="1"/>
    <cellStyle name="60% - Accent5" xfId="18038" builtinId="48" hidden="1" customBuiltin="1"/>
    <cellStyle name="60% - Accent5" xfId="18063" builtinId="48" hidden="1" customBuiltin="1"/>
    <cellStyle name="60% - Accent5" xfId="18088" builtinId="48" hidden="1" customBuiltin="1"/>
    <cellStyle name="60% - Accent5" xfId="18113" builtinId="48" hidden="1" customBuiltin="1"/>
    <cellStyle name="60% - Accent5" xfId="18145" builtinId="48" hidden="1" customBuiltin="1"/>
    <cellStyle name="60% - Accent5" xfId="17105" builtinId="48" hidden="1" customBuiltin="1"/>
    <cellStyle name="60% - Accent5" xfId="17100" builtinId="48" hidden="1" customBuiltin="1"/>
    <cellStyle name="60% - Accent5" xfId="17086" builtinId="48" hidden="1" customBuiltin="1"/>
    <cellStyle name="60% - Accent5" xfId="16742" builtinId="48" hidden="1" customBuiltin="1"/>
    <cellStyle name="60% - Accent5" xfId="17117" builtinId="48" hidden="1" customBuiltin="1"/>
    <cellStyle name="60% - Accent5" xfId="15440" builtinId="48" hidden="1" customBuiltin="1"/>
    <cellStyle name="60% - Accent5" xfId="18287" builtinId="48" hidden="1" customBuiltin="1"/>
    <cellStyle name="60% - Accent5" xfId="18308" builtinId="48" hidden="1" customBuiltin="1"/>
    <cellStyle name="60% - Accent5" xfId="18331" builtinId="48" hidden="1" customBuiltin="1"/>
    <cellStyle name="60% - Accent5" xfId="18352" builtinId="48" hidden="1" customBuiltin="1"/>
    <cellStyle name="60% - Accent5" xfId="18373" builtinId="48" hidden="1" customBuiltin="1"/>
    <cellStyle name="60% - Accent5" xfId="18255" builtinId="48" hidden="1" customBuiltin="1"/>
    <cellStyle name="60% - Accent5" xfId="18416" builtinId="48" hidden="1" customBuiltin="1"/>
    <cellStyle name="60% - Accent5" xfId="18447" builtinId="48" hidden="1" customBuiltin="1"/>
    <cellStyle name="60% - Accent5" xfId="18481" builtinId="48" hidden="1" customBuiltin="1"/>
    <cellStyle name="60% - Accent5" xfId="18513" builtinId="48" hidden="1" customBuiltin="1"/>
    <cellStyle name="60% - Accent5" xfId="18543" builtinId="48" hidden="1" customBuiltin="1"/>
    <cellStyle name="60% - Accent5" xfId="18542" builtinId="48" hidden="1" customBuiltin="1"/>
    <cellStyle name="60% - Accent5" xfId="18473" builtinId="48" hidden="1" customBuiltin="1"/>
    <cellStyle name="60% - Accent5" xfId="18560" builtinId="48" hidden="1" customBuiltin="1"/>
    <cellStyle name="60% - Accent5" xfId="18590" builtinId="48" hidden="1" customBuiltin="1"/>
    <cellStyle name="60% - Accent5" xfId="18617" builtinId="48" hidden="1" customBuiltin="1"/>
    <cellStyle name="60% - Accent5" xfId="18641" builtinId="48" hidden="1" customBuiltin="1"/>
    <cellStyle name="60% - Accent5" xfId="18652" builtinId="48" hidden="1" customBuiltin="1"/>
    <cellStyle name="60% - Accent5" xfId="18692" builtinId="48" hidden="1" customBuiltin="1"/>
    <cellStyle name="60% - Accent5" xfId="18722" builtinId="48" hidden="1" customBuiltin="1"/>
    <cellStyle name="60% - Accent5" xfId="18754" builtinId="48" hidden="1" customBuiltin="1"/>
    <cellStyle name="60% - Accent5" xfId="18783" builtinId="48" hidden="1" customBuiltin="1"/>
    <cellStyle name="60% - Accent5" xfId="18812" builtinId="48" hidden="1" customBuiltin="1"/>
    <cellStyle name="60% - Accent5" xfId="18811" builtinId="48" hidden="1" customBuiltin="1"/>
    <cellStyle name="60% - Accent5" xfId="18747" builtinId="48" hidden="1" customBuiltin="1"/>
    <cellStyle name="60% - Accent5" xfId="18828" builtinId="48" hidden="1" customBuiltin="1"/>
    <cellStyle name="60% - Accent5" xfId="18855" builtinId="48" hidden="1" customBuiltin="1"/>
    <cellStyle name="60% - Accent5" xfId="18880" builtinId="48" hidden="1" customBuiltin="1"/>
    <cellStyle name="60% - Accent5" xfId="18905" builtinId="48" hidden="1" customBuiltin="1"/>
    <cellStyle name="60% - Accent5" xfId="18935" builtinId="48" hidden="1" customBuiltin="1"/>
    <cellStyle name="60% - Accent5" xfId="18975" builtinId="48" hidden="1" customBuiltin="1"/>
    <cellStyle name="60% - Accent5" xfId="19004" builtinId="48" hidden="1" customBuiltin="1"/>
    <cellStyle name="60% - Accent5" xfId="19036" builtinId="48" hidden="1" customBuiltin="1"/>
    <cellStyle name="60% - Accent5" xfId="19066" builtinId="48" hidden="1" customBuiltin="1"/>
    <cellStyle name="60% - Accent5" xfId="19095" builtinId="48" hidden="1" customBuiltin="1"/>
    <cellStyle name="60% - Accent5" xfId="19094" builtinId="48" hidden="1" customBuiltin="1"/>
    <cellStyle name="60% - Accent5" xfId="19029" builtinId="48" hidden="1" customBuiltin="1"/>
    <cellStyle name="60% - Accent5" xfId="19111" builtinId="48" hidden="1" customBuiltin="1"/>
    <cellStyle name="60% - Accent5" xfId="19135" builtinId="48" hidden="1" customBuiltin="1"/>
    <cellStyle name="60% - Accent5" xfId="19159" builtinId="48" hidden="1" customBuiltin="1"/>
    <cellStyle name="60% - Accent5" xfId="19182" builtinId="48" hidden="1" customBuiltin="1"/>
    <cellStyle name="60% - Accent5" xfId="19203" builtinId="48" hidden="1" customBuiltin="1"/>
    <cellStyle name="60% - Accent5" xfId="12813" builtinId="48" hidden="1" customBuiltin="1"/>
    <cellStyle name="60% - Accent5" xfId="15081" builtinId="48" hidden="1" customBuiltin="1"/>
    <cellStyle name="60% - Accent5" xfId="7746" builtinId="48" hidden="1" customBuiltin="1"/>
    <cellStyle name="60% - Accent5" xfId="7886" builtinId="48" hidden="1" customBuiltin="1"/>
    <cellStyle name="60% - Accent5" xfId="5464" builtinId="48" hidden="1" customBuiltin="1"/>
    <cellStyle name="60% - Accent5" xfId="11263" builtinId="48" hidden="1" customBuiltin="1"/>
    <cellStyle name="60% - Accent5" xfId="11513" builtinId="48" hidden="1" customBuiltin="1"/>
    <cellStyle name="60% - Accent5" xfId="17537" builtinId="48" hidden="1" customBuiltin="1"/>
    <cellStyle name="60% - Accent5" xfId="16221" builtinId="48" hidden="1" customBuiltin="1"/>
    <cellStyle name="60% - Accent5" xfId="14109" builtinId="48" hidden="1" customBuiltin="1"/>
    <cellStyle name="60% - Accent5" xfId="6431" builtinId="48" hidden="1" customBuiltin="1"/>
    <cellStyle name="60% - Accent5" xfId="14244" builtinId="48" hidden="1" customBuiltin="1"/>
    <cellStyle name="60% - Accent5" xfId="18483" builtinId="48" hidden="1" customBuiltin="1"/>
    <cellStyle name="60% - Accent5" xfId="8156" builtinId="48" hidden="1" customBuiltin="1"/>
    <cellStyle name="60% - Accent5" xfId="4442" builtinId="48" hidden="1" customBuiltin="1"/>
    <cellStyle name="60% - Accent5" xfId="17821" builtinId="48" hidden="1" customBuiltin="1"/>
    <cellStyle name="60% - Accent5" xfId="19213" builtinId="48" hidden="1" customBuiltin="1"/>
    <cellStyle name="60% - Accent5" xfId="19212" builtinId="48" hidden="1" customBuiltin="1"/>
    <cellStyle name="60% - Accent5" xfId="4606" builtinId="48" hidden="1" customBuiltin="1"/>
    <cellStyle name="60% - Accent5" xfId="19238" builtinId="48" hidden="1" customBuiltin="1"/>
    <cellStyle name="60% - Accent5" xfId="19277" builtinId="48" hidden="1" customBuiltin="1"/>
    <cellStyle name="60% - Accent5" xfId="19314" builtinId="48" hidden="1" customBuiltin="1"/>
    <cellStyle name="60% - Accent5" xfId="19349" builtinId="48" hidden="1" customBuiltin="1"/>
    <cellStyle name="60% - Accent5" xfId="19365" builtinId="48" hidden="1" customBuiltin="1"/>
    <cellStyle name="60% - Accent5" xfId="19411" builtinId="48" hidden="1" customBuiltin="1"/>
    <cellStyle name="60% - Accent5" xfId="19443" builtinId="48" hidden="1" customBuiltin="1"/>
    <cellStyle name="60% - Accent5" xfId="19477" builtinId="48" hidden="1" customBuiltin="1"/>
    <cellStyle name="60% - Accent5" xfId="19509" builtinId="48" hidden="1" customBuiltin="1"/>
    <cellStyle name="60% - Accent5" xfId="19540" builtinId="48" hidden="1" customBuiltin="1"/>
    <cellStyle name="60% - Accent5" xfId="19539" builtinId="48" hidden="1" customBuiltin="1"/>
    <cellStyle name="60% - Accent5" xfId="19469" builtinId="48" hidden="1" customBuiltin="1"/>
    <cellStyle name="60% - Accent5" xfId="19564" builtinId="48" hidden="1" customBuiltin="1"/>
    <cellStyle name="60% - Accent5" xfId="19599" builtinId="48" hidden="1" customBuiltin="1"/>
    <cellStyle name="60% - Accent5" xfId="19635" builtinId="48" hidden="1" customBuiltin="1"/>
    <cellStyle name="60% - Accent5" xfId="19669" builtinId="48" hidden="1" customBuiltin="1"/>
    <cellStyle name="60% - Accent5" xfId="19707" builtinId="48" hidden="1" customBuiltin="1"/>
    <cellStyle name="60% - Accent5" xfId="19753" builtinId="48" hidden="1" customBuiltin="1"/>
    <cellStyle name="60% - Accent5" xfId="19785" builtinId="48" hidden="1" customBuiltin="1"/>
    <cellStyle name="60% - Accent5" xfId="19819" builtinId="48" hidden="1" customBuiltin="1"/>
    <cellStyle name="60% - Accent5" xfId="19851" builtinId="48" hidden="1" customBuiltin="1"/>
    <cellStyle name="60% - Accent5" xfId="19882" builtinId="48" hidden="1" customBuiltin="1"/>
    <cellStyle name="60% - Accent5" xfId="19881" builtinId="48" hidden="1" customBuiltin="1"/>
    <cellStyle name="60% - Accent5" xfId="19811" builtinId="48" hidden="1" customBuiltin="1"/>
    <cellStyle name="60% - Accent5" xfId="19906" builtinId="48" hidden="1" customBuiltin="1"/>
    <cellStyle name="60% - Accent5" xfId="19941" builtinId="48" hidden="1" customBuiltin="1"/>
    <cellStyle name="60% - Accent5" xfId="19977" builtinId="48" hidden="1" customBuiltin="1"/>
    <cellStyle name="60% - Accent5" xfId="20011" builtinId="48" hidden="1" customBuiltin="1"/>
    <cellStyle name="60% - Accent5" xfId="20042" builtinId="48" hidden="1" customBuiltin="1"/>
    <cellStyle name="60% - Accent5" xfId="20149" builtinId="48" hidden="1" customBuiltin="1"/>
    <cellStyle name="60% - Accent5" xfId="20170" builtinId="48" hidden="1" customBuiltin="1"/>
    <cellStyle name="60% - Accent5" xfId="20193" builtinId="48" hidden="1" customBuiltin="1"/>
    <cellStyle name="60% - Accent5" xfId="20215" builtinId="48" hidden="1" customBuiltin="1"/>
    <cellStyle name="60% - Accent5" xfId="20236" builtinId="48" hidden="1" customBuiltin="1"/>
    <cellStyle name="60% - Accent5" xfId="20270" builtinId="48" hidden="1" customBuiltin="1"/>
    <cellStyle name="60% - Accent5" xfId="20471" builtinId="48" hidden="1" customBuiltin="1"/>
    <cellStyle name="60% - Accent5" xfId="20494" builtinId="48" hidden="1" customBuiltin="1"/>
    <cellStyle name="60% - Accent5" xfId="20523" builtinId="48" hidden="1" customBuiltin="1"/>
    <cellStyle name="60% - Accent5" xfId="20550" builtinId="48" hidden="1" customBuiltin="1"/>
    <cellStyle name="60% - Accent5" xfId="20574" builtinId="48" hidden="1" customBuiltin="1"/>
    <cellStyle name="60% - Accent5" xfId="20432" builtinId="48" hidden="1" customBuiltin="1"/>
    <cellStyle name="60% - Accent5" xfId="20619" builtinId="48" hidden="1" customBuiltin="1"/>
    <cellStyle name="60% - Accent5" xfId="20651" builtinId="48" hidden="1" customBuiltin="1"/>
    <cellStyle name="60% - Accent5" xfId="20684" builtinId="48" hidden="1" customBuiltin="1"/>
    <cellStyle name="60% - Accent5" xfId="20717" builtinId="48" hidden="1" customBuiltin="1"/>
    <cellStyle name="60% - Accent5" xfId="20749" builtinId="48" hidden="1" customBuiltin="1"/>
    <cellStyle name="60% - Accent5" xfId="20748" builtinId="48" hidden="1" customBuiltin="1"/>
    <cellStyle name="60% - Accent5" xfId="20677" builtinId="48" hidden="1" customBuiltin="1"/>
    <cellStyle name="60% - Accent5" xfId="20765" builtinId="48" hidden="1" customBuiltin="1"/>
    <cellStyle name="60% - Accent5" xfId="20796" builtinId="48" hidden="1" customBuiltin="1"/>
    <cellStyle name="60% - Accent5" xfId="20822" builtinId="48" hidden="1" customBuiltin="1"/>
    <cellStyle name="60% - Accent5" xfId="20846" builtinId="48" hidden="1" customBuiltin="1"/>
    <cellStyle name="60% - Accent5" xfId="20858" builtinId="48" hidden="1" customBuiltin="1"/>
    <cellStyle name="60% - Accent5" xfId="20898" builtinId="48" hidden="1" customBuiltin="1"/>
    <cellStyle name="60% - Accent5" xfId="20927" builtinId="48" hidden="1" customBuiltin="1"/>
    <cellStyle name="60% - Accent5" xfId="20958" builtinId="48" hidden="1" customBuiltin="1"/>
    <cellStyle name="60% - Accent5" xfId="20988" builtinId="48" hidden="1" customBuiltin="1"/>
    <cellStyle name="60% - Accent5" xfId="21017" builtinId="48" hidden="1" customBuiltin="1"/>
    <cellStyle name="60% - Accent5" xfId="21016" builtinId="48" hidden="1" customBuiltin="1"/>
    <cellStyle name="60% - Accent5" xfId="20952" builtinId="48" hidden="1" customBuiltin="1"/>
    <cellStyle name="60% - Accent5" xfId="21032" builtinId="48" hidden="1" customBuiltin="1"/>
    <cellStyle name="60% - Accent5" xfId="21057" builtinId="48" hidden="1" customBuiltin="1"/>
    <cellStyle name="60% - Accent5" xfId="21081" builtinId="48" hidden="1" customBuiltin="1"/>
    <cellStyle name="60% - Accent5" xfId="21104" builtinId="48" hidden="1" customBuiltin="1"/>
    <cellStyle name="60% - Accent5" xfId="21135" builtinId="48" hidden="1" customBuiltin="1"/>
    <cellStyle name="60% - Accent5" xfId="21175" builtinId="48" hidden="1" customBuiltin="1"/>
    <cellStyle name="60% - Accent5" xfId="21204" builtinId="48" hidden="1" customBuiltin="1"/>
    <cellStyle name="60% - Accent5" xfId="21236" builtinId="48" hidden="1" customBuiltin="1"/>
    <cellStyle name="60% - Accent5" xfId="21265" builtinId="48" hidden="1" customBuiltin="1"/>
    <cellStyle name="60% - Accent5" xfId="21294" builtinId="48" hidden="1" customBuiltin="1"/>
    <cellStyle name="60% - Accent5" xfId="21293" builtinId="48" hidden="1" customBuiltin="1"/>
    <cellStyle name="60% - Accent5" xfId="21229" builtinId="48" hidden="1" customBuiltin="1"/>
    <cellStyle name="60% - Accent5" xfId="21309" builtinId="48" hidden="1" customBuiltin="1"/>
    <cellStyle name="60% - Accent5" xfId="21334" builtinId="48" hidden="1" customBuiltin="1"/>
    <cellStyle name="60% - Accent5" xfId="21359" builtinId="48" hidden="1" customBuiltin="1"/>
    <cellStyle name="60% - Accent5" xfId="21382" builtinId="48" hidden="1" customBuiltin="1"/>
    <cellStyle name="60% - Accent5" xfId="21414" builtinId="48" hidden="1" customBuiltin="1"/>
    <cellStyle name="60% - Accent5" xfId="20389" builtinId="48" hidden="1" customBuiltin="1"/>
    <cellStyle name="60% - Accent5" xfId="20384" builtinId="48" hidden="1" customBuiltin="1"/>
    <cellStyle name="60% - Accent5" xfId="20370" builtinId="48" hidden="1" customBuiltin="1"/>
    <cellStyle name="60% - Accent5" xfId="20328" builtinId="48" hidden="1" customBuiltin="1"/>
    <cellStyle name="60% - Accent5" xfId="20401" builtinId="48" hidden="1" customBuiltin="1"/>
    <cellStyle name="60% - Accent5" xfId="20289" builtinId="48" hidden="1" customBuiltin="1"/>
    <cellStyle name="60% - Accent5" xfId="21556" builtinId="48" hidden="1" customBuiltin="1"/>
    <cellStyle name="60% - Accent5" xfId="21577" builtinId="48" hidden="1" customBuiltin="1"/>
    <cellStyle name="60% - Accent5" xfId="21600" builtinId="48" hidden="1" customBuiltin="1"/>
    <cellStyle name="60% - Accent5" xfId="21621" builtinId="48" hidden="1" customBuiltin="1"/>
    <cellStyle name="60% - Accent5" xfId="21642" builtinId="48" hidden="1" customBuiltin="1"/>
    <cellStyle name="60% - Accent5" xfId="21524" builtinId="48" hidden="1" customBuiltin="1"/>
    <cellStyle name="60% - Accent5" xfId="21685" builtinId="48" hidden="1" customBuiltin="1"/>
    <cellStyle name="60% - Accent5" xfId="21716" builtinId="48" hidden="1" customBuiltin="1"/>
    <cellStyle name="60% - Accent5" xfId="21750" builtinId="48" hidden="1" customBuiltin="1"/>
    <cellStyle name="60% - Accent5" xfId="21781" builtinId="48" hidden="1" customBuiltin="1"/>
    <cellStyle name="60% - Accent5" xfId="21811" builtinId="48" hidden="1" customBuiltin="1"/>
    <cellStyle name="60% - Accent5" xfId="21810" builtinId="48" hidden="1" customBuiltin="1"/>
    <cellStyle name="60% - Accent5" xfId="21742" builtinId="48" hidden="1" customBuiltin="1"/>
    <cellStyle name="60% - Accent5" xfId="21827" builtinId="48" hidden="1" customBuiltin="1"/>
    <cellStyle name="60% - Accent5" xfId="21855" builtinId="48" hidden="1" customBuiltin="1"/>
    <cellStyle name="60% - Accent5" xfId="21879" builtinId="48" hidden="1" customBuiltin="1"/>
    <cellStyle name="60% - Accent5" xfId="21903" builtinId="48" hidden="1" customBuiltin="1"/>
    <cellStyle name="60% - Accent5" xfId="21914" builtinId="48" hidden="1" customBuiltin="1"/>
    <cellStyle name="60% - Accent5" xfId="21954" builtinId="48" hidden="1" customBuiltin="1"/>
    <cellStyle name="60% - Accent5" xfId="21983" builtinId="48" hidden="1" customBuiltin="1"/>
    <cellStyle name="60% - Accent5" xfId="22015" builtinId="48" hidden="1" customBuiltin="1"/>
    <cellStyle name="60% - Accent5" xfId="22043" builtinId="48" hidden="1" customBuiltin="1"/>
    <cellStyle name="60% - Accent5" xfId="22072" builtinId="48" hidden="1" customBuiltin="1"/>
    <cellStyle name="60% - Accent5" xfId="22071" builtinId="48" hidden="1" customBuiltin="1"/>
    <cellStyle name="60% - Accent5" xfId="22008" builtinId="48" hidden="1" customBuiltin="1"/>
    <cellStyle name="60% - Accent5" xfId="22086" builtinId="48" hidden="1" customBuiltin="1"/>
    <cellStyle name="60% - Accent5" xfId="22111" builtinId="48" hidden="1" customBuiltin="1"/>
    <cellStyle name="60% - Accent5" xfId="22136" builtinId="48" hidden="1" customBuiltin="1"/>
    <cellStyle name="60% - Accent5" xfId="22160" builtinId="48" hidden="1" customBuiltin="1"/>
    <cellStyle name="60% - Accent5" xfId="22190" builtinId="48" hidden="1" customBuiltin="1"/>
    <cellStyle name="60% - Accent5" xfId="22230" builtinId="48" hidden="1" customBuiltin="1"/>
    <cellStyle name="60% - Accent5" xfId="22259" builtinId="48" hidden="1" customBuiltin="1"/>
    <cellStyle name="60% - Accent5" xfId="22291" builtinId="48" hidden="1" customBuiltin="1"/>
    <cellStyle name="60% - Accent5" xfId="22320" builtinId="48" hidden="1" customBuiltin="1"/>
    <cellStyle name="60% - Accent5" xfId="22349" builtinId="48" hidden="1" customBuiltin="1"/>
    <cellStyle name="60% - Accent5" xfId="22348" builtinId="48" hidden="1" customBuiltin="1"/>
    <cellStyle name="60% - Accent5" xfId="22284" builtinId="48" hidden="1" customBuiltin="1"/>
    <cellStyle name="60% - Accent5" xfId="22365" builtinId="48" hidden="1" customBuiltin="1"/>
    <cellStyle name="60% - Accent5" xfId="22389" builtinId="48" hidden="1" customBuiltin="1"/>
    <cellStyle name="60% - Accent5" xfId="22412" builtinId="48" hidden="1" customBuiltin="1"/>
    <cellStyle name="60% - Accent5" xfId="22435" builtinId="48" hidden="1" customBuiltin="1"/>
    <cellStyle name="60% - Accent5" xfId="22456" builtinId="48" hidden="1" customBuiltin="1"/>
    <cellStyle name="60% - Accent5" xfId="17702" builtinId="48" hidden="1" customBuiltin="1"/>
    <cellStyle name="60% - Accent5" xfId="13995" builtinId="48" hidden="1" customBuiltin="1"/>
    <cellStyle name="60% - Accent5" xfId="17601" builtinId="48" hidden="1" customBuiltin="1"/>
    <cellStyle name="60% - Accent5" xfId="17004" builtinId="48" hidden="1" customBuiltin="1"/>
    <cellStyle name="60% - Accent5" xfId="10596" builtinId="48" hidden="1" customBuiltin="1"/>
    <cellStyle name="60% - Accent5" xfId="14121" builtinId="48" hidden="1" customBuiltin="1"/>
    <cellStyle name="60% - Accent5" xfId="18480" builtinId="48" hidden="1" customBuiltin="1"/>
    <cellStyle name="60% - Accent5" xfId="20817" builtinId="48" hidden="1" customBuiltin="1"/>
    <cellStyle name="60% - Accent5" xfId="20064" builtinId="48" hidden="1" customBuiltin="1"/>
    <cellStyle name="60% - Accent5" xfId="20047" builtinId="48" hidden="1" customBuiltin="1"/>
    <cellStyle name="60% - Accent5" xfId="4311" builtinId="48" hidden="1" customBuiltin="1"/>
    <cellStyle name="60% - Accent5" xfId="20119" builtinId="48" hidden="1" customBuiltin="1"/>
    <cellStyle name="60% - Accent5" xfId="21752" builtinId="48" hidden="1" customBuiltin="1"/>
    <cellStyle name="60% - Accent5" xfId="20096" builtinId="48" hidden="1" customBuiltin="1"/>
    <cellStyle name="60% - Accent5" xfId="8420" builtinId="48" hidden="1" customBuiltin="1"/>
    <cellStyle name="60% - Accent5" xfId="21094" builtinId="48" hidden="1" customBuiltin="1"/>
    <cellStyle name="60% - Accent5" xfId="22466" builtinId="48" hidden="1" customBuiltin="1"/>
    <cellStyle name="60% - Accent5" xfId="22465" builtinId="48" hidden="1" customBuiltin="1"/>
    <cellStyle name="60% - Accent5" xfId="16184" builtinId="48" hidden="1" customBuiltin="1"/>
    <cellStyle name="60% - Accent5" xfId="22491" builtinId="48" hidden="1" customBuiltin="1"/>
    <cellStyle name="60% - Accent5" xfId="22530" builtinId="48" hidden="1" customBuiltin="1"/>
    <cellStyle name="60% - Accent5" xfId="22567" builtinId="48" hidden="1" customBuiltin="1"/>
    <cellStyle name="60% - Accent5" xfId="22602" builtinId="48" hidden="1" customBuiltin="1"/>
    <cellStyle name="60% - Accent5" xfId="22618" builtinId="48" hidden="1" customBuiltin="1"/>
    <cellStyle name="60% - Accent5" xfId="22664" builtinId="48" hidden="1" customBuiltin="1"/>
    <cellStyle name="60% - Accent5" xfId="22696" builtinId="48" hidden="1" customBuiltin="1"/>
    <cellStyle name="60% - Accent5" xfId="22730" builtinId="48" hidden="1" customBuiltin="1"/>
    <cellStyle name="60% - Accent5" xfId="22762" builtinId="48" hidden="1" customBuiltin="1"/>
    <cellStyle name="60% - Accent5" xfId="22793" builtinId="48" hidden="1" customBuiltin="1"/>
    <cellStyle name="60% - Accent5" xfId="22792" builtinId="48" hidden="1" customBuiltin="1"/>
    <cellStyle name="60% - Accent5" xfId="22722" builtinId="48" hidden="1" customBuiltin="1"/>
    <cellStyle name="60% - Accent5" xfId="22817" builtinId="48" hidden="1" customBuiltin="1"/>
    <cellStyle name="60% - Accent5" xfId="22852" builtinId="48" hidden="1" customBuiltin="1"/>
    <cellStyle name="60% - Accent5" xfId="22888" builtinId="48" hidden="1" customBuiltin="1"/>
    <cellStyle name="60% - Accent5" xfId="22922" builtinId="48" hidden="1" customBuiltin="1"/>
    <cellStyle name="60% - Accent5" xfId="22960" builtinId="48" hidden="1" customBuiltin="1"/>
    <cellStyle name="60% - Accent5" xfId="23006" builtinId="48" hidden="1" customBuiltin="1"/>
    <cellStyle name="60% - Accent5" xfId="23038" builtinId="48" hidden="1" customBuiltin="1"/>
    <cellStyle name="60% - Accent5" xfId="23072" builtinId="48" hidden="1" customBuiltin="1"/>
    <cellStyle name="60% - Accent5" xfId="23104" builtinId="48" hidden="1" customBuiltin="1"/>
    <cellStyle name="60% - Accent5" xfId="23135" builtinId="48" hidden="1" customBuiltin="1"/>
    <cellStyle name="60% - Accent5" xfId="23134" builtinId="48" hidden="1" customBuiltin="1"/>
    <cellStyle name="60% - Accent5" xfId="23064" builtinId="48" hidden="1" customBuiltin="1"/>
    <cellStyle name="60% - Accent5" xfId="23159" builtinId="48" hidden="1" customBuiltin="1"/>
    <cellStyle name="60% - Accent5" xfId="23194" builtinId="48" hidden="1" customBuiltin="1"/>
    <cellStyle name="60% - Accent5" xfId="23230" builtinId="48" hidden="1" customBuiltin="1"/>
    <cellStyle name="60% - Accent5" xfId="23264" builtinId="48" hidden="1" customBuiltin="1"/>
    <cellStyle name="60% - Accent5" xfId="23291" builtinId="48" hidden="1" customBuiltin="1"/>
    <cellStyle name="60% - Accent5" xfId="23357" builtinId="48" hidden="1" customBuiltin="1"/>
    <cellStyle name="60% - Accent5" xfId="23378" builtinId="48" hidden="1" customBuiltin="1"/>
    <cellStyle name="60% - Accent5" xfId="23401" builtinId="48" hidden="1" customBuiltin="1"/>
    <cellStyle name="60% - Accent5" xfId="23423" builtinId="48" hidden="1" customBuiltin="1"/>
    <cellStyle name="60% - Accent5" xfId="23444" builtinId="48" hidden="1" customBuiltin="1"/>
    <cellStyle name="60% - Accent5" xfId="23475" builtinId="48" hidden="1" customBuiltin="1"/>
    <cellStyle name="60% - Accent5" xfId="23671" builtinId="48" hidden="1" customBuiltin="1"/>
    <cellStyle name="60% - Accent5" xfId="23693" builtinId="48" hidden="1" customBuiltin="1"/>
    <cellStyle name="60% - Accent5" xfId="23721" builtinId="48" hidden="1" customBuiltin="1"/>
    <cellStyle name="60% - Accent5" xfId="23747" builtinId="48" hidden="1" customBuiltin="1"/>
    <cellStyle name="60% - Accent5" xfId="23771" builtinId="48" hidden="1" customBuiltin="1"/>
    <cellStyle name="60% - Accent5" xfId="23634" builtinId="48" hidden="1" customBuiltin="1"/>
    <cellStyle name="60% - Accent5" xfId="23815" builtinId="48" hidden="1" customBuiltin="1"/>
    <cellStyle name="60% - Accent5" xfId="23847" builtinId="48" hidden="1" customBuiltin="1"/>
    <cellStyle name="60% - Accent5" xfId="23880" builtinId="48" hidden="1" customBuiltin="1"/>
    <cellStyle name="60% - Accent5" xfId="23913" builtinId="48" hidden="1" customBuiltin="1"/>
    <cellStyle name="60% - Accent5" xfId="23943" builtinId="48" hidden="1" customBuiltin="1"/>
    <cellStyle name="60% - Accent5" xfId="23942" builtinId="48" hidden="1" customBuiltin="1"/>
    <cellStyle name="60% - Accent5" xfId="23873" builtinId="48" hidden="1" customBuiltin="1"/>
    <cellStyle name="60% - Accent5" xfId="23959" builtinId="48" hidden="1" customBuiltin="1"/>
    <cellStyle name="60% - Accent5" xfId="23988" builtinId="48" hidden="1" customBuiltin="1"/>
    <cellStyle name="60% - Accent5" xfId="24014" builtinId="48" hidden="1" customBuiltin="1"/>
    <cellStyle name="60% - Accent5" xfId="24037" builtinId="48" hidden="1" customBuiltin="1"/>
    <cellStyle name="60% - Accent5" xfId="24049" builtinId="48" hidden="1" customBuiltin="1"/>
    <cellStyle name="60% - Accent5" xfId="24087" builtinId="48" hidden="1" customBuiltin="1"/>
    <cellStyle name="60% - Accent5" xfId="24116" builtinId="48" hidden="1" customBuiltin="1"/>
    <cellStyle name="60% - Accent5" xfId="24147" builtinId="48" hidden="1" customBuiltin="1"/>
    <cellStyle name="60% - Accent5" xfId="24176" builtinId="48" hidden="1" customBuiltin="1"/>
    <cellStyle name="60% - Accent5" xfId="24205" builtinId="48" hidden="1" customBuiltin="1"/>
    <cellStyle name="60% - Accent5" xfId="24204" builtinId="48" hidden="1" customBuiltin="1"/>
    <cellStyle name="60% - Accent5" xfId="24141" builtinId="48" hidden="1" customBuiltin="1"/>
    <cellStyle name="60% - Accent5" xfId="24220" builtinId="48" hidden="1" customBuiltin="1"/>
    <cellStyle name="60% - Accent5" xfId="24244" builtinId="48" hidden="1" customBuiltin="1"/>
    <cellStyle name="60% - Accent5" xfId="24268" builtinId="48" hidden="1" customBuiltin="1"/>
    <cellStyle name="60% - Accent5" xfId="24291" builtinId="48" hidden="1" customBuiltin="1"/>
    <cellStyle name="60% - Accent5" xfId="24322" builtinId="48" hidden="1" customBuiltin="1"/>
    <cellStyle name="60% - Accent5" xfId="24361" builtinId="48" hidden="1" customBuiltin="1"/>
    <cellStyle name="60% - Accent5" xfId="24390" builtinId="48" hidden="1" customBuiltin="1"/>
    <cellStyle name="60% - Accent5" xfId="24421" builtinId="48" hidden="1" customBuiltin="1"/>
    <cellStyle name="60% - Accent5" xfId="24450" builtinId="48" hidden="1" customBuiltin="1"/>
    <cellStyle name="60% - Accent5" xfId="24479" builtinId="48" hidden="1" customBuiltin="1"/>
    <cellStyle name="60% - Accent5" xfId="24478" builtinId="48" hidden="1" customBuiltin="1"/>
    <cellStyle name="60% - Accent5" xfId="24415" builtinId="48" hidden="1" customBuiltin="1"/>
    <cellStyle name="60% - Accent5" xfId="24494" builtinId="48" hidden="1" customBuiltin="1"/>
    <cellStyle name="60% - Accent5" xfId="24519" builtinId="48" hidden="1" customBuiltin="1"/>
    <cellStyle name="60% - Accent5" xfId="24543" builtinId="48" hidden="1" customBuiltin="1"/>
    <cellStyle name="60% - Accent5" xfId="24566" builtinId="48" hidden="1" customBuiltin="1"/>
    <cellStyle name="60% - Accent5" xfId="24598" builtinId="48" hidden="1" customBuiltin="1"/>
    <cellStyle name="60% - Accent5" xfId="23592" builtinId="48" hidden="1" customBuiltin="1"/>
    <cellStyle name="60% - Accent5" xfId="23587" builtinId="48" hidden="1" customBuiltin="1"/>
    <cellStyle name="60% - Accent5" xfId="23573" builtinId="48" hidden="1" customBuiltin="1"/>
    <cellStyle name="60% - Accent5" xfId="23532" builtinId="48" hidden="1" customBuiltin="1"/>
    <cellStyle name="60% - Accent5" xfId="23604" builtinId="48" hidden="1" customBuiltin="1"/>
    <cellStyle name="60% - Accent5" xfId="23494" builtinId="48" hidden="1" customBuiltin="1"/>
    <cellStyle name="60% - Accent5" xfId="24739" builtinId="48" hidden="1" customBuiltin="1"/>
    <cellStyle name="60% - Accent5" xfId="24760" builtinId="48" hidden="1" customBuiltin="1"/>
    <cellStyle name="60% - Accent5" xfId="24783" builtinId="48" hidden="1" customBuiltin="1"/>
    <cellStyle name="60% - Accent5" xfId="24804" builtinId="48" hidden="1" customBuiltin="1"/>
    <cellStyle name="60% - Accent5" xfId="24825" builtinId="48" hidden="1" customBuiltin="1"/>
    <cellStyle name="60% - Accent5" xfId="24707" builtinId="48" hidden="1" customBuiltin="1"/>
    <cellStyle name="60% - Accent5" xfId="24866" builtinId="48" hidden="1" customBuiltin="1"/>
    <cellStyle name="60% - Accent5" xfId="24897" builtinId="48" hidden="1" customBuiltin="1"/>
    <cellStyle name="60% - Accent5" xfId="24930" builtinId="48" hidden="1" customBuiltin="1"/>
    <cellStyle name="60% - Accent5" xfId="24961" builtinId="48" hidden="1" customBuiltin="1"/>
    <cellStyle name="60% - Accent5" xfId="24991" builtinId="48" hidden="1" customBuiltin="1"/>
    <cellStyle name="60% - Accent5" xfId="24990" builtinId="48" hidden="1" customBuiltin="1"/>
    <cellStyle name="60% - Accent5" xfId="24923" builtinId="48" hidden="1" customBuiltin="1"/>
    <cellStyle name="60% - Accent5" xfId="25007" builtinId="48" hidden="1" customBuiltin="1"/>
    <cellStyle name="60% - Accent5" xfId="25034" builtinId="48" hidden="1" customBuiltin="1"/>
    <cellStyle name="60% - Accent5" xfId="25058" builtinId="48" hidden="1" customBuiltin="1"/>
    <cellStyle name="60% - Accent5" xfId="25082" builtinId="48" hidden="1" customBuiltin="1"/>
    <cellStyle name="60% - Accent5" xfId="25092" builtinId="48" hidden="1" customBuiltin="1"/>
    <cellStyle name="60% - Accent5" xfId="25130" builtinId="48" hidden="1" customBuiltin="1"/>
    <cellStyle name="60% - Accent5" xfId="25159" builtinId="48" hidden="1" customBuiltin="1"/>
    <cellStyle name="60% - Accent5" xfId="25190" builtinId="48" hidden="1" customBuiltin="1"/>
    <cellStyle name="60% - Accent5" xfId="25218" builtinId="48" hidden="1" customBuiltin="1"/>
    <cellStyle name="60% - Accent5" xfId="25246" builtinId="48" hidden="1" customBuiltin="1"/>
    <cellStyle name="60% - Accent5" xfId="25245" builtinId="48" hidden="1" customBuiltin="1"/>
    <cellStyle name="60% - Accent5" xfId="25184" builtinId="48" hidden="1" customBuiltin="1"/>
    <cellStyle name="60% - Accent5" xfId="25260" builtinId="48" hidden="1" customBuiltin="1"/>
    <cellStyle name="60% - Accent5" xfId="25285" builtinId="48" hidden="1" customBuiltin="1"/>
    <cellStyle name="60% - Accent5" xfId="25309" builtinId="48" hidden="1" customBuiltin="1"/>
    <cellStyle name="60% - Accent5" xfId="25333" builtinId="48" hidden="1" customBuiltin="1"/>
    <cellStyle name="60% - Accent5" xfId="25363" builtinId="48" hidden="1" customBuiltin="1"/>
    <cellStyle name="60% - Accent5" xfId="25401" builtinId="48" hidden="1" customBuiltin="1"/>
    <cellStyle name="60% - Accent5" xfId="25430" builtinId="48" hidden="1" customBuiltin="1"/>
    <cellStyle name="60% - Accent5" xfId="25461" builtinId="48" hidden="1" customBuiltin="1"/>
    <cellStyle name="60% - Accent5" xfId="25489" builtinId="48" hidden="1" customBuiltin="1"/>
    <cellStyle name="60% - Accent5" xfId="25518" builtinId="48" hidden="1" customBuiltin="1"/>
    <cellStyle name="60% - Accent5" xfId="25517" builtinId="48" hidden="1" customBuiltin="1"/>
    <cellStyle name="60% - Accent5" xfId="25455" builtinId="48" hidden="1" customBuiltin="1"/>
    <cellStyle name="60% - Accent5" xfId="25533" builtinId="48" hidden="1" customBuiltin="1"/>
    <cellStyle name="60% - Accent5" xfId="25557" builtinId="48" hidden="1" customBuiltin="1"/>
    <cellStyle name="60% - Accent5" xfId="25580" builtinId="48" hidden="1" customBuiltin="1"/>
    <cellStyle name="60% - Accent5" xfId="25603" builtinId="48" hidden="1" customBuiltin="1"/>
    <cellStyle name="60% - Accent5" xfId="25624" builtinId="48" hidden="1" customBuiltin="1"/>
    <cellStyle name="60% - Accent5" xfId="20981" builtinId="48" hidden="1" customBuiltin="1"/>
    <cellStyle name="60% - Accent5" xfId="5834" builtinId="48" hidden="1" customBuiltin="1"/>
    <cellStyle name="60% - Accent5" xfId="20880" builtinId="48" hidden="1" customBuiltin="1"/>
    <cellStyle name="60% - Accent5" xfId="14266" builtinId="48" hidden="1" customBuiltin="1"/>
    <cellStyle name="60% - Accent5" xfId="20019" builtinId="48" hidden="1" customBuiltin="1"/>
    <cellStyle name="60% - Accent5" xfId="8138" builtinId="48" hidden="1" customBuiltin="1"/>
    <cellStyle name="60% - Accent5" xfId="21749" builtinId="48" hidden="1" customBuiltin="1"/>
    <cellStyle name="60% - Accent5" xfId="24009" builtinId="48" hidden="1" customBuiltin="1"/>
    <cellStyle name="60% - Accent5" xfId="23307" builtinId="48" hidden="1" customBuiltin="1"/>
    <cellStyle name="60% - Accent5" xfId="23295" builtinId="48" hidden="1" customBuiltin="1"/>
    <cellStyle name="60% - Accent5" xfId="4746" builtinId="48" hidden="1" customBuiltin="1"/>
    <cellStyle name="60% - Accent5" xfId="23335" builtinId="48" hidden="1" customBuiltin="1"/>
    <cellStyle name="60% - Accent5" xfId="24932" builtinId="48" hidden="1" customBuiltin="1"/>
    <cellStyle name="60% - Accent5" xfId="23322" builtinId="48" hidden="1" customBuiltin="1"/>
    <cellStyle name="60% - Accent5" xfId="5175" builtinId="48" hidden="1" customBuiltin="1"/>
    <cellStyle name="60% - Accent5" xfId="24281" builtinId="48" hidden="1" customBuiltin="1"/>
    <cellStyle name="60% - Accent5" xfId="25634" builtinId="48" hidden="1" customBuiltin="1"/>
    <cellStyle name="60% - Accent5" xfId="25633" builtinId="48" hidden="1" customBuiltin="1"/>
    <cellStyle name="60% - Accent5" xfId="20090" builtinId="48" hidden="1" customBuiltin="1"/>
    <cellStyle name="60% - Accent5" xfId="25659" builtinId="48" hidden="1" customBuiltin="1"/>
    <cellStyle name="60% - Accent5" xfId="25697" builtinId="48" hidden="1" customBuiltin="1"/>
    <cellStyle name="60% - Accent5" xfId="25733" builtinId="48" hidden="1" customBuiltin="1"/>
    <cellStyle name="60% - Accent5" xfId="25768" builtinId="48" hidden="1" customBuiltin="1"/>
    <cellStyle name="60% - Accent5" xfId="25784" builtinId="48" hidden="1" customBuiltin="1"/>
    <cellStyle name="60% - Accent5" xfId="25830" builtinId="48" hidden="1" customBuiltin="1"/>
    <cellStyle name="60% - Accent5" xfId="25862" builtinId="48" hidden="1" customBuiltin="1"/>
    <cellStyle name="60% - Accent5" xfId="25896" builtinId="48" hidden="1" customBuiltin="1"/>
    <cellStyle name="60% - Accent5" xfId="25928" builtinId="48" hidden="1" customBuiltin="1"/>
    <cellStyle name="60% - Accent5" xfId="25959" builtinId="48" hidden="1" customBuiltin="1"/>
    <cellStyle name="60% - Accent5" xfId="25958" builtinId="48" hidden="1" customBuiltin="1"/>
    <cellStyle name="60% - Accent5" xfId="25888" builtinId="48" hidden="1" customBuiltin="1"/>
    <cellStyle name="60% - Accent5" xfId="25983" builtinId="48" hidden="1" customBuiltin="1"/>
    <cellStyle name="60% - Accent5" xfId="26018" builtinId="48" hidden="1" customBuiltin="1"/>
    <cellStyle name="60% - Accent5" xfId="26054" builtinId="48" hidden="1" customBuiltin="1"/>
    <cellStyle name="60% - Accent5" xfId="26088" builtinId="48" hidden="1" customBuiltin="1"/>
    <cellStyle name="60% - Accent5" xfId="26120" builtinId="48" hidden="1" customBuiltin="1"/>
    <cellStyle name="60% - Accent5" xfId="26158" builtinId="48" hidden="1" customBuiltin="1"/>
    <cellStyle name="60% - Accent5" xfId="26187" builtinId="48" hidden="1" customBuiltin="1"/>
    <cellStyle name="60% - Accent5" xfId="26218" builtinId="48" hidden="1" customBuiltin="1"/>
    <cellStyle name="60% - Accent5" xfId="26247" builtinId="48" hidden="1" customBuiltin="1"/>
    <cellStyle name="60% - Accent5" xfId="26275" builtinId="48" hidden="1" customBuiltin="1"/>
    <cellStyle name="60% - Accent5" xfId="26274" builtinId="48" hidden="1" customBuiltin="1"/>
    <cellStyle name="60% - Accent5" xfId="26212" builtinId="48" hidden="1" customBuiltin="1"/>
    <cellStyle name="60% - Accent5" xfId="26288" builtinId="48" hidden="1" customBuiltin="1"/>
    <cellStyle name="60% - Accent5" xfId="26310" builtinId="48" hidden="1" customBuiltin="1"/>
    <cellStyle name="60% - Accent5" xfId="26333" builtinId="48" hidden="1" customBuiltin="1"/>
    <cellStyle name="60% - Accent5" xfId="26354" builtinId="48" hidden="1" customBuiltin="1"/>
    <cellStyle name="60% - Accent5" xfId="26376" builtinId="48" hidden="1" customBuiltin="1"/>
    <cellStyle name="60% - Accent5" xfId="26398" builtinId="48" hidden="1" customBuiltin="1"/>
    <cellStyle name="60% - Accent5" xfId="26419" builtinId="48" hidden="1" customBuiltin="1"/>
    <cellStyle name="60% - Accent5" xfId="26441" builtinId="48" hidden="1" customBuiltin="1"/>
    <cellStyle name="60% - Accent5" xfId="26463" builtinId="48" hidden="1" customBuiltin="1"/>
    <cellStyle name="60% - Accent5" xfId="26484" builtinId="48" hidden="1" customBuiltin="1"/>
    <cellStyle name="60% - Accent5" xfId="26509" builtinId="48" hidden="1" customBuiltin="1"/>
    <cellStyle name="60% - Accent5" xfId="26688" builtinId="48" hidden="1" customBuiltin="1"/>
    <cellStyle name="60% - Accent5" xfId="26709" builtinId="48" hidden="1" customBuiltin="1"/>
    <cellStyle name="60% - Accent5" xfId="26732" builtinId="48" hidden="1" customBuiltin="1"/>
    <cellStyle name="60% - Accent5" xfId="26754" builtinId="48" hidden="1" customBuiltin="1"/>
    <cellStyle name="60% - Accent5" xfId="26775" builtinId="48" hidden="1" customBuiltin="1"/>
    <cellStyle name="60% - Accent5" xfId="26654" builtinId="48" hidden="1" customBuiltin="1"/>
    <cellStyle name="60% - Accent5" xfId="26814" builtinId="48" hidden="1" customBuiltin="1"/>
    <cellStyle name="60% - Accent5" xfId="26845" builtinId="48" hidden="1" customBuiltin="1"/>
    <cellStyle name="60% - Accent5" xfId="26878" builtinId="48" hidden="1" customBuiltin="1"/>
    <cellStyle name="60% - Accent5" xfId="26909" builtinId="48" hidden="1" customBuiltin="1"/>
    <cellStyle name="60% - Accent5" xfId="26939" builtinId="48" hidden="1" customBuiltin="1"/>
    <cellStyle name="60% - Accent5" xfId="26938" builtinId="48" hidden="1" customBuiltin="1"/>
    <cellStyle name="60% - Accent5" xfId="26871" builtinId="48" hidden="1" customBuiltin="1"/>
    <cellStyle name="60% - Accent5" xfId="26953" builtinId="48" hidden="1" customBuiltin="1"/>
    <cellStyle name="60% - Accent5" xfId="26978" builtinId="48" hidden="1" customBuiltin="1"/>
    <cellStyle name="60% - Accent5" xfId="27000" builtinId="48" hidden="1" customBuiltin="1"/>
    <cellStyle name="60% - Accent5" xfId="27021" builtinId="48" hidden="1" customBuiltin="1"/>
    <cellStyle name="60% - Accent5" xfId="27032" builtinId="48" hidden="1" customBuiltin="1"/>
    <cellStyle name="60% - Accent5" xfId="27068" builtinId="48" hidden="1" customBuiltin="1"/>
    <cellStyle name="60% - Accent5" xfId="27097" builtinId="48" hidden="1" customBuiltin="1"/>
    <cellStyle name="60% - Accent5" xfId="27128" builtinId="48" hidden="1" customBuiltin="1"/>
    <cellStyle name="60% - Accent5" xfId="27156" builtinId="48" hidden="1" customBuiltin="1"/>
    <cellStyle name="60% - Accent5" xfId="27184" builtinId="48" hidden="1" customBuiltin="1"/>
    <cellStyle name="60% - Accent5" xfId="27183" builtinId="48" hidden="1" customBuiltin="1"/>
    <cellStyle name="60% - Accent5" xfId="27122" builtinId="48" hidden="1" customBuiltin="1"/>
    <cellStyle name="60% - Accent5" xfId="27197" builtinId="48" hidden="1" customBuiltin="1"/>
    <cellStyle name="60% - Accent5" xfId="27219" builtinId="48" hidden="1" customBuiltin="1"/>
    <cellStyle name="60% - Accent5" xfId="27241" builtinId="48" hidden="1" customBuiltin="1"/>
    <cellStyle name="60% - Accent5" xfId="27262" builtinId="48" hidden="1" customBuiltin="1"/>
    <cellStyle name="60% - Accent5" xfId="27292" builtinId="48" hidden="1" customBuiltin="1"/>
    <cellStyle name="60% - Accent5" xfId="27328" builtinId="48" hidden="1" customBuiltin="1"/>
    <cellStyle name="60% - Accent5" xfId="27357" builtinId="48" hidden="1" customBuiltin="1"/>
    <cellStyle name="60% - Accent5" xfId="27388" builtinId="48" hidden="1" customBuiltin="1"/>
    <cellStyle name="60% - Accent5" xfId="27416" builtinId="48" hidden="1" customBuiltin="1"/>
    <cellStyle name="60% - Accent5" xfId="27444" builtinId="48" hidden="1" customBuiltin="1"/>
    <cellStyle name="60% - Accent5" xfId="27443" builtinId="48" hidden="1" customBuiltin="1"/>
    <cellStyle name="60% - Accent5" xfId="27382" builtinId="48" hidden="1" customBuiltin="1"/>
    <cellStyle name="60% - Accent5" xfId="27457" builtinId="48" hidden="1" customBuiltin="1"/>
    <cellStyle name="60% - Accent5" xfId="27479" builtinId="48" hidden="1" customBuiltin="1"/>
    <cellStyle name="60% - Accent5" xfId="27501" builtinId="48" hidden="1" customBuiltin="1"/>
    <cellStyle name="60% - Accent5" xfId="27522" builtinId="48" hidden="1" customBuiltin="1"/>
    <cellStyle name="60% - Accent5" xfId="27543" builtinId="48" hidden="1" customBuiltin="1"/>
    <cellStyle name="60% - Accent5" xfId="26616" builtinId="48" hidden="1" customBuiltin="1"/>
    <cellStyle name="60% - Accent5" xfId="26611" builtinId="48" hidden="1" customBuiltin="1"/>
    <cellStyle name="60% - Accent5" xfId="26597" builtinId="48" hidden="1" customBuiltin="1"/>
    <cellStyle name="60% - Accent5" xfId="26562" builtinId="48" hidden="1" customBuiltin="1"/>
    <cellStyle name="60% - Accent5" xfId="26627" builtinId="48" hidden="1" customBuiltin="1"/>
    <cellStyle name="60% - Accent5" xfId="26527" builtinId="48" hidden="1" customBuiltin="1"/>
    <cellStyle name="60% - Accent5" xfId="27596" builtinId="48" hidden="1" customBuiltin="1"/>
    <cellStyle name="60% - Accent5" xfId="27617" builtinId="48" hidden="1" customBuiltin="1"/>
    <cellStyle name="60% - Accent5" xfId="27640" builtinId="48" hidden="1" customBuiltin="1"/>
    <cellStyle name="60% - Accent5" xfId="27661" builtinId="48" hidden="1" customBuiltin="1"/>
    <cellStyle name="60% - Accent5" xfId="27682" builtinId="48" hidden="1" customBuiltin="1"/>
    <cellStyle name="60% - Accent5" xfId="27564" builtinId="48" hidden="1" customBuiltin="1"/>
    <cellStyle name="60% - Accent5" xfId="27720" builtinId="48" hidden="1" customBuiltin="1"/>
    <cellStyle name="60% - Accent5" xfId="27751" builtinId="48" hidden="1" customBuiltin="1"/>
    <cellStyle name="60% - Accent5" xfId="27784" builtinId="48" hidden="1" customBuiltin="1"/>
    <cellStyle name="60% - Accent5" xfId="27814" builtinId="48" hidden="1" customBuiltin="1"/>
    <cellStyle name="60% - Accent5" xfId="27844" builtinId="48" hidden="1" customBuiltin="1"/>
    <cellStyle name="60% - Accent5" xfId="27843" builtinId="48" hidden="1" customBuiltin="1"/>
    <cellStyle name="60% - Accent5" xfId="27777" builtinId="48" hidden="1" customBuiltin="1"/>
    <cellStyle name="60% - Accent5" xfId="27858" builtinId="48" hidden="1" customBuiltin="1"/>
    <cellStyle name="60% - Accent5" xfId="27883" builtinId="48" hidden="1" customBuiltin="1"/>
    <cellStyle name="60% - Accent5" xfId="27904" builtinId="48" hidden="1" customBuiltin="1"/>
    <cellStyle name="60% - Accent5" xfId="27925" builtinId="48" hidden="1" customBuiltin="1"/>
    <cellStyle name="60% - Accent5" xfId="27935" builtinId="48" hidden="1" customBuiltin="1"/>
    <cellStyle name="60% - Accent5" xfId="27970" builtinId="48" hidden="1" customBuiltin="1"/>
    <cellStyle name="60% - Accent5" xfId="27999" builtinId="48" hidden="1" customBuiltin="1"/>
    <cellStyle name="60% - Accent5" xfId="28030" builtinId="48" hidden="1" customBuiltin="1"/>
    <cellStyle name="60% - Accent5" xfId="28057" builtinId="48" hidden="1" customBuiltin="1"/>
    <cellStyle name="60% - Accent5" xfId="28085" builtinId="48" hidden="1" customBuiltin="1"/>
    <cellStyle name="60% - Accent5" xfId="28084" builtinId="48" hidden="1" customBuiltin="1"/>
    <cellStyle name="60% - Accent5" xfId="28024" builtinId="48" hidden="1" customBuiltin="1"/>
    <cellStyle name="60% - Accent5" xfId="28098" builtinId="48" hidden="1" customBuiltin="1"/>
    <cellStyle name="60% - Accent5" xfId="28120" builtinId="48" hidden="1" customBuiltin="1"/>
    <cellStyle name="60% - Accent5" xfId="28141" builtinId="48" hidden="1" customBuiltin="1"/>
    <cellStyle name="60% - Accent5" xfId="28162" builtinId="48" hidden="1" customBuiltin="1"/>
    <cellStyle name="60% - Accent5" xfId="28191" builtinId="48" hidden="1" customBuiltin="1"/>
    <cellStyle name="60% - Accent5" xfId="28226" builtinId="48" hidden="1" customBuiltin="1"/>
    <cellStyle name="60% - Accent5" xfId="28255" builtinId="48" hidden="1" customBuiltin="1"/>
    <cellStyle name="60% - Accent5" xfId="28286" builtinId="48" hidden="1" customBuiltin="1"/>
    <cellStyle name="60% - Accent5" xfId="28313" builtinId="48" hidden="1" customBuiltin="1"/>
    <cellStyle name="60% - Accent5" xfId="28341" builtinId="48" hidden="1" customBuiltin="1"/>
    <cellStyle name="60% - Accent5" xfId="28340" builtinId="48" hidden="1" customBuiltin="1"/>
    <cellStyle name="60% - Accent5" xfId="28280" builtinId="48" hidden="1" customBuiltin="1"/>
    <cellStyle name="60% - Accent5" xfId="28354" builtinId="48" hidden="1" customBuiltin="1"/>
    <cellStyle name="60% - Accent5" xfId="28376" builtinId="48" hidden="1" customBuiltin="1"/>
    <cellStyle name="60% - Accent5" xfId="28397" builtinId="48" hidden="1" customBuiltin="1"/>
    <cellStyle name="60% - Accent5" xfId="28418" builtinId="48" hidden="1" customBuiltin="1"/>
    <cellStyle name="60% - Accent5" xfId="28439" builtinId="48" hidden="1" customBuiltin="1"/>
    <cellStyle name="60% - Accent6" xfId="43" builtinId="52" hidden="1" customBuiltin="1"/>
    <cellStyle name="60% - Accent6" xfId="91" builtinId="52" hidden="1" customBuiltin="1"/>
    <cellStyle name="60% - Accent6" xfId="126" builtinId="52" hidden="1" customBuiltin="1"/>
    <cellStyle name="60% - Accent6" xfId="169" builtinId="52" hidden="1" customBuiltin="1"/>
    <cellStyle name="60% - Accent6" xfId="211" builtinId="52" hidden="1" customBuiltin="1"/>
    <cellStyle name="60% - Accent6" xfId="245" builtinId="52" hidden="1" customBuiltin="1"/>
    <cellStyle name="60% - Accent6" xfId="282" builtinId="52" hidden="1" customBuiltin="1"/>
    <cellStyle name="60% - Accent6" xfId="319" builtinId="52" hidden="1" customBuiltin="1"/>
    <cellStyle name="60% - Accent6" xfId="353" builtinId="52" hidden="1" customBuiltin="1"/>
    <cellStyle name="60% - Accent6" xfId="388" builtinId="52" hidden="1" customBuiltin="1"/>
    <cellStyle name="60% - Accent6" xfId="476" builtinId="52" hidden="1" customBuiltin="1"/>
    <cellStyle name="60% - Accent6" xfId="510" builtinId="52" hidden="1" customBuiltin="1"/>
    <cellStyle name="60% - Accent6" xfId="546" builtinId="52" hidden="1" customBuiltin="1"/>
    <cellStyle name="60% - Accent6" xfId="582" builtinId="52" hidden="1" customBuiltin="1"/>
    <cellStyle name="60% - Accent6" xfId="616" builtinId="52" hidden="1" customBuiltin="1"/>
    <cellStyle name="60% - Accent6" xfId="618" builtinId="52" hidden="1" customBuiltin="1"/>
    <cellStyle name="60% - Accent6" xfId="667" builtinId="52" hidden="1" customBuiltin="1"/>
    <cellStyle name="60% - Accent6" xfId="701" builtinId="52" hidden="1" customBuiltin="1"/>
    <cellStyle name="60% - Accent6" xfId="738" builtinId="52" hidden="1" customBuiltin="1"/>
    <cellStyle name="60% - Accent6" xfId="773" builtinId="52" hidden="1" customBuiltin="1"/>
    <cellStyle name="60% - Accent6" xfId="807" builtinId="52" hidden="1" customBuiltin="1"/>
    <cellStyle name="60% - Accent6" xfId="662" builtinId="52" hidden="1" customBuiltin="1"/>
    <cellStyle name="60% - Accent6" xfId="790" builtinId="52" hidden="1" customBuiltin="1"/>
    <cellStyle name="60% - Accent6" xfId="832" builtinId="52" hidden="1" customBuiltin="1"/>
    <cellStyle name="60% - Accent6" xfId="870" builtinId="52" hidden="1" customBuiltin="1"/>
    <cellStyle name="60% - Accent6" xfId="906" builtinId="52" hidden="1" customBuiltin="1"/>
    <cellStyle name="60% - Accent6" xfId="941" builtinId="52" hidden="1" customBuiltin="1"/>
    <cellStyle name="60% - Accent6" xfId="957" builtinId="52" hidden="1" customBuiltin="1"/>
    <cellStyle name="60% - Accent6" xfId="1003" builtinId="52" hidden="1" customBuiltin="1"/>
    <cellStyle name="60% - Accent6" xfId="1035" builtinId="52" hidden="1" customBuiltin="1"/>
    <cellStyle name="60% - Accent6" xfId="1069" builtinId="52" hidden="1" customBuiltin="1"/>
    <cellStyle name="60% - Accent6" xfId="1101" builtinId="52" hidden="1" customBuiltin="1"/>
    <cellStyle name="60% - Accent6" xfId="1132" builtinId="52" hidden="1" customBuiltin="1"/>
    <cellStyle name="60% - Accent6" xfId="998" builtinId="52" hidden="1" customBuiltin="1"/>
    <cellStyle name="60% - Accent6" xfId="1117" builtinId="52" hidden="1" customBuiltin="1"/>
    <cellStyle name="60% - Accent6" xfId="1156" builtinId="52" hidden="1" customBuiltin="1"/>
    <cellStyle name="60% - Accent6" xfId="1191" builtinId="52" hidden="1" customBuiltin="1"/>
    <cellStyle name="60% - Accent6" xfId="1227" builtinId="52" hidden="1" customBuiltin="1"/>
    <cellStyle name="60% - Accent6" xfId="1261" builtinId="52" hidden="1" customBuiltin="1"/>
    <cellStyle name="60% - Accent6" xfId="1299" builtinId="52" hidden="1" customBuiltin="1"/>
    <cellStyle name="60% - Accent6" xfId="1345" builtinId="52" hidden="1" customBuiltin="1"/>
    <cellStyle name="60% - Accent6" xfId="1377" builtinId="52" hidden="1" customBuiltin="1"/>
    <cellStyle name="60% - Accent6" xfId="1411" builtinId="52" hidden="1" customBuiltin="1"/>
    <cellStyle name="60% - Accent6" xfId="1443" builtinId="52" hidden="1" customBuiltin="1"/>
    <cellStyle name="60% - Accent6" xfId="1474" builtinId="52" hidden="1" customBuiltin="1"/>
    <cellStyle name="60% - Accent6" xfId="1340" builtinId="52" hidden="1" customBuiltin="1"/>
    <cellStyle name="60% - Accent6" xfId="1459" builtinId="52" hidden="1" customBuiltin="1"/>
    <cellStyle name="60% - Accent6" xfId="1498" builtinId="52" hidden="1" customBuiltin="1"/>
    <cellStyle name="60% - Accent6" xfId="1533" builtinId="52" hidden="1" customBuiltin="1"/>
    <cellStyle name="60% - Accent6" xfId="1569" builtinId="52" hidden="1" customBuiltin="1"/>
    <cellStyle name="60% - Accent6" xfId="1603" builtinId="52" hidden="1" customBuiltin="1"/>
    <cellStyle name="60% - Accent6" xfId="1638" builtinId="52" hidden="1" customBuiltin="1"/>
    <cellStyle name="60% - Accent6" xfId="1746" builtinId="52" hidden="1" customBuiltin="1"/>
    <cellStyle name="60% - Accent6" xfId="1767" builtinId="52" hidden="1" customBuiltin="1"/>
    <cellStyle name="60% - Accent6" xfId="1789" builtinId="52" hidden="1" customBuiltin="1"/>
    <cellStyle name="60% - Accent6" xfId="1811" builtinId="52" hidden="1" customBuiltin="1"/>
    <cellStyle name="60% - Accent6" xfId="1832" builtinId="52" hidden="1" customBuiltin="1"/>
    <cellStyle name="60% - Accent6" xfId="1857" builtinId="52" hidden="1" customBuiltin="1"/>
    <cellStyle name="60% - Accent6" xfId="2036" builtinId="52" hidden="1" customBuiltin="1"/>
    <cellStyle name="60% - Accent6" xfId="2057" builtinId="52" hidden="1" customBuiltin="1"/>
    <cellStyle name="60% - Accent6" xfId="2080" builtinId="52" hidden="1" customBuiltin="1"/>
    <cellStyle name="60% - Accent6" xfId="2102" builtinId="52" hidden="1" customBuiltin="1"/>
    <cellStyle name="60% - Accent6" xfId="2123" builtinId="52" hidden="1" customBuiltin="1"/>
    <cellStyle name="60% - Accent6" xfId="2124" builtinId="52" hidden="1" customBuiltin="1"/>
    <cellStyle name="60% - Accent6" xfId="2163" builtinId="52" hidden="1" customBuiltin="1"/>
    <cellStyle name="60% - Accent6" xfId="2194" builtinId="52" hidden="1" customBuiltin="1"/>
    <cellStyle name="60% - Accent6" xfId="2227" builtinId="52" hidden="1" customBuiltin="1"/>
    <cellStyle name="60% - Accent6" xfId="2258" builtinId="52" hidden="1" customBuiltin="1"/>
    <cellStyle name="60% - Accent6" xfId="2288" builtinId="52" hidden="1" customBuiltin="1"/>
    <cellStyle name="60% - Accent6" xfId="2159" builtinId="52" hidden="1" customBuiltin="1"/>
    <cellStyle name="60% - Accent6" xfId="2275" builtinId="52" hidden="1" customBuiltin="1"/>
    <cellStyle name="60% - Accent6" xfId="2301" builtinId="52" hidden="1" customBuiltin="1"/>
    <cellStyle name="60% - Accent6" xfId="2326" builtinId="52" hidden="1" customBuiltin="1"/>
    <cellStyle name="60% - Accent6" xfId="2348" builtinId="52" hidden="1" customBuiltin="1"/>
    <cellStyle name="60% - Accent6" xfId="2369" builtinId="52" hidden="1" customBuiltin="1"/>
    <cellStyle name="60% - Accent6" xfId="2381" builtinId="52" hidden="1" customBuiltin="1"/>
    <cellStyle name="60% - Accent6" xfId="2417" builtinId="52" hidden="1" customBuiltin="1"/>
    <cellStyle name="60% - Accent6" xfId="2446" builtinId="52" hidden="1" customBuiltin="1"/>
    <cellStyle name="60% - Accent6" xfId="2477" builtinId="52" hidden="1" customBuiltin="1"/>
    <cellStyle name="60% - Accent6" xfId="2505" builtinId="52" hidden="1" customBuiltin="1"/>
    <cellStyle name="60% - Accent6" xfId="2533" builtinId="52" hidden="1" customBuiltin="1"/>
    <cellStyle name="60% - Accent6" xfId="2413" builtinId="52" hidden="1" customBuiltin="1"/>
    <cellStyle name="60% - Accent6" xfId="2521" builtinId="52" hidden="1" customBuiltin="1"/>
    <cellStyle name="60% - Accent6" xfId="2545" builtinId="52" hidden="1" customBuiltin="1"/>
    <cellStyle name="60% - Accent6" xfId="2567" builtinId="52" hidden="1" customBuiltin="1"/>
    <cellStyle name="60% - Accent6" xfId="2589" builtinId="52" hidden="1" customBuiltin="1"/>
    <cellStyle name="60% - Accent6" xfId="2610" builtinId="52" hidden="1" customBuiltin="1"/>
    <cellStyle name="60% - Accent6" xfId="2641" builtinId="52" hidden="1" customBuiltin="1"/>
    <cellStyle name="60% - Accent6" xfId="2677" builtinId="52" hidden="1" customBuiltin="1"/>
    <cellStyle name="60% - Accent6" xfId="2706" builtinId="52" hidden="1" customBuiltin="1"/>
    <cellStyle name="60% - Accent6" xfId="2737" builtinId="52" hidden="1" customBuiltin="1"/>
    <cellStyle name="60% - Accent6" xfId="2765" builtinId="52" hidden="1" customBuiltin="1"/>
    <cellStyle name="60% - Accent6" xfId="2793" builtinId="52" hidden="1" customBuiltin="1"/>
    <cellStyle name="60% - Accent6" xfId="2673" builtinId="52" hidden="1" customBuiltin="1"/>
    <cellStyle name="60% - Accent6" xfId="2781" builtinId="52" hidden="1" customBuiltin="1"/>
    <cellStyle name="60% - Accent6" xfId="2805" builtinId="52" hidden="1" customBuiltin="1"/>
    <cellStyle name="60% - Accent6" xfId="2827" builtinId="52" hidden="1" customBuiltin="1"/>
    <cellStyle name="60% - Accent6" xfId="2849" builtinId="52" hidden="1" customBuiltin="1"/>
    <cellStyle name="60% - Accent6" xfId="2870" builtinId="52" hidden="1" customBuiltin="1"/>
    <cellStyle name="60% - Accent6" xfId="2904" builtinId="52" hidden="1" customBuiltin="1"/>
    <cellStyle name="60% - Accent6" xfId="1959" builtinId="52" hidden="1" customBuiltin="1"/>
    <cellStyle name="60% - Accent6" xfId="1963" builtinId="52" hidden="1" customBuiltin="1"/>
    <cellStyle name="60% - Accent6" xfId="1981" builtinId="52" hidden="1" customBuiltin="1"/>
    <cellStyle name="60% - Accent6" xfId="1916" builtinId="52" hidden="1" customBuiltin="1"/>
    <cellStyle name="60% - Accent6" xfId="1944" builtinId="52" hidden="1" customBuiltin="1"/>
    <cellStyle name="60% - Accent6" xfId="1863" builtinId="52" hidden="1" customBuiltin="1"/>
    <cellStyle name="60% - Accent6" xfId="3043" builtinId="52" hidden="1" customBuiltin="1"/>
    <cellStyle name="60% - Accent6" xfId="3064" builtinId="52" hidden="1" customBuiltin="1"/>
    <cellStyle name="60% - Accent6" xfId="3087" builtinId="52" hidden="1" customBuiltin="1"/>
    <cellStyle name="60% - Accent6" xfId="3108" builtinId="52" hidden="1" customBuiltin="1"/>
    <cellStyle name="60% - Accent6" xfId="3129" builtinId="52" hidden="1" customBuiltin="1"/>
    <cellStyle name="60% - Accent6" xfId="3130" builtinId="52" hidden="1" customBuiltin="1"/>
    <cellStyle name="60% - Accent6" xfId="3168" builtinId="52" hidden="1" customBuiltin="1"/>
    <cellStyle name="60% - Accent6" xfId="3199" builtinId="52" hidden="1" customBuiltin="1"/>
    <cellStyle name="60% - Accent6" xfId="3232" builtinId="52" hidden="1" customBuiltin="1"/>
    <cellStyle name="60% - Accent6" xfId="3262" builtinId="52" hidden="1" customBuiltin="1"/>
    <cellStyle name="60% - Accent6" xfId="3292" builtinId="52" hidden="1" customBuiltin="1"/>
    <cellStyle name="60% - Accent6" xfId="3164" builtinId="52" hidden="1" customBuiltin="1"/>
    <cellStyle name="60% - Accent6" xfId="3279" builtinId="52" hidden="1" customBuiltin="1"/>
    <cellStyle name="60% - Accent6" xfId="3305" builtinId="52" hidden="1" customBuiltin="1"/>
    <cellStyle name="60% - Accent6" xfId="3330" builtinId="52" hidden="1" customBuiltin="1"/>
    <cellStyle name="60% - Accent6" xfId="3351" builtinId="52" hidden="1" customBuiltin="1"/>
    <cellStyle name="60% - Accent6" xfId="3372" builtinId="52" hidden="1" customBuiltin="1"/>
    <cellStyle name="60% - Accent6" xfId="3383" builtinId="52" hidden="1" customBuiltin="1"/>
    <cellStyle name="60% - Accent6" xfId="3418" builtinId="52" hidden="1" customBuiltin="1"/>
    <cellStyle name="60% - Accent6" xfId="3447" builtinId="52" hidden="1" customBuiltin="1"/>
    <cellStyle name="60% - Accent6" xfId="3478" builtinId="52" hidden="1" customBuiltin="1"/>
    <cellStyle name="60% - Accent6" xfId="3505" builtinId="52" hidden="1" customBuiltin="1"/>
    <cellStyle name="60% - Accent6" xfId="3533" builtinId="52" hidden="1" customBuiltin="1"/>
    <cellStyle name="60% - Accent6" xfId="3414" builtinId="52" hidden="1" customBuiltin="1"/>
    <cellStyle name="60% - Accent6" xfId="3521" builtinId="52" hidden="1" customBuiltin="1"/>
    <cellStyle name="60% - Accent6" xfId="3545" builtinId="52" hidden="1" customBuiltin="1"/>
    <cellStyle name="60% - Accent6" xfId="3567" builtinId="52" hidden="1" customBuiltin="1"/>
    <cellStyle name="60% - Accent6" xfId="3588" builtinId="52" hidden="1" customBuiltin="1"/>
    <cellStyle name="60% - Accent6" xfId="3609" builtinId="52" hidden="1" customBuiltin="1"/>
    <cellStyle name="60% - Accent6" xfId="3639" builtinId="52" hidden="1" customBuiltin="1"/>
    <cellStyle name="60% - Accent6" xfId="3674" builtinId="52" hidden="1" customBuiltin="1"/>
    <cellStyle name="60% - Accent6" xfId="3703" builtinId="52" hidden="1" customBuiltin="1"/>
    <cellStyle name="60% - Accent6" xfId="3734" builtinId="52" hidden="1" customBuiltin="1"/>
    <cellStyle name="60% - Accent6" xfId="3761" builtinId="52" hidden="1" customBuiltin="1"/>
    <cellStyle name="60% - Accent6" xfId="3789" builtinId="52" hidden="1" customBuiltin="1"/>
    <cellStyle name="60% - Accent6" xfId="3670" builtinId="52" hidden="1" customBuiltin="1"/>
    <cellStyle name="60% - Accent6" xfId="3777" builtinId="52" hidden="1" customBuiltin="1"/>
    <cellStyle name="60% - Accent6" xfId="3801" builtinId="52" hidden="1" customBuiltin="1"/>
    <cellStyle name="60% - Accent6" xfId="3823" builtinId="52" hidden="1" customBuiltin="1"/>
    <cellStyle name="60% - Accent6" xfId="3844" builtinId="52" hidden="1" customBuiltin="1"/>
    <cellStyle name="60% - Accent6" xfId="3865" builtinId="52" hidden="1" customBuiltin="1"/>
    <cellStyle name="60% - Accent6" xfId="3886" builtinId="52" hidden="1" customBuiltin="1"/>
    <cellStyle name="60% - Accent6" xfId="3939" builtinId="52" hidden="1" customBuiltin="1"/>
    <cellStyle name="60% - Accent6" xfId="3973" builtinId="52" hidden="1" customBuiltin="1"/>
    <cellStyle name="60% - Accent6" xfId="4010" builtinId="52" hidden="1" customBuiltin="1"/>
    <cellStyle name="60% - Accent6" xfId="4047" builtinId="52" hidden="1" customBuiltin="1"/>
    <cellStyle name="60% - Accent6" xfId="4081" builtinId="52" hidden="1" customBuiltin="1"/>
    <cellStyle name="60% - Accent6" xfId="4279" builtinId="52" hidden="1" customBuiltin="1"/>
    <cellStyle name="60% - Accent6" xfId="6404" builtinId="52" hidden="1" customBuiltin="1"/>
    <cellStyle name="60% - Accent6" xfId="6429" builtinId="52" hidden="1" customBuiltin="1"/>
    <cellStyle name="60% - Accent6" xfId="6456" builtinId="52" hidden="1" customBuiltin="1"/>
    <cellStyle name="60% - Accent6" xfId="6481" builtinId="52" hidden="1" customBuiltin="1"/>
    <cellStyle name="60% - Accent6" xfId="6503" builtinId="52" hidden="1" customBuiltin="1"/>
    <cellStyle name="60% - Accent6" xfId="6506" builtinId="52" hidden="1" customBuiltin="1"/>
    <cellStyle name="60% - Accent6" xfId="6555" builtinId="52" hidden="1" customBuiltin="1"/>
    <cellStyle name="60% - Accent6" xfId="6589" builtinId="52" hidden="1" customBuiltin="1"/>
    <cellStyle name="60% - Accent6" xfId="6627" builtinId="52" hidden="1" customBuiltin="1"/>
    <cellStyle name="60% - Accent6" xfId="6663" builtinId="52" hidden="1" customBuiltin="1"/>
    <cellStyle name="60% - Accent6" xfId="6697" builtinId="52" hidden="1" customBuiltin="1"/>
    <cellStyle name="60% - Accent6" xfId="6550" builtinId="52" hidden="1" customBuiltin="1"/>
    <cellStyle name="60% - Accent6" xfId="6680" builtinId="52" hidden="1" customBuiltin="1"/>
    <cellStyle name="60% - Accent6" xfId="6722" builtinId="52" hidden="1" customBuiltin="1"/>
    <cellStyle name="60% - Accent6" xfId="6760" builtinId="52" hidden="1" customBuiltin="1"/>
    <cellStyle name="60% - Accent6" xfId="6796" builtinId="52" hidden="1" customBuiltin="1"/>
    <cellStyle name="60% - Accent6" xfId="6831" builtinId="52" hidden="1" customBuiltin="1"/>
    <cellStyle name="60% - Accent6" xfId="6847" builtinId="52" hidden="1" customBuiltin="1"/>
    <cellStyle name="60% - Accent6" xfId="6893" builtinId="52" hidden="1" customBuiltin="1"/>
    <cellStyle name="60% - Accent6" xfId="6925" builtinId="52" hidden="1" customBuiltin="1"/>
    <cellStyle name="60% - Accent6" xfId="6960" builtinId="52" hidden="1" customBuiltin="1"/>
    <cellStyle name="60% - Accent6" xfId="6992" builtinId="52" hidden="1" customBuiltin="1"/>
    <cellStyle name="60% - Accent6" xfId="7023" builtinId="52" hidden="1" customBuiltin="1"/>
    <cellStyle name="60% - Accent6" xfId="6888" builtinId="52" hidden="1" customBuiltin="1"/>
    <cellStyle name="60% - Accent6" xfId="7008" builtinId="52" hidden="1" customBuiltin="1"/>
    <cellStyle name="60% - Accent6" xfId="7047" builtinId="52" hidden="1" customBuiltin="1"/>
    <cellStyle name="60% - Accent6" xfId="7082" builtinId="52" hidden="1" customBuiltin="1"/>
    <cellStyle name="60% - Accent6" xfId="7118" builtinId="52" hidden="1" customBuiltin="1"/>
    <cellStyle name="60% - Accent6" xfId="7152" builtinId="52" hidden="1" customBuiltin="1"/>
    <cellStyle name="60% - Accent6" xfId="7190" builtinId="52" hidden="1" customBuiltin="1"/>
    <cellStyle name="60% - Accent6" xfId="7237" builtinId="52" hidden="1" customBuiltin="1"/>
    <cellStyle name="60% - Accent6" xfId="7270" builtinId="52" hidden="1" customBuiltin="1"/>
    <cellStyle name="60% - Accent6" xfId="7305" builtinId="52" hidden="1" customBuiltin="1"/>
    <cellStyle name="60% - Accent6" xfId="7337" builtinId="52" hidden="1" customBuiltin="1"/>
    <cellStyle name="60% - Accent6" xfId="7368" builtinId="52" hidden="1" customBuiltin="1"/>
    <cellStyle name="60% - Accent6" xfId="7232" builtinId="52" hidden="1" customBuiltin="1"/>
    <cellStyle name="60% - Accent6" xfId="7353" builtinId="52" hidden="1" customBuiltin="1"/>
    <cellStyle name="60% - Accent6" xfId="7392" builtinId="52" hidden="1" customBuiltin="1"/>
    <cellStyle name="60% - Accent6" xfId="7428" builtinId="52" hidden="1" customBuiltin="1"/>
    <cellStyle name="60% - Accent6" xfId="7464" builtinId="52" hidden="1" customBuiltin="1"/>
    <cellStyle name="60% - Accent6" xfId="7498" builtinId="52" hidden="1" customBuiltin="1"/>
    <cellStyle name="60% - Accent6" xfId="7536" builtinId="52" hidden="1" customBuiltin="1"/>
    <cellStyle name="60% - Accent6" xfId="7987" builtinId="52" hidden="1" customBuiltin="1"/>
    <cellStyle name="60% - Accent6" xfId="8008" builtinId="52" hidden="1" customBuiltin="1"/>
    <cellStyle name="60% - Accent6" xfId="8031" builtinId="52" hidden="1" customBuiltin="1"/>
    <cellStyle name="60% - Accent6" xfId="8054" builtinId="52" hidden="1" customBuiltin="1"/>
    <cellStyle name="60% - Accent6" xfId="8075" builtinId="52" hidden="1" customBuiltin="1"/>
    <cellStyle name="60% - Accent6" xfId="8120" builtinId="52" hidden="1" customBuiltin="1"/>
    <cellStyle name="60% - Accent6" xfId="8587" builtinId="52" hidden="1" customBuiltin="1"/>
    <cellStyle name="60% - Accent6" xfId="8612" builtinId="52" hidden="1" customBuiltin="1"/>
    <cellStyle name="60% - Accent6" xfId="8637" builtinId="52" hidden="1" customBuiltin="1"/>
    <cellStyle name="60% - Accent6" xfId="8663" builtinId="52" hidden="1" customBuiltin="1"/>
    <cellStyle name="60% - Accent6" xfId="8687" builtinId="52" hidden="1" customBuiltin="1"/>
    <cellStyle name="60% - Accent6" xfId="8688" builtinId="52" hidden="1" customBuiltin="1"/>
    <cellStyle name="60% - Accent6" xfId="8728" builtinId="52" hidden="1" customBuiltin="1"/>
    <cellStyle name="60% - Accent6" xfId="8760" builtinId="52" hidden="1" customBuiltin="1"/>
    <cellStyle name="60% - Accent6" xfId="8795" builtinId="52" hidden="1" customBuiltin="1"/>
    <cellStyle name="60% - Accent6" xfId="8827" builtinId="52" hidden="1" customBuiltin="1"/>
    <cellStyle name="60% - Accent6" xfId="8858" builtinId="52" hidden="1" customBuiltin="1"/>
    <cellStyle name="60% - Accent6" xfId="8724" builtinId="52" hidden="1" customBuiltin="1"/>
    <cellStyle name="60% - Accent6" xfId="8844" builtinId="52" hidden="1" customBuiltin="1"/>
    <cellStyle name="60% - Accent6" xfId="8874" builtinId="52" hidden="1" customBuiltin="1"/>
    <cellStyle name="60% - Accent6" xfId="8901" builtinId="52" hidden="1" customBuiltin="1"/>
    <cellStyle name="60% - Accent6" xfId="8925" builtinId="52" hidden="1" customBuiltin="1"/>
    <cellStyle name="60% - Accent6" xfId="8949" builtinId="52" hidden="1" customBuiltin="1"/>
    <cellStyle name="60% - Accent6" xfId="8961" builtinId="52" hidden="1" customBuiltin="1"/>
    <cellStyle name="60% - Accent6" xfId="9001" builtinId="52" hidden="1" customBuiltin="1"/>
    <cellStyle name="60% - Accent6" xfId="9031" builtinId="52" hidden="1" customBuiltin="1"/>
    <cellStyle name="60% - Accent6" xfId="9065" builtinId="52" hidden="1" customBuiltin="1"/>
    <cellStyle name="60% - Accent6" xfId="9093" builtinId="52" hidden="1" customBuiltin="1"/>
    <cellStyle name="60% - Accent6" xfId="9122" builtinId="52" hidden="1" customBuiltin="1"/>
    <cellStyle name="60% - Accent6" xfId="8997" builtinId="52" hidden="1" customBuiltin="1"/>
    <cellStyle name="60% - Accent6" xfId="9109" builtinId="52" hidden="1" customBuiltin="1"/>
    <cellStyle name="60% - Accent6" xfId="9139" builtinId="52" hidden="1" customBuiltin="1"/>
    <cellStyle name="60% - Accent6" xfId="9163" builtinId="52" hidden="1" customBuiltin="1"/>
    <cellStyle name="60% - Accent6" xfId="9190" builtinId="52" hidden="1" customBuiltin="1"/>
    <cellStyle name="60% - Accent6" xfId="9215" builtinId="52" hidden="1" customBuiltin="1"/>
    <cellStyle name="60% - Accent6" xfId="9247" builtinId="52" hidden="1" customBuiltin="1"/>
    <cellStyle name="60% - Accent6" xfId="9286" builtinId="52" hidden="1" customBuiltin="1"/>
    <cellStyle name="60% - Accent6" xfId="9317" builtinId="52" hidden="1" customBuiltin="1"/>
    <cellStyle name="60% - Accent6" xfId="9349" builtinId="52" hidden="1" customBuiltin="1"/>
    <cellStyle name="60% - Accent6" xfId="9378" builtinId="52" hidden="1" customBuiltin="1"/>
    <cellStyle name="60% - Accent6" xfId="9407" builtinId="52" hidden="1" customBuiltin="1"/>
    <cellStyle name="60% - Accent6" xfId="9282" builtinId="52" hidden="1" customBuiltin="1"/>
    <cellStyle name="60% - Accent6" xfId="9394" builtinId="52" hidden="1" customBuiltin="1"/>
    <cellStyle name="60% - Accent6" xfId="9423" builtinId="52" hidden="1" customBuiltin="1"/>
    <cellStyle name="60% - Accent6" xfId="9447" builtinId="52" hidden="1" customBuiltin="1"/>
    <cellStyle name="60% - Accent6" xfId="9473" builtinId="52" hidden="1" customBuiltin="1"/>
    <cellStyle name="60% - Accent6" xfId="9496" builtinId="52" hidden="1" customBuiltin="1"/>
    <cellStyle name="60% - Accent6" xfId="9530" builtinId="52" hidden="1" customBuiltin="1"/>
    <cellStyle name="60% - Accent6" xfId="8470" builtinId="52" hidden="1" customBuiltin="1"/>
    <cellStyle name="60% - Accent6" xfId="8474" builtinId="52" hidden="1" customBuiltin="1"/>
    <cellStyle name="60% - Accent6" xfId="8522" builtinId="52" hidden="1" customBuiltin="1"/>
    <cellStyle name="60% - Accent6" xfId="8356" builtinId="52" hidden="1" customBuiltin="1"/>
    <cellStyle name="60% - Accent6" xfId="8451" builtinId="52" hidden="1" customBuiltin="1"/>
    <cellStyle name="60% - Accent6" xfId="8154" builtinId="52" hidden="1" customBuiltin="1"/>
    <cellStyle name="60% - Accent6" xfId="9685" builtinId="52" hidden="1" customBuiltin="1"/>
    <cellStyle name="60% - Accent6" xfId="9706" builtinId="52" hidden="1" customBuiltin="1"/>
    <cellStyle name="60% - Accent6" xfId="9729" builtinId="52" hidden="1" customBuiltin="1"/>
    <cellStyle name="60% - Accent6" xfId="9750" builtinId="52" hidden="1" customBuiltin="1"/>
    <cellStyle name="60% - Accent6" xfId="9771" builtinId="52" hidden="1" customBuiltin="1"/>
    <cellStyle name="60% - Accent6" xfId="9772" builtinId="52" hidden="1" customBuiltin="1"/>
    <cellStyle name="60% - Accent6" xfId="9813" builtinId="52" hidden="1" customBuiltin="1"/>
    <cellStyle name="60% - Accent6" xfId="9844" builtinId="52" hidden="1" customBuiltin="1"/>
    <cellStyle name="60% - Accent6" xfId="9878" builtinId="52" hidden="1" customBuiltin="1"/>
    <cellStyle name="60% - Accent6" xfId="9909" builtinId="52" hidden="1" customBuiltin="1"/>
    <cellStyle name="60% - Accent6" xfId="9941" builtinId="52" hidden="1" customBuiltin="1"/>
    <cellStyle name="60% - Accent6" xfId="9809" builtinId="52" hidden="1" customBuiltin="1"/>
    <cellStyle name="60% - Accent6" xfId="9926" builtinId="52" hidden="1" customBuiltin="1"/>
    <cellStyle name="60% - Accent6" xfId="9958" builtinId="52" hidden="1" customBuiltin="1"/>
    <cellStyle name="60% - Accent6" xfId="9986" builtinId="52" hidden="1" customBuiltin="1"/>
    <cellStyle name="60% - Accent6" xfId="10010" builtinId="52" hidden="1" customBuiltin="1"/>
    <cellStyle name="60% - Accent6" xfId="10032" builtinId="52" hidden="1" customBuiltin="1"/>
    <cellStyle name="60% - Accent6" xfId="10045" builtinId="52" hidden="1" customBuiltin="1"/>
    <cellStyle name="60% - Accent6" xfId="10081" builtinId="52" hidden="1" customBuiltin="1"/>
    <cellStyle name="60% - Accent6" xfId="10110" builtinId="52" hidden="1" customBuiltin="1"/>
    <cellStyle name="60% - Accent6" xfId="10142" builtinId="52" hidden="1" customBuiltin="1"/>
    <cellStyle name="60% - Accent6" xfId="10169" builtinId="52" hidden="1" customBuiltin="1"/>
    <cellStyle name="60% - Accent6" xfId="10199" builtinId="52" hidden="1" customBuiltin="1"/>
    <cellStyle name="60% - Accent6" xfId="10077" builtinId="52" hidden="1" customBuiltin="1"/>
    <cellStyle name="60% - Accent6" xfId="10185" builtinId="52" hidden="1" customBuiltin="1"/>
    <cellStyle name="60% - Accent6" xfId="10215" builtinId="52" hidden="1" customBuiltin="1"/>
    <cellStyle name="60% - Accent6" xfId="10239" builtinId="52" hidden="1" customBuiltin="1"/>
    <cellStyle name="60% - Accent6" xfId="10264" builtinId="52" hidden="1" customBuiltin="1"/>
    <cellStyle name="60% - Accent6" xfId="10287" builtinId="52" hidden="1" customBuiltin="1"/>
    <cellStyle name="60% - Accent6" xfId="10321" builtinId="52" hidden="1" customBuiltin="1"/>
    <cellStyle name="60% - Accent6" xfId="10359" builtinId="52" hidden="1" customBuiltin="1"/>
    <cellStyle name="60% - Accent6" xfId="10389" builtinId="52" hidden="1" customBuiltin="1"/>
    <cellStyle name="60% - Accent6" xfId="10422" builtinId="52" hidden="1" customBuiltin="1"/>
    <cellStyle name="60% - Accent6" xfId="10449" builtinId="52" hidden="1" customBuiltin="1"/>
    <cellStyle name="60% - Accent6" xfId="10478" builtinId="52" hidden="1" customBuiltin="1"/>
    <cellStyle name="60% - Accent6" xfId="10355" builtinId="52" hidden="1" customBuiltin="1"/>
    <cellStyle name="60% - Accent6" xfId="10465" builtinId="52" hidden="1" customBuiltin="1"/>
    <cellStyle name="60% - Accent6" xfId="10494" builtinId="52" hidden="1" customBuiltin="1"/>
    <cellStyle name="60% - Accent6" xfId="10519" builtinId="52" hidden="1" customBuiltin="1"/>
    <cellStyle name="60% - Accent6" xfId="10542" builtinId="52" hidden="1" customBuiltin="1"/>
    <cellStyle name="60% - Accent6" xfId="10566" builtinId="52" hidden="1" customBuiltin="1"/>
    <cellStyle name="60% - Accent6" xfId="10593" builtinId="52" hidden="1" customBuiltin="1"/>
    <cellStyle name="60% - Accent6" xfId="5186" builtinId="52" hidden="1" customBuiltin="1"/>
    <cellStyle name="60% - Accent6" xfId="8455" builtinId="52" hidden="1" customBuiltin="1"/>
    <cellStyle name="60% - Accent6" xfId="8180" builtinId="52" hidden="1" customBuiltin="1"/>
    <cellStyle name="60% - Accent6" xfId="7910" builtinId="52" hidden="1" customBuiltin="1"/>
    <cellStyle name="60% - Accent6" xfId="8523" builtinId="52" hidden="1" customBuiltin="1"/>
    <cellStyle name="60% - Accent6" xfId="10622" builtinId="52" hidden="1" customBuiltin="1"/>
    <cellStyle name="60% - Accent6" xfId="4341" builtinId="52" hidden="1" customBuiltin="1"/>
    <cellStyle name="60% - Accent6" xfId="4772" builtinId="52" hidden="1" customBuiltin="1"/>
    <cellStyle name="60% - Accent6" xfId="5518" builtinId="52" hidden="1" customBuiltin="1"/>
    <cellStyle name="60% - Accent6" xfId="4342" builtinId="52" hidden="1" customBuiltin="1"/>
    <cellStyle name="60% - Accent6" xfId="4556" builtinId="52" hidden="1" customBuiltin="1"/>
    <cellStyle name="60% - Accent6" xfId="4512" builtinId="52" hidden="1" customBuiltin="1"/>
    <cellStyle name="60% - Accent6" xfId="5929" builtinId="52" hidden="1" customBuiltin="1"/>
    <cellStyle name="60% - Accent6" xfId="10594" builtinId="52" hidden="1" customBuiltin="1"/>
    <cellStyle name="60% - Accent6" xfId="7653" builtinId="52" hidden="1" customBuiltin="1"/>
    <cellStyle name="60% - Accent6" xfId="4394" builtinId="52" hidden="1" customBuiltin="1"/>
    <cellStyle name="60% - Accent6" xfId="10682" builtinId="52" hidden="1" customBuiltin="1"/>
    <cellStyle name="60% - Accent6" xfId="6053" builtinId="52" hidden="1" customBuiltin="1"/>
    <cellStyle name="60% - Accent6" xfId="6218" builtinId="52" hidden="1" customBuiltin="1"/>
    <cellStyle name="60% - Accent6" xfId="5214" builtinId="52" hidden="1" customBuiltin="1"/>
    <cellStyle name="60% - Accent6" xfId="7784" builtinId="52" hidden="1" customBuiltin="1"/>
    <cellStyle name="60% - Accent6" xfId="4838" builtinId="52" hidden="1" customBuiltin="1"/>
    <cellStyle name="60% - Accent6" xfId="7782" builtinId="52" hidden="1" customBuiltin="1"/>
    <cellStyle name="60% - Accent6" xfId="7621" builtinId="52" hidden="1" customBuiltin="1"/>
    <cellStyle name="60% - Accent6" xfId="5815" builtinId="52" hidden="1" customBuiltin="1"/>
    <cellStyle name="60% - Accent6" xfId="7602" builtinId="52" hidden="1" customBuiltin="1"/>
    <cellStyle name="60% - Accent6" xfId="5602" builtinId="52" hidden="1" customBuiltin="1"/>
    <cellStyle name="60% - Accent6" xfId="10790" builtinId="52" hidden="1" customBuiltin="1"/>
    <cellStyle name="60% - Accent6" xfId="5806" builtinId="52" hidden="1" customBuiltin="1"/>
    <cellStyle name="60% - Accent6" xfId="6268" builtinId="52" hidden="1" customBuiltin="1"/>
    <cellStyle name="60% - Accent6" xfId="5810" builtinId="52" hidden="1" customBuiltin="1"/>
    <cellStyle name="60% - Accent6" xfId="5448" builtinId="52" hidden="1" customBuiltin="1"/>
    <cellStyle name="60% - Accent6" xfId="5012" builtinId="52" hidden="1" customBuiltin="1"/>
    <cellStyle name="60% - Accent6" xfId="5308" builtinId="52" hidden="1" customBuiltin="1"/>
    <cellStyle name="60% - Accent6" xfId="4937" builtinId="52" hidden="1" customBuiltin="1"/>
    <cellStyle name="60% - Accent6" xfId="4118" builtinId="52" hidden="1" customBuiltin="1"/>
    <cellStyle name="60% - Accent6" xfId="4375" builtinId="52" hidden="1" customBuiltin="1"/>
    <cellStyle name="60% - Accent6" xfId="4489" builtinId="52" hidden="1" customBuiltin="1"/>
    <cellStyle name="60% - Accent6" xfId="5992" builtinId="52" hidden="1" customBuiltin="1"/>
    <cellStyle name="60% - Accent6" xfId="4156" builtinId="52" hidden="1" customBuiltin="1"/>
    <cellStyle name="60% - Accent6" xfId="6034" builtinId="52" hidden="1" customBuiltin="1"/>
    <cellStyle name="60% - Accent6" xfId="3889" builtinId="52" hidden="1" customBuiltin="1"/>
    <cellStyle name="60% - Accent6" xfId="3897" builtinId="52" hidden="1" customBuiltin="1"/>
    <cellStyle name="60% - Accent6" xfId="4155" builtinId="52" hidden="1" customBuiltin="1"/>
    <cellStyle name="60% - Accent6" xfId="5918" builtinId="52" hidden="1" customBuiltin="1"/>
    <cellStyle name="60% - Accent6" xfId="5240" builtinId="52" hidden="1" customBuiltin="1"/>
    <cellStyle name="60% - Accent6" xfId="5095" builtinId="52" hidden="1" customBuiltin="1"/>
    <cellStyle name="60% - Accent6" xfId="8535" builtinId="52" hidden="1" customBuiltin="1"/>
    <cellStyle name="60% - Accent6" xfId="4111" builtinId="52" hidden="1" customBuiltin="1"/>
    <cellStyle name="60% - Accent6" xfId="8922" builtinId="52" hidden="1" customBuiltin="1"/>
    <cellStyle name="60% - Accent6" xfId="8549" builtinId="52" hidden="1" customBuiltin="1"/>
    <cellStyle name="60% - Accent6" xfId="7643" builtinId="52" hidden="1" customBuiltin="1"/>
    <cellStyle name="60% - Accent6" xfId="7729" builtinId="52" hidden="1" customBuiltin="1"/>
    <cellStyle name="60% - Accent6" xfId="10324" builtinId="52" hidden="1" customBuiltin="1"/>
    <cellStyle name="60% - Accent6" xfId="11033" builtinId="52" hidden="1" customBuiltin="1"/>
    <cellStyle name="60% - Accent6" xfId="11060" builtinId="52" hidden="1" customBuiltin="1"/>
    <cellStyle name="60% - Accent6" xfId="11089" builtinId="52" hidden="1" customBuiltin="1"/>
    <cellStyle name="60% - Accent6" xfId="11117" builtinId="52" hidden="1" customBuiltin="1"/>
    <cellStyle name="60% - Accent6" xfId="11145" builtinId="52" hidden="1" customBuiltin="1"/>
    <cellStyle name="60% - Accent6" xfId="11147" builtinId="52" hidden="1" customBuiltin="1"/>
    <cellStyle name="60% - Accent6" xfId="11193" builtinId="52" hidden="1" customBuiltin="1"/>
    <cellStyle name="60% - Accent6" xfId="11225" builtinId="52" hidden="1" customBuiltin="1"/>
    <cellStyle name="60% - Accent6" xfId="11262" builtinId="52" hidden="1" customBuiltin="1"/>
    <cellStyle name="60% - Accent6" xfId="11295" builtinId="52" hidden="1" customBuiltin="1"/>
    <cellStyle name="60% - Accent6" xfId="11326" builtinId="52" hidden="1" customBuiltin="1"/>
    <cellStyle name="60% - Accent6" xfId="11189" builtinId="52" hidden="1" customBuiltin="1"/>
    <cellStyle name="60% - Accent6" xfId="11312" builtinId="52" hidden="1" customBuiltin="1"/>
    <cellStyle name="60% - Accent6" xfId="11344" builtinId="52" hidden="1" customBuiltin="1"/>
    <cellStyle name="60% - Accent6" xfId="11376" builtinId="52" hidden="1" customBuiltin="1"/>
    <cellStyle name="60% - Accent6" xfId="11405" builtinId="52" hidden="1" customBuiltin="1"/>
    <cellStyle name="60% - Accent6" xfId="11432" builtinId="52" hidden="1" customBuiltin="1"/>
    <cellStyle name="60% - Accent6" xfId="11447" builtinId="52" hidden="1" customBuiltin="1"/>
    <cellStyle name="60% - Accent6" xfId="11490" builtinId="52" hidden="1" customBuiltin="1"/>
    <cellStyle name="60% - Accent6" xfId="11520" builtinId="52" hidden="1" customBuiltin="1"/>
    <cellStyle name="60% - Accent6" xfId="11553" builtinId="52" hidden="1" customBuiltin="1"/>
    <cellStyle name="60% - Accent6" xfId="11583" builtinId="52" hidden="1" customBuiltin="1"/>
    <cellStyle name="60% - Accent6" xfId="11613" builtinId="52" hidden="1" customBuiltin="1"/>
    <cellStyle name="60% - Accent6" xfId="11486" builtinId="52" hidden="1" customBuiltin="1"/>
    <cellStyle name="60% - Accent6" xfId="11599" builtinId="52" hidden="1" customBuiltin="1"/>
    <cellStyle name="60% - Accent6" xfId="11628" builtinId="52" hidden="1" customBuiltin="1"/>
    <cellStyle name="60% - Accent6" xfId="11655" builtinId="52" hidden="1" customBuiltin="1"/>
    <cellStyle name="60% - Accent6" xfId="11684" builtinId="52" hidden="1" customBuiltin="1"/>
    <cellStyle name="60% - Accent6" xfId="11710" builtinId="52" hidden="1" customBuiltin="1"/>
    <cellStyle name="60% - Accent6" xfId="11745" builtinId="52" hidden="1" customBuiltin="1"/>
    <cellStyle name="60% - Accent6" xfId="11788" builtinId="52" hidden="1" customBuiltin="1"/>
    <cellStyle name="60% - Accent6" xfId="11818" builtinId="52" hidden="1" customBuiltin="1"/>
    <cellStyle name="60% - Accent6" xfId="11851" builtinId="52" hidden="1" customBuiltin="1"/>
    <cellStyle name="60% - Accent6" xfId="11879" builtinId="52" hidden="1" customBuiltin="1"/>
    <cellStyle name="60% - Accent6" xfId="11909" builtinId="52" hidden="1" customBuiltin="1"/>
    <cellStyle name="60% - Accent6" xfId="11784" builtinId="52" hidden="1" customBuiltin="1"/>
    <cellStyle name="60% - Accent6" xfId="11895" builtinId="52" hidden="1" customBuiltin="1"/>
    <cellStyle name="60% - Accent6" xfId="11923" builtinId="52" hidden="1" customBuiltin="1"/>
    <cellStyle name="60% - Accent6" xfId="11952" builtinId="52" hidden="1" customBuiltin="1"/>
    <cellStyle name="60% - Accent6" xfId="11984" builtinId="52" hidden="1" customBuiltin="1"/>
    <cellStyle name="60% - Accent6" xfId="12009" builtinId="52" hidden="1" customBuiltin="1"/>
    <cellStyle name="60% - Accent6" xfId="12043" builtinId="52" hidden="1" customBuiltin="1"/>
    <cellStyle name="60% - Accent6" xfId="10935" builtinId="52" hidden="1" customBuiltin="1"/>
    <cellStyle name="60% - Accent6" xfId="10939" builtinId="52" hidden="1" customBuiltin="1"/>
    <cellStyle name="60% - Accent6" xfId="10963" builtinId="52" hidden="1" customBuiltin="1"/>
    <cellStyle name="60% - Accent6" xfId="10883" builtinId="52" hidden="1" customBuiltin="1"/>
    <cellStyle name="60% - Accent6" xfId="10919" builtinId="52" hidden="1" customBuiltin="1"/>
    <cellStyle name="60% - Accent6" xfId="4139" builtinId="52" hidden="1" customBuiltin="1"/>
    <cellStyle name="60% - Accent6" xfId="12184" builtinId="52" hidden="1" customBuiltin="1"/>
    <cellStyle name="60% - Accent6" xfId="12205" builtinId="52" hidden="1" customBuiltin="1"/>
    <cellStyle name="60% - Accent6" xfId="12228" builtinId="52" hidden="1" customBuiltin="1"/>
    <cellStyle name="60% - Accent6" xfId="12249" builtinId="52" hidden="1" customBuiltin="1"/>
    <cellStyle name="60% - Accent6" xfId="12270" builtinId="52" hidden="1" customBuiltin="1"/>
    <cellStyle name="60% - Accent6" xfId="12271" builtinId="52" hidden="1" customBuiltin="1"/>
    <cellStyle name="60% - Accent6" xfId="12316" builtinId="52" hidden="1" customBuiltin="1"/>
    <cellStyle name="60% - Accent6" xfId="12348" builtinId="52" hidden="1" customBuiltin="1"/>
    <cellStyle name="60% - Accent6" xfId="12382" builtinId="52" hidden="1" customBuiltin="1"/>
    <cellStyle name="60% - Accent6" xfId="12413" builtinId="52" hidden="1" customBuiltin="1"/>
    <cellStyle name="60% - Accent6" xfId="12445" builtinId="52" hidden="1" customBuiltin="1"/>
    <cellStyle name="60% - Accent6" xfId="12312" builtinId="52" hidden="1" customBuiltin="1"/>
    <cellStyle name="60% - Accent6" xfId="12430" builtinId="52" hidden="1" customBuiltin="1"/>
    <cellStyle name="60% - Accent6" xfId="12463" builtinId="52" hidden="1" customBuiltin="1"/>
    <cellStyle name="60% - Accent6" xfId="12494" builtinId="52" hidden="1" customBuiltin="1"/>
    <cellStyle name="60% - Accent6" xfId="12521" builtinId="52" hidden="1" customBuiltin="1"/>
    <cellStyle name="60% - Accent6" xfId="12546" builtinId="52" hidden="1" customBuiltin="1"/>
    <cellStyle name="60% - Accent6" xfId="12558" builtinId="52" hidden="1" customBuiltin="1"/>
    <cellStyle name="60% - Accent6" xfId="12599" builtinId="52" hidden="1" customBuiltin="1"/>
    <cellStyle name="60% - Accent6" xfId="12628" builtinId="52" hidden="1" customBuiltin="1"/>
    <cellStyle name="60% - Accent6" xfId="12661" builtinId="52" hidden="1" customBuiltin="1"/>
    <cellStyle name="60% - Accent6" xfId="12688" builtinId="52" hidden="1" customBuiltin="1"/>
    <cellStyle name="60% - Accent6" xfId="12717" builtinId="52" hidden="1" customBuiltin="1"/>
    <cellStyle name="60% - Accent6" xfId="12595" builtinId="52" hidden="1" customBuiltin="1"/>
    <cellStyle name="60% - Accent6" xfId="12704" builtinId="52" hidden="1" customBuiltin="1"/>
    <cellStyle name="60% - Accent6" xfId="12734" builtinId="52" hidden="1" customBuiltin="1"/>
    <cellStyle name="60% - Accent6" xfId="12762" builtinId="52" hidden="1" customBuiltin="1"/>
    <cellStyle name="60% - Accent6" xfId="12792" builtinId="52" hidden="1" customBuiltin="1"/>
    <cellStyle name="60% - Accent6" xfId="12819" builtinId="52" hidden="1" customBuiltin="1"/>
    <cellStyle name="60% - Accent6" xfId="12851" builtinId="52" hidden="1" customBuiltin="1"/>
    <cellStyle name="60% - Accent6" xfId="12892" builtinId="52" hidden="1" customBuiltin="1"/>
    <cellStyle name="60% - Accent6" xfId="12921" builtinId="52" hidden="1" customBuiltin="1"/>
    <cellStyle name="60% - Accent6" xfId="12953" builtinId="52" hidden="1" customBuiltin="1"/>
    <cellStyle name="60% - Accent6" xfId="12980" builtinId="52" hidden="1" customBuiltin="1"/>
    <cellStyle name="60% - Accent6" xfId="13010" builtinId="52" hidden="1" customBuiltin="1"/>
    <cellStyle name="60% - Accent6" xfId="12888" builtinId="52" hidden="1" customBuiltin="1"/>
    <cellStyle name="60% - Accent6" xfId="12996" builtinId="52" hidden="1" customBuiltin="1"/>
    <cellStyle name="60% - Accent6" xfId="13026" builtinId="52" hidden="1" customBuiltin="1"/>
    <cellStyle name="60% - Accent6" xfId="13052" builtinId="52" hidden="1" customBuiltin="1"/>
    <cellStyle name="60% - Accent6" xfId="13079" builtinId="52" hidden="1" customBuiltin="1"/>
    <cellStyle name="60% - Accent6" xfId="13103" builtinId="52" hidden="1" customBuiltin="1"/>
    <cellStyle name="60% - Accent6" xfId="13124" builtinId="52" hidden="1" customBuiltin="1"/>
    <cellStyle name="60% - Accent6" xfId="4962" builtinId="52" hidden="1" customBuiltin="1"/>
    <cellStyle name="60% - Accent6" xfId="5277" builtinId="52" hidden="1" customBuiltin="1"/>
    <cellStyle name="60% - Accent6" xfId="5730" builtinId="52" hidden="1" customBuiltin="1"/>
    <cellStyle name="60% - Accent6" xfId="5865" builtinId="52" hidden="1" customBuiltin="1"/>
    <cellStyle name="60% - Accent6" xfId="4632" builtinId="52" hidden="1" customBuiltin="1"/>
    <cellStyle name="60% - Accent6" xfId="131" builtinId="52" hidden="1" customBuiltin="1"/>
    <cellStyle name="60% - Accent6" xfId="4429" builtinId="52" hidden="1" customBuiltin="1"/>
    <cellStyle name="60% - Accent6" xfId="12753" builtinId="52" hidden="1" customBuiltin="1"/>
    <cellStyle name="60% - Accent6" xfId="7526" builtinId="52" hidden="1" customBuiltin="1"/>
    <cellStyle name="60% - Accent6" xfId="6420" builtinId="52" hidden="1" customBuiltin="1"/>
    <cellStyle name="60% - Accent6" xfId="5090" builtinId="52" hidden="1" customBuiltin="1"/>
    <cellStyle name="60% - Accent6" xfId="5185" builtinId="52" hidden="1" customBuiltin="1"/>
    <cellStyle name="60% - Accent6" xfId="11019" builtinId="52" hidden="1" customBuiltin="1"/>
    <cellStyle name="60% - Accent6" xfId="5193" builtinId="52" hidden="1" customBuiltin="1"/>
    <cellStyle name="60% - Accent6" xfId="4326" builtinId="52" hidden="1" customBuiltin="1"/>
    <cellStyle name="60% - Accent6" xfId="13064" builtinId="52" hidden="1" customBuiltin="1"/>
    <cellStyle name="60% - Accent6" xfId="13136" builtinId="52" hidden="1" customBuiltin="1"/>
    <cellStyle name="60% - Accent6" xfId="12659" builtinId="52" hidden="1" customBuiltin="1"/>
    <cellStyle name="60% - Accent6" xfId="7733" builtinId="52" hidden="1" customBuiltin="1"/>
    <cellStyle name="60% - Accent6" xfId="13161" builtinId="52" hidden="1" customBuiltin="1"/>
    <cellStyle name="60% - Accent6" xfId="13199" builtinId="52" hidden="1" customBuiltin="1"/>
    <cellStyle name="60% - Accent6" xfId="13235" builtinId="52" hidden="1" customBuiltin="1"/>
    <cellStyle name="60% - Accent6" xfId="13270" builtinId="52" hidden="1" customBuiltin="1"/>
    <cellStyle name="60% - Accent6" xfId="13286" builtinId="52" hidden="1" customBuiltin="1"/>
    <cellStyle name="60% - Accent6" xfId="13332" builtinId="52" hidden="1" customBuiltin="1"/>
    <cellStyle name="60% - Accent6" xfId="13364" builtinId="52" hidden="1" customBuiltin="1"/>
    <cellStyle name="60% - Accent6" xfId="13398" builtinId="52" hidden="1" customBuiltin="1"/>
    <cellStyle name="60% - Accent6" xfId="13430" builtinId="52" hidden="1" customBuiltin="1"/>
    <cellStyle name="60% - Accent6" xfId="13461" builtinId="52" hidden="1" customBuiltin="1"/>
    <cellStyle name="60% - Accent6" xfId="13327" builtinId="52" hidden="1" customBuiltin="1"/>
    <cellStyle name="60% - Accent6" xfId="13446" builtinId="52" hidden="1" customBuiltin="1"/>
    <cellStyle name="60% - Accent6" xfId="13485" builtinId="52" hidden="1" customBuiltin="1"/>
    <cellStyle name="60% - Accent6" xfId="13520" builtinId="52" hidden="1" customBuiltin="1"/>
    <cellStyle name="60% - Accent6" xfId="13556" builtinId="52" hidden="1" customBuiltin="1"/>
    <cellStyle name="60% - Accent6" xfId="13590" builtinId="52" hidden="1" customBuiltin="1"/>
    <cellStyle name="60% - Accent6" xfId="13628" builtinId="52" hidden="1" customBuiltin="1"/>
    <cellStyle name="60% - Accent6" xfId="13674" builtinId="52" hidden="1" customBuiltin="1"/>
    <cellStyle name="60% - Accent6" xfId="13706" builtinId="52" hidden="1" customBuiltin="1"/>
    <cellStyle name="60% - Accent6" xfId="13740" builtinId="52" hidden="1" customBuiltin="1"/>
    <cellStyle name="60% - Accent6" xfId="13772" builtinId="52" hidden="1" customBuiltin="1"/>
    <cellStyle name="60% - Accent6" xfId="13803" builtinId="52" hidden="1" customBuiltin="1"/>
    <cellStyle name="60% - Accent6" xfId="13669" builtinId="52" hidden="1" customBuiltin="1"/>
    <cellStyle name="60% - Accent6" xfId="13788" builtinId="52" hidden="1" customBuiltin="1"/>
    <cellStyle name="60% - Accent6" xfId="13827" builtinId="52" hidden="1" customBuiltin="1"/>
    <cellStyle name="60% - Accent6" xfId="13862" builtinId="52" hidden="1" customBuiltin="1"/>
    <cellStyle name="60% - Accent6" xfId="13898" builtinId="52" hidden="1" customBuiltin="1"/>
    <cellStyle name="60% - Accent6" xfId="13932" builtinId="52" hidden="1" customBuiltin="1"/>
    <cellStyle name="60% - Accent6" xfId="13970" builtinId="52" hidden="1" customBuiltin="1"/>
    <cellStyle name="60% - Accent6" xfId="14327" builtinId="52" hidden="1" customBuiltin="1"/>
    <cellStyle name="60% - Accent6" xfId="14348" builtinId="52" hidden="1" customBuiltin="1"/>
    <cellStyle name="60% - Accent6" xfId="14370" builtinId="52" hidden="1" customBuiltin="1"/>
    <cellStyle name="60% - Accent6" xfId="14392" builtinId="52" hidden="1" customBuiltin="1"/>
    <cellStyle name="60% - Accent6" xfId="14413" builtinId="52" hidden="1" customBuiltin="1"/>
    <cellStyle name="60% - Accent6" xfId="14456" builtinId="52" hidden="1" customBuiltin="1"/>
    <cellStyle name="60% - Accent6" xfId="14859" builtinId="52" hidden="1" customBuiltin="1"/>
    <cellStyle name="60% - Accent6" xfId="14884" builtinId="52" hidden="1" customBuiltin="1"/>
    <cellStyle name="60% - Accent6" xfId="14909" builtinId="52" hidden="1" customBuiltin="1"/>
    <cellStyle name="60% - Accent6" xfId="14934" builtinId="52" hidden="1" customBuiltin="1"/>
    <cellStyle name="60% - Accent6" xfId="14956" builtinId="52" hidden="1" customBuiltin="1"/>
    <cellStyle name="60% - Accent6" xfId="14957" builtinId="52" hidden="1" customBuiltin="1"/>
    <cellStyle name="60% - Accent6" xfId="14998" builtinId="52" hidden="1" customBuiltin="1"/>
    <cellStyle name="60% - Accent6" xfId="15029" builtinId="52" hidden="1" customBuiltin="1"/>
    <cellStyle name="60% - Accent6" xfId="15063" builtinId="52" hidden="1" customBuiltin="1"/>
    <cellStyle name="60% - Accent6" xfId="15096" builtinId="52" hidden="1" customBuiltin="1"/>
    <cellStyle name="60% - Accent6" xfId="15127" builtinId="52" hidden="1" customBuiltin="1"/>
    <cellStyle name="60% - Accent6" xfId="14994" builtinId="52" hidden="1" customBuiltin="1"/>
    <cellStyle name="60% - Accent6" xfId="15113" builtinId="52" hidden="1" customBuiltin="1"/>
    <cellStyle name="60% - Accent6" xfId="15142" builtinId="52" hidden="1" customBuiltin="1"/>
    <cellStyle name="60% - Accent6" xfId="15169" builtinId="52" hidden="1" customBuiltin="1"/>
    <cellStyle name="60% - Accent6" xfId="15193" builtinId="52" hidden="1" customBuiltin="1"/>
    <cellStyle name="60% - Accent6" xfId="15216" builtinId="52" hidden="1" customBuiltin="1"/>
    <cellStyle name="60% - Accent6" xfId="15228" builtinId="52" hidden="1" customBuiltin="1"/>
    <cellStyle name="60% - Accent6" xfId="15265" builtinId="52" hidden="1" customBuiltin="1"/>
    <cellStyle name="60% - Accent6" xfId="15294" builtinId="52" hidden="1" customBuiltin="1"/>
    <cellStyle name="60% - Accent6" xfId="15326" builtinId="52" hidden="1" customBuiltin="1"/>
    <cellStyle name="60% - Accent6" xfId="15355" builtinId="52" hidden="1" customBuiltin="1"/>
    <cellStyle name="60% - Accent6" xfId="15384" builtinId="52" hidden="1" customBuiltin="1"/>
    <cellStyle name="60% - Accent6" xfId="15261" builtinId="52" hidden="1" customBuiltin="1"/>
    <cellStyle name="60% - Accent6" xfId="15371" builtinId="52" hidden="1" customBuiltin="1"/>
    <cellStyle name="60% - Accent6" xfId="15399" builtinId="52" hidden="1" customBuiltin="1"/>
    <cellStyle name="60% - Accent6" xfId="15423" builtinId="52" hidden="1" customBuiltin="1"/>
    <cellStyle name="60% - Accent6" xfId="15449" builtinId="52" hidden="1" customBuiltin="1"/>
    <cellStyle name="60% - Accent6" xfId="15473" builtinId="52" hidden="1" customBuiltin="1"/>
    <cellStyle name="60% - Accent6" xfId="15506" builtinId="52" hidden="1" customBuiltin="1"/>
    <cellStyle name="60% - Accent6" xfId="15543" builtinId="52" hidden="1" customBuiltin="1"/>
    <cellStyle name="60% - Accent6" xfId="15572" builtinId="52" hidden="1" customBuiltin="1"/>
    <cellStyle name="60% - Accent6" xfId="15604" builtinId="52" hidden="1" customBuiltin="1"/>
    <cellStyle name="60% - Accent6" xfId="15632" builtinId="52" hidden="1" customBuiltin="1"/>
    <cellStyle name="60% - Accent6" xfId="15661" builtinId="52" hidden="1" customBuiltin="1"/>
    <cellStyle name="60% - Accent6" xfId="15539" builtinId="52" hidden="1" customBuiltin="1"/>
    <cellStyle name="60% - Accent6" xfId="15648" builtinId="52" hidden="1" customBuiltin="1"/>
    <cellStyle name="60% - Accent6" xfId="15676" builtinId="52" hidden="1" customBuiltin="1"/>
    <cellStyle name="60% - Accent6" xfId="15699" builtinId="52" hidden="1" customBuiltin="1"/>
    <cellStyle name="60% - Accent6" xfId="15724" builtinId="52" hidden="1" customBuiltin="1"/>
    <cellStyle name="60% - Accent6" xfId="15747" builtinId="52" hidden="1" customBuiltin="1"/>
    <cellStyle name="60% - Accent6" xfId="15781" builtinId="52" hidden="1" customBuiltin="1"/>
    <cellStyle name="60% - Accent6" xfId="14745" builtinId="52" hidden="1" customBuiltin="1"/>
    <cellStyle name="60% - Accent6" xfId="14749" builtinId="52" hidden="1" customBuiltin="1"/>
    <cellStyle name="60% - Accent6" xfId="14794" builtinId="52" hidden="1" customBuiltin="1"/>
    <cellStyle name="60% - Accent6" xfId="14649" builtinId="52" hidden="1" customBuiltin="1"/>
    <cellStyle name="60% - Accent6" xfId="14727" builtinId="52" hidden="1" customBuiltin="1"/>
    <cellStyle name="60% - Accent6" xfId="14479" builtinId="52" hidden="1" customBuiltin="1"/>
    <cellStyle name="60% - Accent6" xfId="15927" builtinId="52" hidden="1" customBuiltin="1"/>
    <cellStyle name="60% - Accent6" xfId="15948" builtinId="52" hidden="1" customBuiltin="1"/>
    <cellStyle name="60% - Accent6" xfId="15971" builtinId="52" hidden="1" customBuiltin="1"/>
    <cellStyle name="60% - Accent6" xfId="15992" builtinId="52" hidden="1" customBuiltin="1"/>
    <cellStyle name="60% - Accent6" xfId="16013" builtinId="52" hidden="1" customBuiltin="1"/>
    <cellStyle name="60% - Accent6" xfId="16014" builtinId="52" hidden="1" customBuiltin="1"/>
    <cellStyle name="60% - Accent6" xfId="16054" builtinId="52" hidden="1" customBuiltin="1"/>
    <cellStyle name="60% - Accent6" xfId="16086" builtinId="52" hidden="1" customBuiltin="1"/>
    <cellStyle name="60% - Accent6" xfId="16120" builtinId="52" hidden="1" customBuiltin="1"/>
    <cellStyle name="60% - Accent6" xfId="16150" builtinId="52" hidden="1" customBuiltin="1"/>
    <cellStyle name="60% - Accent6" xfId="16181" builtinId="52" hidden="1" customBuiltin="1"/>
    <cellStyle name="60% - Accent6" xfId="16050" builtinId="52" hidden="1" customBuiltin="1"/>
    <cellStyle name="60% - Accent6" xfId="16167" builtinId="52" hidden="1" customBuiltin="1"/>
    <cellStyle name="60% - Accent6" xfId="16199" builtinId="52" hidden="1" customBuiltin="1"/>
    <cellStyle name="60% - Accent6" xfId="16226" builtinId="52" hidden="1" customBuiltin="1"/>
    <cellStyle name="60% - Accent6" xfId="16251" builtinId="52" hidden="1" customBuiltin="1"/>
    <cellStyle name="60% - Accent6" xfId="16276" builtinId="52" hidden="1" customBuiltin="1"/>
    <cellStyle name="60% - Accent6" xfId="16289" builtinId="52" hidden="1" customBuiltin="1"/>
    <cellStyle name="60% - Accent6" xfId="16326" builtinId="52" hidden="1" customBuiltin="1"/>
    <cellStyle name="60% - Accent6" xfId="16355" builtinId="52" hidden="1" customBuiltin="1"/>
    <cellStyle name="60% - Accent6" xfId="16387" builtinId="52" hidden="1" customBuiltin="1"/>
    <cellStyle name="60% - Accent6" xfId="16414" builtinId="52" hidden="1" customBuiltin="1"/>
    <cellStyle name="60% - Accent6" xfId="16443" builtinId="52" hidden="1" customBuiltin="1"/>
    <cellStyle name="60% - Accent6" xfId="16322" builtinId="52" hidden="1" customBuiltin="1"/>
    <cellStyle name="60% - Accent6" xfId="16430" builtinId="52" hidden="1" customBuiltin="1"/>
    <cellStyle name="60% - Accent6" xfId="16457" builtinId="52" hidden="1" customBuiltin="1"/>
    <cellStyle name="60% - Accent6" xfId="16480" builtinId="52" hidden="1" customBuiltin="1"/>
    <cellStyle name="60% - Accent6" xfId="16503" builtinId="52" hidden="1" customBuiltin="1"/>
    <cellStyle name="60% - Accent6" xfId="16526" builtinId="52" hidden="1" customBuiltin="1"/>
    <cellStyle name="60% - Accent6" xfId="16559" builtinId="52" hidden="1" customBuiltin="1"/>
    <cellStyle name="60% - Accent6" xfId="16596" builtinId="52" hidden="1" customBuiltin="1"/>
    <cellStyle name="60% - Accent6" xfId="16626" builtinId="52" hidden="1" customBuiltin="1"/>
    <cellStyle name="60% - Accent6" xfId="16659" builtinId="52" hidden="1" customBuiltin="1"/>
    <cellStyle name="60% - Accent6" xfId="16686" builtinId="52" hidden="1" customBuiltin="1"/>
    <cellStyle name="60% - Accent6" xfId="16715" builtinId="52" hidden="1" customBuiltin="1"/>
    <cellStyle name="60% - Accent6" xfId="16592" builtinId="52" hidden="1" customBuiltin="1"/>
    <cellStyle name="60% - Accent6" xfId="16702" builtinId="52" hidden="1" customBuiltin="1"/>
    <cellStyle name="60% - Accent6" xfId="16730" builtinId="52" hidden="1" customBuiltin="1"/>
    <cellStyle name="60% - Accent6" xfId="16754" builtinId="52" hidden="1" customBuiltin="1"/>
    <cellStyle name="60% - Accent6" xfId="16776" builtinId="52" hidden="1" customBuiltin="1"/>
    <cellStyle name="60% - Accent6" xfId="16800" builtinId="52" hidden="1" customBuiltin="1"/>
    <cellStyle name="60% - Accent6" xfId="16827" builtinId="52" hidden="1" customBuiltin="1"/>
    <cellStyle name="60% - Accent6" xfId="9002" builtinId="52" hidden="1" customBuiltin="1"/>
    <cellStyle name="60% - Accent6" xfId="14730" builtinId="52" hidden="1" customBuiltin="1"/>
    <cellStyle name="60% - Accent6" xfId="14500" builtinId="52" hidden="1" customBuiltin="1"/>
    <cellStyle name="60% - Accent6" xfId="14260" builtinId="52" hidden="1" customBuiltin="1"/>
    <cellStyle name="60% - Accent6" xfId="14795" builtinId="52" hidden="1" customBuiltin="1"/>
    <cellStyle name="60% - Accent6" xfId="16845" builtinId="52" hidden="1" customBuiltin="1"/>
    <cellStyle name="60% - Accent6" xfId="12294" builtinId="52" hidden="1" customBuiltin="1"/>
    <cellStyle name="60% - Accent6" xfId="7569" builtinId="52" hidden="1" customBuiltin="1"/>
    <cellStyle name="60% - Accent6" xfId="10871" builtinId="52" hidden="1" customBuiltin="1"/>
    <cellStyle name="60% - Accent6" xfId="11171" builtinId="52" hidden="1" customBuiltin="1"/>
    <cellStyle name="60% - Accent6" xfId="8341" builtinId="52" hidden="1" customBuiltin="1"/>
    <cellStyle name="60% - Accent6" xfId="5507" builtinId="52" hidden="1" customBuiltin="1"/>
    <cellStyle name="60% - Accent6" xfId="5577" builtinId="52" hidden="1" customBuiltin="1"/>
    <cellStyle name="60% - Accent6" xfId="16828" builtinId="52" hidden="1" customBuiltin="1"/>
    <cellStyle name="60% - Accent6" xfId="14058" builtinId="52" hidden="1" customBuiltin="1"/>
    <cellStyle name="60% - Accent6" xfId="7925" builtinId="52" hidden="1" customBuiltin="1"/>
    <cellStyle name="60% - Accent6" xfId="16895" builtinId="52" hidden="1" customBuiltin="1"/>
    <cellStyle name="60% - Accent6" xfId="11368" builtinId="52" hidden="1" customBuiltin="1"/>
    <cellStyle name="60% - Accent6" xfId="7860" builtinId="52" hidden="1" customBuiltin="1"/>
    <cellStyle name="60% - Accent6" xfId="8438" builtinId="52" hidden="1" customBuiltin="1"/>
    <cellStyle name="60% - Accent6" xfId="14162" builtinId="52" hidden="1" customBuiltin="1"/>
    <cellStyle name="60% - Accent6" xfId="7728" builtinId="52" hidden="1" customBuiltin="1"/>
    <cellStyle name="60% - Accent6" xfId="14160" builtinId="52" hidden="1" customBuiltin="1"/>
    <cellStyle name="60% - Accent6" xfId="14032" builtinId="52" hidden="1" customBuiltin="1"/>
    <cellStyle name="60% - Accent6" xfId="10797" builtinId="52" hidden="1" customBuiltin="1"/>
    <cellStyle name="60% - Accent6" xfId="14016" builtinId="52" hidden="1" customBuiltin="1"/>
    <cellStyle name="60% - Accent6" xfId="4666" builtinId="52" hidden="1" customBuiltin="1"/>
    <cellStyle name="60% - Accent6" xfId="16992" builtinId="52" hidden="1" customBuiltin="1"/>
    <cellStyle name="60% - Accent6" xfId="4653" builtinId="52" hidden="1" customBuiltin="1"/>
    <cellStyle name="60% - Accent6" xfId="4200" builtinId="52" hidden="1" customBuiltin="1"/>
    <cellStyle name="60% - Accent6" xfId="5286" builtinId="52" hidden="1" customBuiltin="1"/>
    <cellStyle name="60% - Accent6" xfId="6176" builtinId="52" hidden="1" customBuiltin="1"/>
    <cellStyle name="60% - Accent6" xfId="4325" builtinId="52" hidden="1" customBuiltin="1"/>
    <cellStyle name="60% - Accent6" xfId="6101" builtinId="52" hidden="1" customBuiltin="1"/>
    <cellStyle name="60% - Accent6" xfId="5892" builtinId="52" hidden="1" customBuiltin="1"/>
    <cellStyle name="60% - Accent6" xfId="6262" builtinId="52" hidden="1" customBuiltin="1"/>
    <cellStyle name="60% - Accent6" xfId="12580" builtinId="52" hidden="1" customBuiltin="1"/>
    <cellStyle name="60% - Accent6" xfId="4921" builtinId="52" hidden="1" customBuiltin="1"/>
    <cellStyle name="60% - Accent6" xfId="11024" builtinId="52" hidden="1" customBuiltin="1"/>
    <cellStyle name="60% - Accent6" xfId="5776" builtinId="52" hidden="1" customBuiltin="1"/>
    <cellStyle name="60% - Accent6" xfId="12539" builtinId="52" hidden="1" customBuiltin="1"/>
    <cellStyle name="60% - Accent6" xfId="8506" builtinId="52" hidden="1" customBuiltin="1"/>
    <cellStyle name="60% - Accent6" xfId="5852" builtinId="52" hidden="1" customBuiltin="1"/>
    <cellStyle name="60% - Accent6" xfId="8405" builtinId="52" hidden="1" customBuiltin="1"/>
    <cellStyle name="60% - Accent6" xfId="4086" builtinId="52" hidden="1" customBuiltin="1"/>
    <cellStyle name="60% - Accent6" xfId="5176" builtinId="52" hidden="1" customBuiltin="1"/>
    <cellStyle name="60% - Accent6" xfId="5634" builtinId="52" hidden="1" customBuiltin="1"/>
    <cellStyle name="60% - Accent6" xfId="14807" builtinId="52" hidden="1" customBuiltin="1"/>
    <cellStyle name="60% - Accent6" xfId="5572" builtinId="52" hidden="1" customBuiltin="1"/>
    <cellStyle name="60% - Accent6" xfId="15190" builtinId="52" hidden="1" customBuiltin="1"/>
    <cellStyle name="60% - Accent6" xfId="14820" builtinId="52" hidden="1" customBuiltin="1"/>
    <cellStyle name="60% - Accent6" xfId="14048" builtinId="52" hidden="1" customBuiltin="1"/>
    <cellStyle name="60% - Accent6" xfId="14110" builtinId="52" hidden="1" customBuiltin="1"/>
    <cellStyle name="60% - Accent6" xfId="16562" builtinId="52" hidden="1" customBuiltin="1"/>
    <cellStyle name="60% - Accent6" xfId="17190" builtinId="52" hidden="1" customBuiltin="1"/>
    <cellStyle name="60% - Accent6" xfId="17213" builtinId="52" hidden="1" customBuiltin="1"/>
    <cellStyle name="60% - Accent6" xfId="17242" builtinId="52" hidden="1" customBuiltin="1"/>
    <cellStyle name="60% - Accent6" xfId="17269" builtinId="52" hidden="1" customBuiltin="1"/>
    <cellStyle name="60% - Accent6" xfId="17293" builtinId="52" hidden="1" customBuiltin="1"/>
    <cellStyle name="60% - Accent6" xfId="17295" builtinId="52" hidden="1" customBuiltin="1"/>
    <cellStyle name="60% - Accent6" xfId="17340" builtinId="52" hidden="1" customBuiltin="1"/>
    <cellStyle name="60% - Accent6" xfId="17372" builtinId="52" hidden="1" customBuiltin="1"/>
    <cellStyle name="60% - Accent6" xfId="17407" builtinId="52" hidden="1" customBuiltin="1"/>
    <cellStyle name="60% - Accent6" xfId="17439" builtinId="52" hidden="1" customBuiltin="1"/>
    <cellStyle name="60% - Accent6" xfId="17471" builtinId="52" hidden="1" customBuiltin="1"/>
    <cellStyle name="60% - Accent6" xfId="17336" builtinId="52" hidden="1" customBuiltin="1"/>
    <cellStyle name="60% - Accent6" xfId="17456" builtinId="52" hidden="1" customBuiltin="1"/>
    <cellStyle name="60% - Accent6" xfId="17487" builtinId="52" hidden="1" customBuiltin="1"/>
    <cellStyle name="60% - Accent6" xfId="17518" builtinId="52" hidden="1" customBuiltin="1"/>
    <cellStyle name="60% - Accent6" xfId="17545" builtinId="52" hidden="1" customBuiltin="1"/>
    <cellStyle name="60% - Accent6" xfId="17569" builtinId="52" hidden="1" customBuiltin="1"/>
    <cellStyle name="60% - Accent6" xfId="17582" builtinId="52" hidden="1" customBuiltin="1"/>
    <cellStyle name="60% - Accent6" xfId="17622" builtinId="52" hidden="1" customBuiltin="1"/>
    <cellStyle name="60% - Accent6" xfId="17651" builtinId="52" hidden="1" customBuiltin="1"/>
    <cellStyle name="60% - Accent6" xfId="17683" builtinId="52" hidden="1" customBuiltin="1"/>
    <cellStyle name="60% - Accent6" xfId="17713" builtinId="52" hidden="1" customBuiltin="1"/>
    <cellStyle name="60% - Accent6" xfId="17742" builtinId="52" hidden="1" customBuiltin="1"/>
    <cellStyle name="60% - Accent6" xfId="17618" builtinId="52" hidden="1" customBuiltin="1"/>
    <cellStyle name="60% - Accent6" xfId="17729" builtinId="52" hidden="1" customBuiltin="1"/>
    <cellStyle name="60% - Accent6" xfId="17758" builtinId="52" hidden="1" customBuiltin="1"/>
    <cellStyle name="60% - Accent6" xfId="17784" builtinId="52" hidden="1" customBuiltin="1"/>
    <cellStyle name="60% - Accent6" xfId="17810" builtinId="52" hidden="1" customBuiltin="1"/>
    <cellStyle name="60% - Accent6" xfId="17834" builtinId="52" hidden="1" customBuiltin="1"/>
    <cellStyle name="60% - Accent6" xfId="17866" builtinId="52" hidden="1" customBuiltin="1"/>
    <cellStyle name="60% - Accent6" xfId="17906" builtinId="52" hidden="1" customBuiltin="1"/>
    <cellStyle name="60% - Accent6" xfId="17935" builtinId="52" hidden="1" customBuiltin="1"/>
    <cellStyle name="60% - Accent6" xfId="17968" builtinId="52" hidden="1" customBuiltin="1"/>
    <cellStyle name="60% - Accent6" xfId="17997" builtinId="52" hidden="1" customBuiltin="1"/>
    <cellStyle name="60% - Accent6" xfId="18026" builtinId="52" hidden="1" customBuiltin="1"/>
    <cellStyle name="60% - Accent6" xfId="17902" builtinId="52" hidden="1" customBuiltin="1"/>
    <cellStyle name="60% - Accent6" xfId="18013" builtinId="52" hidden="1" customBuiltin="1"/>
    <cellStyle name="60% - Accent6" xfId="18040" builtinId="52" hidden="1" customBuiltin="1"/>
    <cellStyle name="60% - Accent6" xfId="18065" builtinId="52" hidden="1" customBuiltin="1"/>
    <cellStyle name="60% - Accent6" xfId="18091" builtinId="52" hidden="1" customBuiltin="1"/>
    <cellStyle name="60% - Accent6" xfId="18115" builtinId="52" hidden="1" customBuiltin="1"/>
    <cellStyle name="60% - Accent6" xfId="18149" builtinId="52" hidden="1" customBuiltin="1"/>
    <cellStyle name="60% - Accent6" xfId="17102" builtinId="52" hidden="1" customBuiltin="1"/>
    <cellStyle name="60% - Accent6" xfId="17106" builtinId="52" hidden="1" customBuiltin="1"/>
    <cellStyle name="60% - Accent6" xfId="17125" builtinId="52" hidden="1" customBuiltin="1"/>
    <cellStyle name="60% - Accent6" xfId="17053" builtinId="52" hidden="1" customBuiltin="1"/>
    <cellStyle name="60% - Accent6" xfId="17087" builtinId="52" hidden="1" customBuiltin="1"/>
    <cellStyle name="60% - Accent6" xfId="5637" builtinId="52" hidden="1" customBuiltin="1"/>
    <cellStyle name="60% - Accent6" xfId="18289" builtinId="52" hidden="1" customBuiltin="1"/>
    <cellStyle name="60% - Accent6" xfId="18310" builtinId="52" hidden="1" customBuiltin="1"/>
    <cellStyle name="60% - Accent6" xfId="18333" builtinId="52" hidden="1" customBuiltin="1"/>
    <cellStyle name="60% - Accent6" xfId="18354" builtinId="52" hidden="1" customBuiltin="1"/>
    <cellStyle name="60% - Accent6" xfId="18375" builtinId="52" hidden="1" customBuiltin="1"/>
    <cellStyle name="60% - Accent6" xfId="18377" builtinId="52" hidden="1" customBuiltin="1"/>
    <cellStyle name="60% - Accent6" xfId="18419" builtinId="52" hidden="1" customBuiltin="1"/>
    <cellStyle name="60% - Accent6" xfId="18450" builtinId="52" hidden="1" customBuiltin="1"/>
    <cellStyle name="60% - Accent6" xfId="18485" builtinId="52" hidden="1" customBuiltin="1"/>
    <cellStyle name="60% - Accent6" xfId="18516" builtinId="52" hidden="1" customBuiltin="1"/>
    <cellStyle name="60% - Accent6" xfId="18546" builtinId="52" hidden="1" customBuiltin="1"/>
    <cellStyle name="60% - Accent6" xfId="18415" builtinId="52" hidden="1" customBuiltin="1"/>
    <cellStyle name="60% - Accent6" xfId="18533" builtinId="52" hidden="1" customBuiltin="1"/>
    <cellStyle name="60% - Accent6" xfId="18563" builtinId="52" hidden="1" customBuiltin="1"/>
    <cellStyle name="60% - Accent6" xfId="18592" builtinId="52" hidden="1" customBuiltin="1"/>
    <cellStyle name="60% - Accent6" xfId="18619" builtinId="52" hidden="1" customBuiltin="1"/>
    <cellStyle name="60% - Accent6" xfId="18643" builtinId="52" hidden="1" customBuiltin="1"/>
    <cellStyle name="60% - Accent6" xfId="18656" builtinId="52" hidden="1" customBuiltin="1"/>
    <cellStyle name="60% - Accent6" xfId="18696" builtinId="52" hidden="1" customBuiltin="1"/>
    <cellStyle name="60% - Accent6" xfId="18725" builtinId="52" hidden="1" customBuiltin="1"/>
    <cellStyle name="60% - Accent6" xfId="18758" builtinId="52" hidden="1" customBuiltin="1"/>
    <cellStyle name="60% - Accent6" xfId="18786" builtinId="52" hidden="1" customBuiltin="1"/>
    <cellStyle name="60% - Accent6" xfId="18815" builtinId="52" hidden="1" customBuiltin="1"/>
    <cellStyle name="60% - Accent6" xfId="18691" builtinId="52" hidden="1" customBuiltin="1"/>
    <cellStyle name="60% - Accent6" xfId="18802" builtinId="52" hidden="1" customBuiltin="1"/>
    <cellStyle name="60% - Accent6" xfId="18830" builtinId="52" hidden="1" customBuiltin="1"/>
    <cellStyle name="60% - Accent6" xfId="18857" builtinId="52" hidden="1" customBuiltin="1"/>
    <cellStyle name="60% - Accent6" xfId="18882" builtinId="52" hidden="1" customBuiltin="1"/>
    <cellStyle name="60% - Accent6" xfId="18907" builtinId="52" hidden="1" customBuiltin="1"/>
    <cellStyle name="60% - Accent6" xfId="18938" builtinId="52" hidden="1" customBuiltin="1"/>
    <cellStyle name="60% - Accent6" xfId="18978" builtinId="52" hidden="1" customBuiltin="1"/>
    <cellStyle name="60% - Accent6" xfId="19007" builtinId="52" hidden="1" customBuiltin="1"/>
    <cellStyle name="60% - Accent6" xfId="19040" builtinId="52" hidden="1" customBuiltin="1"/>
    <cellStyle name="60% - Accent6" xfId="19069" builtinId="52" hidden="1" customBuiltin="1"/>
    <cellStyle name="60% - Accent6" xfId="19098" builtinId="52" hidden="1" customBuiltin="1"/>
    <cellStyle name="60% - Accent6" xfId="18974" builtinId="52" hidden="1" customBuiltin="1"/>
    <cellStyle name="60% - Accent6" xfId="19085" builtinId="52" hidden="1" customBuiltin="1"/>
    <cellStyle name="60% - Accent6" xfId="19113" builtinId="52" hidden="1" customBuiltin="1"/>
    <cellStyle name="60% - Accent6" xfId="19137" builtinId="52" hidden="1" customBuiltin="1"/>
    <cellStyle name="60% - Accent6" xfId="19161" builtinId="52" hidden="1" customBuiltin="1"/>
    <cellStyle name="60% - Accent6" xfId="19184" builtinId="52" hidden="1" customBuiltin="1"/>
    <cellStyle name="60% - Accent6" xfId="19205" builtinId="52" hidden="1" customBuiltin="1"/>
    <cellStyle name="60% - Accent6" xfId="4179" builtinId="52" hidden="1" customBuiltin="1"/>
    <cellStyle name="60% - Accent6" xfId="7688" builtinId="52" hidden="1" customBuiltin="1"/>
    <cellStyle name="60% - Accent6" xfId="4968" builtinId="52" hidden="1" customBuiltin="1"/>
    <cellStyle name="60% - Accent6" xfId="4217" builtinId="52" hidden="1" customBuiltin="1"/>
    <cellStyle name="60% - Accent6" xfId="8220" builtinId="52" hidden="1" customBuiltin="1"/>
    <cellStyle name="60% - Accent6" xfId="5633" builtinId="52" hidden="1" customBuiltin="1"/>
    <cellStyle name="60% - Accent6" xfId="4623" builtinId="52" hidden="1" customBuiltin="1"/>
    <cellStyle name="60% - Accent6" xfId="18849" builtinId="52" hidden="1" customBuiltin="1"/>
    <cellStyle name="60% - Accent6" xfId="13959" builtinId="52" hidden="1" customBuiltin="1"/>
    <cellStyle name="60% - Accent6" xfId="11702" builtinId="52" hidden="1" customBuiltin="1"/>
    <cellStyle name="60% - Accent6" xfId="8246" builtinId="52" hidden="1" customBuiltin="1"/>
    <cellStyle name="60% - Accent6" xfId="6331" builtinId="52" hidden="1" customBuiltin="1"/>
    <cellStyle name="60% - Accent6" xfId="17176" builtinId="52" hidden="1" customBuiltin="1"/>
    <cellStyle name="60% - Accent6" xfId="5705" builtinId="52" hidden="1" customBuiltin="1"/>
    <cellStyle name="60% - Accent6" xfId="5961" builtinId="52" hidden="1" customBuiltin="1"/>
    <cellStyle name="60% - Accent6" xfId="19148" builtinId="52" hidden="1" customBuiltin="1"/>
    <cellStyle name="60% - Accent6" xfId="19217" builtinId="52" hidden="1" customBuiltin="1"/>
    <cellStyle name="60% - Accent6" xfId="18756" builtinId="52" hidden="1" customBuiltin="1"/>
    <cellStyle name="60% - Accent6" xfId="14113" builtinId="52" hidden="1" customBuiltin="1"/>
    <cellStyle name="60% - Accent6" xfId="19242" builtinId="52" hidden="1" customBuiltin="1"/>
    <cellStyle name="60% - Accent6" xfId="19281" builtinId="52" hidden="1" customBuiltin="1"/>
    <cellStyle name="60% - Accent6" xfId="19318" builtinId="52" hidden="1" customBuiltin="1"/>
    <cellStyle name="60% - Accent6" xfId="19353" builtinId="52" hidden="1" customBuiltin="1"/>
    <cellStyle name="60% - Accent6" xfId="19369" builtinId="52" hidden="1" customBuiltin="1"/>
    <cellStyle name="60% - Accent6" xfId="19415" builtinId="52" hidden="1" customBuiltin="1"/>
    <cellStyle name="60% - Accent6" xfId="19447" builtinId="52" hidden="1" customBuiltin="1"/>
    <cellStyle name="60% - Accent6" xfId="19481" builtinId="52" hidden="1" customBuiltin="1"/>
    <cellStyle name="60% - Accent6" xfId="19513" builtinId="52" hidden="1" customBuiltin="1"/>
    <cellStyle name="60% - Accent6" xfId="19544" builtinId="52" hidden="1" customBuiltin="1"/>
    <cellStyle name="60% - Accent6" xfId="19410" builtinId="52" hidden="1" customBuiltin="1"/>
    <cellStyle name="60% - Accent6" xfId="19529" builtinId="52" hidden="1" customBuiltin="1"/>
    <cellStyle name="60% - Accent6" xfId="19568" builtinId="52" hidden="1" customBuiltin="1"/>
    <cellStyle name="60% - Accent6" xfId="19603" builtinId="52" hidden="1" customBuiltin="1"/>
    <cellStyle name="60% - Accent6" xfId="19639" builtinId="52" hidden="1" customBuiltin="1"/>
    <cellStyle name="60% - Accent6" xfId="19673" builtinId="52" hidden="1" customBuiltin="1"/>
    <cellStyle name="60% - Accent6" xfId="19711" builtinId="52" hidden="1" customBuiltin="1"/>
    <cellStyle name="60% - Accent6" xfId="19757" builtinId="52" hidden="1" customBuiltin="1"/>
    <cellStyle name="60% - Accent6" xfId="19789" builtinId="52" hidden="1" customBuiltin="1"/>
    <cellStyle name="60% - Accent6" xfId="19823" builtinId="52" hidden="1" customBuiltin="1"/>
    <cellStyle name="60% - Accent6" xfId="19855" builtinId="52" hidden="1" customBuiltin="1"/>
    <cellStyle name="60% - Accent6" xfId="19886" builtinId="52" hidden="1" customBuiltin="1"/>
    <cellStyle name="60% - Accent6" xfId="19752" builtinId="52" hidden="1" customBuiltin="1"/>
    <cellStyle name="60% - Accent6" xfId="19871" builtinId="52" hidden="1" customBuiltin="1"/>
    <cellStyle name="60% - Accent6" xfId="19910" builtinId="52" hidden="1" customBuiltin="1"/>
    <cellStyle name="60% - Accent6" xfId="19945" builtinId="52" hidden="1" customBuiltin="1"/>
    <cellStyle name="60% - Accent6" xfId="19981" builtinId="52" hidden="1" customBuiltin="1"/>
    <cellStyle name="60% - Accent6" xfId="20015" builtinId="52" hidden="1" customBuiltin="1"/>
    <cellStyle name="60% - Accent6" xfId="20044" builtinId="52" hidden="1" customBuiltin="1"/>
    <cellStyle name="60% - Accent6" xfId="20151" builtinId="52" hidden="1" customBuiltin="1"/>
    <cellStyle name="60% - Accent6" xfId="20172" builtinId="52" hidden="1" customBuiltin="1"/>
    <cellStyle name="60% - Accent6" xfId="20195" builtinId="52" hidden="1" customBuiltin="1"/>
    <cellStyle name="60% - Accent6" xfId="20217" builtinId="52" hidden="1" customBuiltin="1"/>
    <cellStyle name="60% - Accent6" xfId="20238" builtinId="52" hidden="1" customBuiltin="1"/>
    <cellStyle name="60% - Accent6" xfId="20272" builtinId="52" hidden="1" customBuiltin="1"/>
    <cellStyle name="60% - Accent6" xfId="20474" builtinId="52" hidden="1" customBuiltin="1"/>
    <cellStyle name="60% - Accent6" xfId="20496" builtinId="52" hidden="1" customBuiltin="1"/>
    <cellStyle name="60% - Accent6" xfId="20525" builtinId="52" hidden="1" customBuiltin="1"/>
    <cellStyle name="60% - Accent6" xfId="20552" builtinId="52" hidden="1" customBuiltin="1"/>
    <cellStyle name="60% - Accent6" xfId="20576" builtinId="52" hidden="1" customBuiltin="1"/>
    <cellStyle name="60% - Accent6" xfId="20578" builtinId="52" hidden="1" customBuiltin="1"/>
    <cellStyle name="60% - Accent6" xfId="20622" builtinId="52" hidden="1" customBuiltin="1"/>
    <cellStyle name="60% - Accent6" xfId="20654" builtinId="52" hidden="1" customBuiltin="1"/>
    <cellStyle name="60% - Accent6" xfId="20688" builtinId="52" hidden="1" customBuiltin="1"/>
    <cellStyle name="60% - Accent6" xfId="20720" builtinId="52" hidden="1" customBuiltin="1"/>
    <cellStyle name="60% - Accent6" xfId="20752" builtinId="52" hidden="1" customBuiltin="1"/>
    <cellStyle name="60% - Accent6" xfId="20618" builtinId="52" hidden="1" customBuiltin="1"/>
    <cellStyle name="60% - Accent6" xfId="20737" builtinId="52" hidden="1" customBuiltin="1"/>
    <cellStyle name="60% - Accent6" xfId="20767" builtinId="52" hidden="1" customBuiltin="1"/>
    <cellStyle name="60% - Accent6" xfId="20798" builtinId="52" hidden="1" customBuiltin="1"/>
    <cellStyle name="60% - Accent6" xfId="20824" builtinId="52" hidden="1" customBuiltin="1"/>
    <cellStyle name="60% - Accent6" xfId="20848" builtinId="52" hidden="1" customBuiltin="1"/>
    <cellStyle name="60% - Accent6" xfId="20861" builtinId="52" hidden="1" customBuiltin="1"/>
    <cellStyle name="60% - Accent6" xfId="20901" builtinId="52" hidden="1" customBuiltin="1"/>
    <cellStyle name="60% - Accent6" xfId="20930" builtinId="52" hidden="1" customBuiltin="1"/>
    <cellStyle name="60% - Accent6" xfId="20962" builtinId="52" hidden="1" customBuiltin="1"/>
    <cellStyle name="60% - Accent6" xfId="20991" builtinId="52" hidden="1" customBuiltin="1"/>
    <cellStyle name="60% - Accent6" xfId="21020" builtinId="52" hidden="1" customBuiltin="1"/>
    <cellStyle name="60% - Accent6" xfId="20897" builtinId="52" hidden="1" customBuiltin="1"/>
    <cellStyle name="60% - Accent6" xfId="21007" builtinId="52" hidden="1" customBuiltin="1"/>
    <cellStyle name="60% - Accent6" xfId="21034" builtinId="52" hidden="1" customBuiltin="1"/>
    <cellStyle name="60% - Accent6" xfId="21059" builtinId="52" hidden="1" customBuiltin="1"/>
    <cellStyle name="60% - Accent6" xfId="21083" builtinId="52" hidden="1" customBuiltin="1"/>
    <cellStyle name="60% - Accent6" xfId="21106" builtinId="52" hidden="1" customBuiltin="1"/>
    <cellStyle name="60% - Accent6" xfId="21138" builtinId="52" hidden="1" customBuiltin="1"/>
    <cellStyle name="60% - Accent6" xfId="21178" builtinId="52" hidden="1" customBuiltin="1"/>
    <cellStyle name="60% - Accent6" xfId="21207" builtinId="52" hidden="1" customBuiltin="1"/>
    <cellStyle name="60% - Accent6" xfId="21240" builtinId="52" hidden="1" customBuiltin="1"/>
    <cellStyle name="60% - Accent6" xfId="21268" builtinId="52" hidden="1" customBuiltin="1"/>
    <cellStyle name="60% - Accent6" xfId="21297" builtinId="52" hidden="1" customBuiltin="1"/>
    <cellStyle name="60% - Accent6" xfId="21174" builtinId="52" hidden="1" customBuiltin="1"/>
    <cellStyle name="60% - Accent6" xfId="21284" builtinId="52" hidden="1" customBuiltin="1"/>
    <cellStyle name="60% - Accent6" xfId="21311" builtinId="52" hidden="1" customBuiltin="1"/>
    <cellStyle name="60% - Accent6" xfId="21336" builtinId="52" hidden="1" customBuiltin="1"/>
    <cellStyle name="60% - Accent6" xfId="21361" builtinId="52" hidden="1" customBuiltin="1"/>
    <cellStyle name="60% - Accent6" xfId="21384" builtinId="52" hidden="1" customBuiltin="1"/>
    <cellStyle name="60% - Accent6" xfId="21418" builtinId="52" hidden="1" customBuiltin="1"/>
    <cellStyle name="60% - Accent6" xfId="20386" builtinId="52" hidden="1" customBuiltin="1"/>
    <cellStyle name="60% - Accent6" xfId="20390" builtinId="52" hidden="1" customBuiltin="1"/>
    <cellStyle name="60% - Accent6" xfId="20409" builtinId="52" hidden="1" customBuiltin="1"/>
    <cellStyle name="60% - Accent6" xfId="20338" builtinId="52" hidden="1" customBuiltin="1"/>
    <cellStyle name="60% - Accent6" xfId="20371" builtinId="52" hidden="1" customBuiltin="1"/>
    <cellStyle name="60% - Accent6" xfId="20278" builtinId="52" hidden="1" customBuiltin="1"/>
    <cellStyle name="60% - Accent6" xfId="21558" builtinId="52" hidden="1" customBuiltin="1"/>
    <cellStyle name="60% - Accent6" xfId="21579" builtinId="52" hidden="1" customBuiltin="1"/>
    <cellStyle name="60% - Accent6" xfId="21602" builtinId="52" hidden="1" customBuiltin="1"/>
    <cellStyle name="60% - Accent6" xfId="21623" builtinId="52" hidden="1" customBuiltin="1"/>
    <cellStyle name="60% - Accent6" xfId="21644" builtinId="52" hidden="1" customBuiltin="1"/>
    <cellStyle name="60% - Accent6" xfId="21646" builtinId="52" hidden="1" customBuiltin="1"/>
    <cellStyle name="60% - Accent6" xfId="21688" builtinId="52" hidden="1" customBuiltin="1"/>
    <cellStyle name="60% - Accent6" xfId="21719" builtinId="52" hidden="1" customBuiltin="1"/>
    <cellStyle name="60% - Accent6" xfId="21754" builtinId="52" hidden="1" customBuiltin="1"/>
    <cellStyle name="60% - Accent6" xfId="21784" builtinId="52" hidden="1" customBuiltin="1"/>
    <cellStyle name="60% - Accent6" xfId="21814" builtinId="52" hidden="1" customBuiltin="1"/>
    <cellStyle name="60% - Accent6" xfId="21684" builtinId="52" hidden="1" customBuiltin="1"/>
    <cellStyle name="60% - Accent6" xfId="21801" builtinId="52" hidden="1" customBuiltin="1"/>
    <cellStyle name="60% - Accent6" xfId="21829" builtinId="52" hidden="1" customBuiltin="1"/>
    <cellStyle name="60% - Accent6" xfId="21857" builtinId="52" hidden="1" customBuiltin="1"/>
    <cellStyle name="60% - Accent6" xfId="21881" builtinId="52" hidden="1" customBuiltin="1"/>
    <cellStyle name="60% - Accent6" xfId="21905" builtinId="52" hidden="1" customBuiltin="1"/>
    <cellStyle name="60% - Accent6" xfId="21918" builtinId="52" hidden="1" customBuiltin="1"/>
    <cellStyle name="60% - Accent6" xfId="21957" builtinId="52" hidden="1" customBuiltin="1"/>
    <cellStyle name="60% - Accent6" xfId="21986" builtinId="52" hidden="1" customBuiltin="1"/>
    <cellStyle name="60% - Accent6" xfId="22019" builtinId="52" hidden="1" customBuiltin="1"/>
    <cellStyle name="60% - Accent6" xfId="22046" builtinId="52" hidden="1" customBuiltin="1"/>
    <cellStyle name="60% - Accent6" xfId="22075" builtinId="52" hidden="1" customBuiltin="1"/>
    <cellStyle name="60% - Accent6" xfId="21953" builtinId="52" hidden="1" customBuiltin="1"/>
    <cellStyle name="60% - Accent6" xfId="22062" builtinId="52" hidden="1" customBuiltin="1"/>
    <cellStyle name="60% - Accent6" xfId="22088" builtinId="52" hidden="1" customBuiltin="1"/>
    <cellStyle name="60% - Accent6" xfId="22113" builtinId="52" hidden="1" customBuiltin="1"/>
    <cellStyle name="60% - Accent6" xfId="22138" builtinId="52" hidden="1" customBuiltin="1"/>
    <cellStyle name="60% - Accent6" xfId="22162" builtinId="52" hidden="1" customBuiltin="1"/>
    <cellStyle name="60% - Accent6" xfId="22193" builtinId="52" hidden="1" customBuiltin="1"/>
    <cellStyle name="60% - Accent6" xfId="22233" builtinId="52" hidden="1" customBuiltin="1"/>
    <cellStyle name="60% - Accent6" xfId="22262" builtinId="52" hidden="1" customBuiltin="1"/>
    <cellStyle name="60% - Accent6" xfId="22295" builtinId="52" hidden="1" customBuiltin="1"/>
    <cellStyle name="60% - Accent6" xfId="22323" builtinId="52" hidden="1" customBuiltin="1"/>
    <cellStyle name="60% - Accent6" xfId="22352" builtinId="52" hidden="1" customBuiltin="1"/>
    <cellStyle name="60% - Accent6" xfId="22229" builtinId="52" hidden="1" customBuiltin="1"/>
    <cellStyle name="60% - Accent6" xfId="22339" builtinId="52" hidden="1" customBuiltin="1"/>
    <cellStyle name="60% - Accent6" xfId="22367" builtinId="52" hidden="1" customBuiltin="1"/>
    <cellStyle name="60% - Accent6" xfId="22391" builtinId="52" hidden="1" customBuiltin="1"/>
    <cellStyle name="60% - Accent6" xfId="22414" builtinId="52" hidden="1" customBuiltin="1"/>
    <cellStyle name="60% - Accent6" xfId="22437" builtinId="52" hidden="1" customBuiltin="1"/>
    <cellStyle name="60% - Accent6" xfId="22458" builtinId="52" hidden="1" customBuiltin="1"/>
    <cellStyle name="60% - Accent6" xfId="5885" builtinId="52" hidden="1" customBuiltin="1"/>
    <cellStyle name="60% - Accent6" xfId="14553" builtinId="52" hidden="1" customBuiltin="1"/>
    <cellStyle name="60% - Accent6" xfId="9662" builtinId="52" hidden="1" customBuiltin="1"/>
    <cellStyle name="60% - Accent6" xfId="5296" builtinId="52" hidden="1" customBuiltin="1"/>
    <cellStyle name="60% - Accent6" xfId="16240" builtinId="52" hidden="1" customBuiltin="1"/>
    <cellStyle name="60% - Accent6" xfId="5684" builtinId="52" hidden="1" customBuiltin="1"/>
    <cellStyle name="60% - Accent6" xfId="4438" builtinId="52" hidden="1" customBuiltin="1"/>
    <cellStyle name="60% - Accent6" xfId="22106" builtinId="52" hidden="1" customBuiltin="1"/>
    <cellStyle name="60% - Accent6" xfId="20083" builtinId="52" hidden="1" customBuiltin="1"/>
    <cellStyle name="60% - Accent6" xfId="20067" builtinId="52" hidden="1" customBuiltin="1"/>
    <cellStyle name="60% - Accent6" xfId="14277" builtinId="52" hidden="1" customBuiltin="1"/>
    <cellStyle name="60% - Accent6" xfId="6261" builtinId="52" hidden="1" customBuiltin="1"/>
    <cellStyle name="60% - Accent6" xfId="20460" builtinId="52" hidden="1" customBuiltin="1"/>
    <cellStyle name="60% - Accent6" xfId="8124" builtinId="52" hidden="1" customBuiltin="1"/>
    <cellStyle name="60% - Accent6" xfId="14424" builtinId="52" hidden="1" customBuiltin="1"/>
    <cellStyle name="60% - Accent6" xfId="22402" builtinId="52" hidden="1" customBuiltin="1"/>
    <cellStyle name="60% - Accent6" xfId="22470" builtinId="52" hidden="1" customBuiltin="1"/>
    <cellStyle name="60% - Accent6" xfId="22017" builtinId="52" hidden="1" customBuiltin="1"/>
    <cellStyle name="60% - Accent6" xfId="16884" builtinId="52" hidden="1" customBuiltin="1"/>
    <cellStyle name="60% - Accent6" xfId="22495" builtinId="52" hidden="1" customBuiltin="1"/>
    <cellStyle name="60% - Accent6" xfId="22534" builtinId="52" hidden="1" customBuiltin="1"/>
    <cellStyle name="60% - Accent6" xfId="22571" builtinId="52" hidden="1" customBuiltin="1"/>
    <cellStyle name="60% - Accent6" xfId="22606" builtinId="52" hidden="1" customBuiltin="1"/>
    <cellStyle name="60% - Accent6" xfId="22622" builtinId="52" hidden="1" customBuiltin="1"/>
    <cellStyle name="60% - Accent6" xfId="22668" builtinId="52" hidden="1" customBuiltin="1"/>
    <cellStyle name="60% - Accent6" xfId="22700" builtinId="52" hidden="1" customBuiltin="1"/>
    <cellStyle name="60% - Accent6" xfId="22734" builtinId="52" hidden="1" customBuiltin="1"/>
    <cellStyle name="60% - Accent6" xfId="22766" builtinId="52" hidden="1" customBuiltin="1"/>
    <cellStyle name="60% - Accent6" xfId="22797" builtinId="52" hidden="1" customBuiltin="1"/>
    <cellStyle name="60% - Accent6" xfId="22663" builtinId="52" hidden="1" customBuiltin="1"/>
    <cellStyle name="60% - Accent6" xfId="22782" builtinId="52" hidden="1" customBuiltin="1"/>
    <cellStyle name="60% - Accent6" xfId="22821" builtinId="52" hidden="1" customBuiltin="1"/>
    <cellStyle name="60% - Accent6" xfId="22856" builtinId="52" hidden="1" customBuiltin="1"/>
    <cellStyle name="60% - Accent6" xfId="22892" builtinId="52" hidden="1" customBuiltin="1"/>
    <cellStyle name="60% - Accent6" xfId="22926" builtinId="52" hidden="1" customBuiltin="1"/>
    <cellStyle name="60% - Accent6" xfId="22964" builtinId="52" hidden="1" customBuiltin="1"/>
    <cellStyle name="60% - Accent6" xfId="23010" builtinId="52" hidden="1" customBuiltin="1"/>
    <cellStyle name="60% - Accent6" xfId="23042" builtinId="52" hidden="1" customBuiltin="1"/>
    <cellStyle name="60% - Accent6" xfId="23076" builtinId="52" hidden="1" customBuiltin="1"/>
    <cellStyle name="60% - Accent6" xfId="23108" builtinId="52" hidden="1" customBuiltin="1"/>
    <cellStyle name="60% - Accent6" xfId="23139" builtinId="52" hidden="1" customBuiltin="1"/>
    <cellStyle name="60% - Accent6" xfId="23005" builtinId="52" hidden="1" customBuiltin="1"/>
    <cellStyle name="60% - Accent6" xfId="23124" builtinId="52" hidden="1" customBuiltin="1"/>
    <cellStyle name="60% - Accent6" xfId="23163" builtinId="52" hidden="1" customBuiltin="1"/>
    <cellStyle name="60% - Accent6" xfId="23198" builtinId="52" hidden="1" customBuiltin="1"/>
    <cellStyle name="60% - Accent6" xfId="23234" builtinId="52" hidden="1" customBuiltin="1"/>
    <cellStyle name="60% - Accent6" xfId="23268" builtinId="52" hidden="1" customBuiltin="1"/>
    <cellStyle name="60% - Accent6" xfId="23293" builtinId="52" hidden="1" customBuiltin="1"/>
    <cellStyle name="60% - Accent6" xfId="23359" builtinId="52" hidden="1" customBuiltin="1"/>
    <cellStyle name="60% - Accent6" xfId="23380" builtinId="52" hidden="1" customBuiltin="1"/>
    <cellStyle name="60% - Accent6" xfId="23403" builtinId="52" hidden="1" customBuiltin="1"/>
    <cellStyle name="60% - Accent6" xfId="23425" builtinId="52" hidden="1" customBuiltin="1"/>
    <cellStyle name="60% - Accent6" xfId="23446" builtinId="52" hidden="1" customBuiltin="1"/>
    <cellStyle name="60% - Accent6" xfId="23477" builtinId="52" hidden="1" customBuiltin="1"/>
    <cellStyle name="60% - Accent6" xfId="23673" builtinId="52" hidden="1" customBuiltin="1"/>
    <cellStyle name="60% - Accent6" xfId="23695" builtinId="52" hidden="1" customBuiltin="1"/>
    <cellStyle name="60% - Accent6" xfId="23723" builtinId="52" hidden="1" customBuiltin="1"/>
    <cellStyle name="60% - Accent6" xfId="23749" builtinId="52" hidden="1" customBuiltin="1"/>
    <cellStyle name="60% - Accent6" xfId="23773" builtinId="52" hidden="1" customBuiltin="1"/>
    <cellStyle name="60% - Accent6" xfId="23775" builtinId="52" hidden="1" customBuiltin="1"/>
    <cellStyle name="60% - Accent6" xfId="23818" builtinId="52" hidden="1" customBuiltin="1"/>
    <cellStyle name="60% - Accent6" xfId="23850" builtinId="52" hidden="1" customBuiltin="1"/>
    <cellStyle name="60% - Accent6" xfId="23884" builtinId="52" hidden="1" customBuiltin="1"/>
    <cellStyle name="60% - Accent6" xfId="23916" builtinId="52" hidden="1" customBuiltin="1"/>
    <cellStyle name="60% - Accent6" xfId="23946" builtinId="52" hidden="1" customBuiltin="1"/>
    <cellStyle name="60% - Accent6" xfId="23814" builtinId="52" hidden="1" customBuiltin="1"/>
    <cellStyle name="60% - Accent6" xfId="23933" builtinId="52" hidden="1" customBuiltin="1"/>
    <cellStyle name="60% - Accent6" xfId="23961" builtinId="52" hidden="1" customBuiltin="1"/>
    <cellStyle name="60% - Accent6" xfId="23990" builtinId="52" hidden="1" customBuiltin="1"/>
    <cellStyle name="60% - Accent6" xfId="24016" builtinId="52" hidden="1" customBuiltin="1"/>
    <cellStyle name="60% - Accent6" xfId="24039" builtinId="52" hidden="1" customBuiltin="1"/>
    <cellStyle name="60% - Accent6" xfId="24052" builtinId="52" hidden="1" customBuiltin="1"/>
    <cellStyle name="60% - Accent6" xfId="24090" builtinId="52" hidden="1" customBuiltin="1"/>
    <cellStyle name="60% - Accent6" xfId="24119" builtinId="52" hidden="1" customBuiltin="1"/>
    <cellStyle name="60% - Accent6" xfId="24151" builtinId="52" hidden="1" customBuiltin="1"/>
    <cellStyle name="60% - Accent6" xfId="24179" builtinId="52" hidden="1" customBuiltin="1"/>
    <cellStyle name="60% - Accent6" xfId="24208" builtinId="52" hidden="1" customBuiltin="1"/>
    <cellStyle name="60% - Accent6" xfId="24086" builtinId="52" hidden="1" customBuiltin="1"/>
    <cellStyle name="60% - Accent6" xfId="24195" builtinId="52" hidden="1" customBuiltin="1"/>
    <cellStyle name="60% - Accent6" xfId="24222" builtinId="52" hidden="1" customBuiltin="1"/>
    <cellStyle name="60% - Accent6" xfId="24246" builtinId="52" hidden="1" customBuiltin="1"/>
    <cellStyle name="60% - Accent6" xfId="24270" builtinId="52" hidden="1" customBuiltin="1"/>
    <cellStyle name="60% - Accent6" xfId="24293" builtinId="52" hidden="1" customBuiltin="1"/>
    <cellStyle name="60% - Accent6" xfId="24325" builtinId="52" hidden="1" customBuiltin="1"/>
    <cellStyle name="60% - Accent6" xfId="24364" builtinId="52" hidden="1" customBuiltin="1"/>
    <cellStyle name="60% - Accent6" xfId="24393" builtinId="52" hidden="1" customBuiltin="1"/>
    <cellStyle name="60% - Accent6" xfId="24425" builtinId="52" hidden="1" customBuiltin="1"/>
    <cellStyle name="60% - Accent6" xfId="24453" builtinId="52" hidden="1" customBuiltin="1"/>
    <cellStyle name="60% - Accent6" xfId="24482" builtinId="52" hidden="1" customBuiltin="1"/>
    <cellStyle name="60% - Accent6" xfId="24360" builtinId="52" hidden="1" customBuiltin="1"/>
    <cellStyle name="60% - Accent6" xfId="24469" builtinId="52" hidden="1" customBuiltin="1"/>
    <cellStyle name="60% - Accent6" xfId="24496" builtinId="52" hidden="1" customBuiltin="1"/>
    <cellStyle name="60% - Accent6" xfId="24521" builtinId="52" hidden="1" customBuiltin="1"/>
    <cellStyle name="60% - Accent6" xfId="24545" builtinId="52" hidden="1" customBuiltin="1"/>
    <cellStyle name="60% - Accent6" xfId="24568" builtinId="52" hidden="1" customBuiltin="1"/>
    <cellStyle name="60% - Accent6" xfId="24602" builtinId="52" hidden="1" customBuiltin="1"/>
    <cellStyle name="60% - Accent6" xfId="23589" builtinId="52" hidden="1" customBuiltin="1"/>
    <cellStyle name="60% - Accent6" xfId="23593" builtinId="52" hidden="1" customBuiltin="1"/>
    <cellStyle name="60% - Accent6" xfId="23612" builtinId="52" hidden="1" customBuiltin="1"/>
    <cellStyle name="60% - Accent6" xfId="23542" builtinId="52" hidden="1" customBuiltin="1"/>
    <cellStyle name="60% - Accent6" xfId="23574" builtinId="52" hidden="1" customBuiltin="1"/>
    <cellStyle name="60% - Accent6" xfId="23483" builtinId="52" hidden="1" customBuiltin="1"/>
    <cellStyle name="60% - Accent6" xfId="24741" builtinId="52" hidden="1" customBuiltin="1"/>
    <cellStyle name="60% - Accent6" xfId="24762" builtinId="52" hidden="1" customBuiltin="1"/>
    <cellStyle name="60% - Accent6" xfId="24785" builtinId="52" hidden="1" customBuiltin="1"/>
    <cellStyle name="60% - Accent6" xfId="24806" builtinId="52" hidden="1" customBuiltin="1"/>
    <cellStyle name="60% - Accent6" xfId="24827" builtinId="52" hidden="1" customBuiltin="1"/>
    <cellStyle name="60% - Accent6" xfId="24828" builtinId="52" hidden="1" customBuiltin="1"/>
    <cellStyle name="60% - Accent6" xfId="24869" builtinId="52" hidden="1" customBuiltin="1"/>
    <cellStyle name="60% - Accent6" xfId="24900" builtinId="52" hidden="1" customBuiltin="1"/>
    <cellStyle name="60% - Accent6" xfId="24934" builtinId="52" hidden="1" customBuiltin="1"/>
    <cellStyle name="60% - Accent6" xfId="24964" builtinId="52" hidden="1" customBuiltin="1"/>
    <cellStyle name="60% - Accent6" xfId="24994" builtinId="52" hidden="1" customBuiltin="1"/>
    <cellStyle name="60% - Accent6" xfId="24865" builtinId="52" hidden="1" customBuiltin="1"/>
    <cellStyle name="60% - Accent6" xfId="24981" builtinId="52" hidden="1" customBuiltin="1"/>
    <cellStyle name="60% - Accent6" xfId="25009" builtinId="52" hidden="1" customBuiltin="1"/>
    <cellStyle name="60% - Accent6" xfId="25036" builtinId="52" hidden="1" customBuiltin="1"/>
    <cellStyle name="60% - Accent6" xfId="25060" builtinId="52" hidden="1" customBuiltin="1"/>
    <cellStyle name="60% - Accent6" xfId="25084" builtinId="52" hidden="1" customBuiltin="1"/>
    <cellStyle name="60% - Accent6" xfId="25095" builtinId="52" hidden="1" customBuiltin="1"/>
    <cellStyle name="60% - Accent6" xfId="25133" builtinId="52" hidden="1" customBuiltin="1"/>
    <cellStyle name="60% - Accent6" xfId="25162" builtinId="52" hidden="1" customBuiltin="1"/>
    <cellStyle name="60% - Accent6" xfId="25194" builtinId="52" hidden="1" customBuiltin="1"/>
    <cellStyle name="60% - Accent6" xfId="25221" builtinId="52" hidden="1" customBuiltin="1"/>
    <cellStyle name="60% - Accent6" xfId="25249" builtinId="52" hidden="1" customBuiltin="1"/>
    <cellStyle name="60% - Accent6" xfId="25129" builtinId="52" hidden="1" customBuiltin="1"/>
    <cellStyle name="60% - Accent6" xfId="25237" builtinId="52" hidden="1" customBuiltin="1"/>
    <cellStyle name="60% - Accent6" xfId="25262" builtinId="52" hidden="1" customBuiltin="1"/>
    <cellStyle name="60% - Accent6" xfId="25287" builtinId="52" hidden="1" customBuiltin="1"/>
    <cellStyle name="60% - Accent6" xfId="25311" builtinId="52" hidden="1" customBuiltin="1"/>
    <cellStyle name="60% - Accent6" xfId="25335" builtinId="52" hidden="1" customBuiltin="1"/>
    <cellStyle name="60% - Accent6" xfId="25366" builtinId="52" hidden="1" customBuiltin="1"/>
    <cellStyle name="60% - Accent6" xfId="25404" builtinId="52" hidden="1" customBuiltin="1"/>
    <cellStyle name="60% - Accent6" xfId="25433" builtinId="52" hidden="1" customBuiltin="1"/>
    <cellStyle name="60% - Accent6" xfId="25465" builtinId="52" hidden="1" customBuiltin="1"/>
    <cellStyle name="60% - Accent6" xfId="25492" builtinId="52" hidden="1" customBuiltin="1"/>
    <cellStyle name="60% - Accent6" xfId="25521" builtinId="52" hidden="1" customBuiltin="1"/>
    <cellStyle name="60% - Accent6" xfId="25400" builtinId="52" hidden="1" customBuiltin="1"/>
    <cellStyle name="60% - Accent6" xfId="25508" builtinId="52" hidden="1" customBuiltin="1"/>
    <cellStyle name="60% - Accent6" xfId="25535" builtinId="52" hidden="1" customBuiltin="1"/>
    <cellStyle name="60% - Accent6" xfId="25559" builtinId="52" hidden="1" customBuiltin="1"/>
    <cellStyle name="60% - Accent6" xfId="25582" builtinId="52" hidden="1" customBuiltin="1"/>
    <cellStyle name="60% - Accent6" xfId="25605" builtinId="52" hidden="1" customBuiltin="1"/>
    <cellStyle name="60% - Accent6" xfId="25626" builtinId="52" hidden="1" customBuiltin="1"/>
    <cellStyle name="60% - Accent6" xfId="16872" builtinId="52" hidden="1" customBuiltin="1"/>
    <cellStyle name="60% - Accent6" xfId="5080" builtinId="52" hidden="1" customBuiltin="1"/>
    <cellStyle name="60% - Accent6" xfId="18695" builtinId="52" hidden="1" customBuiltin="1"/>
    <cellStyle name="60% - Accent6" xfId="18616" builtinId="52" hidden="1" customBuiltin="1"/>
    <cellStyle name="60% - Accent6" xfId="20089" builtinId="52" hidden="1" customBuiltin="1"/>
    <cellStyle name="60% - Accent6" xfId="18781" builtinId="52" hidden="1" customBuiltin="1"/>
    <cellStyle name="60% - Accent6" xfId="5850" builtinId="52" hidden="1" customBuiltin="1"/>
    <cellStyle name="60% - Accent6" xfId="25280" builtinId="52" hidden="1" customBuiltin="1"/>
    <cellStyle name="60% - Accent6" xfId="23318" builtinId="52" hidden="1" customBuiltin="1"/>
    <cellStyle name="60% - Accent6" xfId="23310" builtinId="52" hidden="1" customBuiltin="1"/>
    <cellStyle name="60% - Accent6" xfId="14149" builtinId="52" hidden="1" customBuiltin="1"/>
    <cellStyle name="60% - Accent6" xfId="17006" builtinId="52" hidden="1" customBuiltin="1"/>
    <cellStyle name="60% - Accent6" xfId="23662" builtinId="52" hidden="1" customBuiltin="1"/>
    <cellStyle name="60% - Accent6" xfId="14851" builtinId="52" hidden="1" customBuiltin="1"/>
    <cellStyle name="60% - Accent6" xfId="14144" builtinId="52" hidden="1" customBuiltin="1"/>
    <cellStyle name="60% - Accent6" xfId="25570" builtinId="52" hidden="1" customBuiltin="1"/>
    <cellStyle name="60% - Accent6" xfId="25638" builtinId="52" hidden="1" customBuiltin="1"/>
    <cellStyle name="60% - Accent6" xfId="25192" builtinId="52" hidden="1" customBuiltin="1"/>
    <cellStyle name="60% - Accent6" xfId="7865" builtinId="52" hidden="1" customBuiltin="1"/>
    <cellStyle name="60% - Accent6" xfId="25663" builtinId="52" hidden="1" customBuiltin="1"/>
    <cellStyle name="60% - Accent6" xfId="25701" builtinId="52" hidden="1" customBuiltin="1"/>
    <cellStyle name="60% - Accent6" xfId="25737" builtinId="52" hidden="1" customBuiltin="1"/>
    <cellStyle name="60% - Accent6" xfId="25772" builtinId="52" hidden="1" customBuiltin="1"/>
    <cellStyle name="60% - Accent6" xfId="25788" builtinId="52" hidden="1" customBuiltin="1"/>
    <cellStyle name="60% - Accent6" xfId="25834" builtinId="52" hidden="1" customBuiltin="1"/>
    <cellStyle name="60% - Accent6" xfId="25866" builtinId="52" hidden="1" customBuiltin="1"/>
    <cellStyle name="60% - Accent6" xfId="25900" builtinId="52" hidden="1" customBuiltin="1"/>
    <cellStyle name="60% - Accent6" xfId="25932" builtinId="52" hidden="1" customBuiltin="1"/>
    <cellStyle name="60% - Accent6" xfId="25963" builtinId="52" hidden="1" customBuiltin="1"/>
    <cellStyle name="60% - Accent6" xfId="25829" builtinId="52" hidden="1" customBuiltin="1"/>
    <cellStyle name="60% - Accent6" xfId="25948" builtinId="52" hidden="1" customBuiltin="1"/>
    <cellStyle name="60% - Accent6" xfId="25987" builtinId="52" hidden="1" customBuiltin="1"/>
    <cellStyle name="60% - Accent6" xfId="26022" builtinId="52" hidden="1" customBuiltin="1"/>
    <cellStyle name="60% - Accent6" xfId="26058" builtinId="52" hidden="1" customBuiltin="1"/>
    <cellStyle name="60% - Accent6" xfId="26092" builtinId="52" hidden="1" customBuiltin="1"/>
    <cellStyle name="60% - Accent6" xfId="26123" builtinId="52" hidden="1" customBuiltin="1"/>
    <cellStyle name="60% - Accent6" xfId="26161" builtinId="52" hidden="1" customBuiltin="1"/>
    <cellStyle name="60% - Accent6" xfId="26190" builtinId="52" hidden="1" customBuiltin="1"/>
    <cellStyle name="60% - Accent6" xfId="26221" builtinId="52" hidden="1" customBuiltin="1"/>
    <cellStyle name="60% - Accent6" xfId="26250" builtinId="52" hidden="1" customBuiltin="1"/>
    <cellStyle name="60% - Accent6" xfId="26278" builtinId="52" hidden="1" customBuiltin="1"/>
    <cellStyle name="60% - Accent6" xfId="26157" builtinId="52" hidden="1" customBuiltin="1"/>
    <cellStyle name="60% - Accent6" xfId="26266" builtinId="52" hidden="1" customBuiltin="1"/>
    <cellStyle name="60% - Accent6" xfId="26290" builtinId="52" hidden="1" customBuiltin="1"/>
    <cellStyle name="60% - Accent6" xfId="26312" builtinId="52" hidden="1" customBuiltin="1"/>
    <cellStyle name="60% - Accent6" xfId="26335" builtinId="52" hidden="1" customBuiltin="1"/>
    <cellStyle name="60% - Accent6" xfId="26356" builtinId="52" hidden="1" customBuiltin="1"/>
    <cellStyle name="60% - Accent6" xfId="26378" builtinId="52" hidden="1" customBuiltin="1"/>
    <cellStyle name="60% - Accent6" xfId="26400" builtinId="52" hidden="1" customBuiltin="1"/>
    <cellStyle name="60% - Accent6" xfId="26421" builtinId="52" hidden="1" customBuiltin="1"/>
    <cellStyle name="60% - Accent6" xfId="26443" builtinId="52" hidden="1" customBuiltin="1"/>
    <cellStyle name="60% - Accent6" xfId="26465" builtinId="52" hidden="1" customBuiltin="1"/>
    <cellStyle name="60% - Accent6" xfId="26486" builtinId="52" hidden="1" customBuiltin="1"/>
    <cellStyle name="60% - Accent6" xfId="26511" builtinId="52" hidden="1" customBuiltin="1"/>
    <cellStyle name="60% - Accent6" xfId="26690" builtinId="52" hidden="1" customBuiltin="1"/>
    <cellStyle name="60% - Accent6" xfId="26711" builtinId="52" hidden="1" customBuiltin="1"/>
    <cellStyle name="60% - Accent6" xfId="26734" builtinId="52" hidden="1" customBuiltin="1"/>
    <cellStyle name="60% - Accent6" xfId="26756" builtinId="52" hidden="1" customBuiltin="1"/>
    <cellStyle name="60% - Accent6" xfId="26777" builtinId="52" hidden="1" customBuiltin="1"/>
    <cellStyle name="60% - Accent6" xfId="26778" builtinId="52" hidden="1" customBuiltin="1"/>
    <cellStyle name="60% - Accent6" xfId="26817" builtinId="52" hidden="1" customBuiltin="1"/>
    <cellStyle name="60% - Accent6" xfId="26848" builtinId="52" hidden="1" customBuiltin="1"/>
    <cellStyle name="60% - Accent6" xfId="26881" builtinId="52" hidden="1" customBuiltin="1"/>
    <cellStyle name="60% - Accent6" xfId="26912" builtinId="52" hidden="1" customBuiltin="1"/>
    <cellStyle name="60% - Accent6" xfId="26942" builtinId="52" hidden="1" customBuiltin="1"/>
    <cellStyle name="60% - Accent6" xfId="26813" builtinId="52" hidden="1" customBuiltin="1"/>
    <cellStyle name="60% - Accent6" xfId="26929" builtinId="52" hidden="1" customBuiltin="1"/>
    <cellStyle name="60% - Accent6" xfId="26955" builtinId="52" hidden="1" customBuiltin="1"/>
    <cellStyle name="60% - Accent6" xfId="26980" builtinId="52" hidden="1" customBuiltin="1"/>
    <cellStyle name="60% - Accent6" xfId="27002" builtinId="52" hidden="1" customBuiltin="1"/>
    <cellStyle name="60% - Accent6" xfId="27023" builtinId="52" hidden="1" customBuiltin="1"/>
    <cellStyle name="60% - Accent6" xfId="27035" builtinId="52" hidden="1" customBuiltin="1"/>
    <cellStyle name="60% - Accent6" xfId="27071" builtinId="52" hidden="1" customBuiltin="1"/>
    <cellStyle name="60% - Accent6" xfId="27100" builtinId="52" hidden="1" customBuiltin="1"/>
    <cellStyle name="60% - Accent6" xfId="27131" builtinId="52" hidden="1" customBuiltin="1"/>
    <cellStyle name="60% - Accent6" xfId="27159" builtinId="52" hidden="1" customBuiltin="1"/>
    <cellStyle name="60% - Accent6" xfId="27187" builtinId="52" hidden="1" customBuiltin="1"/>
    <cellStyle name="60% - Accent6" xfId="27067" builtinId="52" hidden="1" customBuiltin="1"/>
    <cellStyle name="60% - Accent6" xfId="27175" builtinId="52" hidden="1" customBuiltin="1"/>
    <cellStyle name="60% - Accent6" xfId="27199" builtinId="52" hidden="1" customBuiltin="1"/>
    <cellStyle name="60% - Accent6" xfId="27221" builtinId="52" hidden="1" customBuiltin="1"/>
    <cellStyle name="60% - Accent6" xfId="27243" builtinId="52" hidden="1" customBuiltin="1"/>
    <cellStyle name="60% - Accent6" xfId="27264" builtinId="52" hidden="1" customBuiltin="1"/>
    <cellStyle name="60% - Accent6" xfId="27295" builtinId="52" hidden="1" customBuiltin="1"/>
    <cellStyle name="60% - Accent6" xfId="27331" builtinId="52" hidden="1" customBuiltin="1"/>
    <cellStyle name="60% - Accent6" xfId="27360" builtinId="52" hidden="1" customBuiltin="1"/>
    <cellStyle name="60% - Accent6" xfId="27391" builtinId="52" hidden="1" customBuiltin="1"/>
    <cellStyle name="60% - Accent6" xfId="27419" builtinId="52" hidden="1" customBuiltin="1"/>
    <cellStyle name="60% - Accent6" xfId="27447" builtinId="52" hidden="1" customBuiltin="1"/>
    <cellStyle name="60% - Accent6" xfId="27327" builtinId="52" hidden="1" customBuiltin="1"/>
    <cellStyle name="60% - Accent6" xfId="27435" builtinId="52" hidden="1" customBuiltin="1"/>
    <cellStyle name="60% - Accent6" xfId="27459" builtinId="52" hidden="1" customBuiltin="1"/>
    <cellStyle name="60% - Accent6" xfId="27481" builtinId="52" hidden="1" customBuiltin="1"/>
    <cellStyle name="60% - Accent6" xfId="27503" builtinId="52" hidden="1" customBuiltin="1"/>
    <cellStyle name="60% - Accent6" xfId="27524" builtinId="52" hidden="1" customBuiltin="1"/>
    <cellStyle name="60% - Accent6" xfId="27545" builtinId="52" hidden="1" customBuiltin="1"/>
    <cellStyle name="60% - Accent6" xfId="26613" builtinId="52" hidden="1" customBuiltin="1"/>
    <cellStyle name="60% - Accent6" xfId="26617" builtinId="52" hidden="1" customBuiltin="1"/>
    <cellStyle name="60% - Accent6" xfId="26635" builtinId="52" hidden="1" customBuiltin="1"/>
    <cellStyle name="60% - Accent6" xfId="26570" builtinId="52" hidden="1" customBuiltin="1"/>
    <cellStyle name="60% - Accent6" xfId="26598" builtinId="52" hidden="1" customBuiltin="1"/>
    <cellStyle name="60% - Accent6" xfId="26517" builtinId="52" hidden="1" customBuiltin="1"/>
    <cellStyle name="60% - Accent6" xfId="27598" builtinId="52" hidden="1" customBuiltin="1"/>
    <cellStyle name="60% - Accent6" xfId="27619" builtinId="52" hidden="1" customBuiltin="1"/>
    <cellStyle name="60% - Accent6" xfId="27642" builtinId="52" hidden="1" customBuiltin="1"/>
    <cellStyle name="60% - Accent6" xfId="27663" builtinId="52" hidden="1" customBuiltin="1"/>
    <cellStyle name="60% - Accent6" xfId="27684" builtinId="52" hidden="1" customBuiltin="1"/>
    <cellStyle name="60% - Accent6" xfId="27685" builtinId="52" hidden="1" customBuiltin="1"/>
    <cellStyle name="60% - Accent6" xfId="27723" builtinId="52" hidden="1" customBuiltin="1"/>
    <cellStyle name="60% - Accent6" xfId="27754" builtinId="52" hidden="1" customBuiltin="1"/>
    <cellStyle name="60% - Accent6" xfId="27787" builtinId="52" hidden="1" customBuiltin="1"/>
    <cellStyle name="60% - Accent6" xfId="27817" builtinId="52" hidden="1" customBuiltin="1"/>
    <cellStyle name="60% - Accent6" xfId="27847" builtinId="52" hidden="1" customBuiltin="1"/>
    <cellStyle name="60% - Accent6" xfId="27719" builtinId="52" hidden="1" customBuiltin="1"/>
    <cellStyle name="60% - Accent6" xfId="27834" builtinId="52" hidden="1" customBuiltin="1"/>
    <cellStyle name="60% - Accent6" xfId="27860" builtinId="52" hidden="1" customBuiltin="1"/>
    <cellStyle name="60% - Accent6" xfId="27885" builtinId="52" hidden="1" customBuiltin="1"/>
    <cellStyle name="60% - Accent6" xfId="27906" builtinId="52" hidden="1" customBuiltin="1"/>
    <cellStyle name="60% - Accent6" xfId="27927" builtinId="52" hidden="1" customBuiltin="1"/>
    <cellStyle name="60% - Accent6" xfId="27938" builtinId="52" hidden="1" customBuiltin="1"/>
    <cellStyle name="60% - Accent6" xfId="27973" builtinId="52" hidden="1" customBuiltin="1"/>
    <cellStyle name="60% - Accent6" xfId="28002" builtinId="52" hidden="1" customBuiltin="1"/>
    <cellStyle name="60% - Accent6" xfId="28033" builtinId="52" hidden="1" customBuiltin="1"/>
    <cellStyle name="60% - Accent6" xfId="28060" builtinId="52" hidden="1" customBuiltin="1"/>
    <cellStyle name="60% - Accent6" xfId="28088" builtinId="52" hidden="1" customBuiltin="1"/>
    <cellStyle name="60% - Accent6" xfId="27969" builtinId="52" hidden="1" customBuiltin="1"/>
    <cellStyle name="60% - Accent6" xfId="28076" builtinId="52" hidden="1" customBuiltin="1"/>
    <cellStyle name="60% - Accent6" xfId="28100" builtinId="52" hidden="1" customBuiltin="1"/>
    <cellStyle name="60% - Accent6" xfId="28122" builtinId="52" hidden="1" customBuiltin="1"/>
    <cellStyle name="60% - Accent6" xfId="28143" builtinId="52" hidden="1" customBuiltin="1"/>
    <cellStyle name="60% - Accent6" xfId="28164" builtinId="52" hidden="1" customBuiltin="1"/>
    <cellStyle name="60% - Accent6" xfId="28194" builtinId="52" hidden="1" customBuiltin="1"/>
    <cellStyle name="60% - Accent6" xfId="28229" builtinId="52" hidden="1" customBuiltin="1"/>
    <cellStyle name="60% - Accent6" xfId="28258" builtinId="52" hidden="1" customBuiltin="1"/>
    <cellStyle name="60% - Accent6" xfId="28289" builtinId="52" hidden="1" customBuiltin="1"/>
    <cellStyle name="60% - Accent6" xfId="28316" builtinId="52" hidden="1" customBuiltin="1"/>
    <cellStyle name="60% - Accent6" xfId="28344" builtinId="52" hidden="1" customBuiltin="1"/>
    <cellStyle name="60% - Accent6" xfId="28225" builtinId="52" hidden="1" customBuiltin="1"/>
    <cellStyle name="60% - Accent6" xfId="28332" builtinId="52" hidden="1" customBuiltin="1"/>
    <cellStyle name="60% - Accent6" xfId="28356" builtinId="52" hidden="1" customBuiltin="1"/>
    <cellStyle name="60% - Accent6" xfId="28378" builtinId="52" hidden="1" customBuiltin="1"/>
    <cellStyle name="60% - Accent6" xfId="28399" builtinId="52" hidden="1" customBuiltin="1"/>
    <cellStyle name="60% - Accent6" xfId="28420" builtinId="52" hidden="1" customBuiltin="1"/>
    <cellStyle name="60% - Accent6" xfId="28441" builtinId="52" hidden="1" customBuiltin="1"/>
    <cellStyle name="Accent1" xfId="20" builtinId="29" hidden="1" customBuiltin="1"/>
    <cellStyle name="Accent1" xfId="68" builtinId="29" hidden="1" customBuiltin="1"/>
    <cellStyle name="Accent1" xfId="103" builtinId="29" hidden="1" customBuiltin="1"/>
    <cellStyle name="Accent1" xfId="146" builtinId="29" hidden="1" customBuiltin="1"/>
    <cellStyle name="Accent1" xfId="188" builtinId="29" hidden="1" customBuiltin="1"/>
    <cellStyle name="Accent1" xfId="222" builtinId="29" hidden="1" customBuiltin="1"/>
    <cellStyle name="Accent1" xfId="259" builtinId="29" hidden="1" customBuiltin="1"/>
    <cellStyle name="Accent1" xfId="296" builtinId="29" hidden="1" customBuiltin="1"/>
    <cellStyle name="Accent1" xfId="330" builtinId="29" hidden="1" customBuiltin="1"/>
    <cellStyle name="Accent1" xfId="365" builtinId="29" hidden="1" customBuiltin="1"/>
    <cellStyle name="Accent1" xfId="453" builtinId="29" hidden="1" customBuiltin="1"/>
    <cellStyle name="Accent1" xfId="487" builtinId="29" hidden="1" customBuiltin="1"/>
    <cellStyle name="Accent1" xfId="523" builtinId="29" hidden="1" customBuiltin="1"/>
    <cellStyle name="Accent1" xfId="559" builtinId="29" hidden="1" customBuiltin="1"/>
    <cellStyle name="Accent1" xfId="593" builtinId="29" hidden="1" customBuiltin="1"/>
    <cellStyle name="Accent1" xfId="397" builtinId="29" hidden="1" customBuiltin="1"/>
    <cellStyle name="Accent1" xfId="644" builtinId="29" hidden="1" customBuiltin="1"/>
    <cellStyle name="Accent1" xfId="678" builtinId="29" hidden="1" customBuiltin="1"/>
    <cellStyle name="Accent1" xfId="716" builtinId="29" hidden="1" customBuiltin="1"/>
    <cellStyle name="Accent1" xfId="751" builtinId="29" hidden="1" customBuiltin="1"/>
    <cellStyle name="Accent1" xfId="785" builtinId="29" hidden="1" customBuiltin="1"/>
    <cellStyle name="Accent1" xfId="633" builtinId="29" hidden="1" customBuiltin="1"/>
    <cellStyle name="Accent1" xfId="771" builtinId="29" hidden="1" customBuiltin="1"/>
    <cellStyle name="Accent1" xfId="809" builtinId="29" hidden="1" customBuiltin="1"/>
    <cellStyle name="Accent1" xfId="847" builtinId="29" hidden="1" customBuiltin="1"/>
    <cellStyle name="Accent1" xfId="883" builtinId="29" hidden="1" customBuiltin="1"/>
    <cellStyle name="Accent1" xfId="918" builtinId="29" hidden="1" customBuiltin="1"/>
    <cellStyle name="Accent1" xfId="620" builtinId="29" hidden="1" customBuiltin="1"/>
    <cellStyle name="Accent1" xfId="981" builtinId="29" hidden="1" customBuiltin="1"/>
    <cellStyle name="Accent1" xfId="1014" builtinId="29" hidden="1" customBuiltin="1"/>
    <cellStyle name="Accent1" xfId="1049" builtinId="29" hidden="1" customBuiltin="1"/>
    <cellStyle name="Accent1" xfId="1082" builtinId="29" hidden="1" customBuiltin="1"/>
    <cellStyle name="Accent1" xfId="1112" builtinId="29" hidden="1" customBuiltin="1"/>
    <cellStyle name="Accent1" xfId="970" builtinId="29" hidden="1" customBuiltin="1"/>
    <cellStyle name="Accent1" xfId="1099" builtinId="29" hidden="1" customBuiltin="1"/>
    <cellStyle name="Accent1" xfId="1133" builtinId="29" hidden="1" customBuiltin="1"/>
    <cellStyle name="Accent1" xfId="1168" builtinId="29" hidden="1" customBuiltin="1"/>
    <cellStyle name="Accent1" xfId="1204" builtinId="29" hidden="1" customBuiltin="1"/>
    <cellStyle name="Accent1" xfId="1238" builtinId="29" hidden="1" customBuiltin="1"/>
    <cellStyle name="Accent1" xfId="1278" builtinId="29" hidden="1" customBuiltin="1"/>
    <cellStyle name="Accent1" xfId="1323" builtinId="29" hidden="1" customBuiltin="1"/>
    <cellStyle name="Accent1" xfId="1356" builtinId="29" hidden="1" customBuiltin="1"/>
    <cellStyle name="Accent1" xfId="1391" builtinId="29" hidden="1" customBuiltin="1"/>
    <cellStyle name="Accent1" xfId="1424" builtinId="29" hidden="1" customBuiltin="1"/>
    <cellStyle name="Accent1" xfId="1454" builtinId="29" hidden="1" customBuiltin="1"/>
    <cellStyle name="Accent1" xfId="1312" builtinId="29" hidden="1" customBuiltin="1"/>
    <cellStyle name="Accent1" xfId="1441" builtinId="29" hidden="1" customBuiltin="1"/>
    <cellStyle name="Accent1" xfId="1475" builtinId="29" hidden="1" customBuiltin="1"/>
    <cellStyle name="Accent1" xfId="1510" builtinId="29" hidden="1" customBuiltin="1"/>
    <cellStyle name="Accent1" xfId="1546" builtinId="29" hidden="1" customBuiltin="1"/>
    <cellStyle name="Accent1" xfId="1580" builtinId="29" hidden="1" customBuiltin="1"/>
    <cellStyle name="Accent1" xfId="1615" builtinId="29" hidden="1" customBuiltin="1"/>
    <cellStyle name="Accent1" xfId="1735" builtinId="29" hidden="1" customBuiltin="1"/>
    <cellStyle name="Accent1" xfId="1756" builtinId="29" hidden="1" customBuiltin="1"/>
    <cellStyle name="Accent1" xfId="1778" builtinId="29" hidden="1" customBuiltin="1"/>
    <cellStyle name="Accent1" xfId="1800" builtinId="29" hidden="1" customBuiltin="1"/>
    <cellStyle name="Accent1" xfId="1821" builtinId="29" hidden="1" customBuiltin="1"/>
    <cellStyle name="Accent1" xfId="1846" builtinId="29" hidden="1" customBuiltin="1"/>
    <cellStyle name="Accent1" xfId="2025" builtinId="29" hidden="1" customBuiltin="1"/>
    <cellStyle name="Accent1" xfId="2046" builtinId="29" hidden="1" customBuiltin="1"/>
    <cellStyle name="Accent1" xfId="2069" builtinId="29" hidden="1" customBuiltin="1"/>
    <cellStyle name="Accent1" xfId="2091" builtinId="29" hidden="1" customBuiltin="1"/>
    <cellStyle name="Accent1" xfId="2112" builtinId="29" hidden="1" customBuiltin="1"/>
    <cellStyle name="Accent1" xfId="1989" builtinId="29" hidden="1" customBuiltin="1"/>
    <cellStyle name="Accent1" xfId="2145" builtinId="29" hidden="1" customBuiltin="1"/>
    <cellStyle name="Accent1" xfId="2174" builtinId="29" hidden="1" customBuiltin="1"/>
    <cellStyle name="Accent1" xfId="2209" builtinId="29" hidden="1" customBuiltin="1"/>
    <cellStyle name="Accent1" xfId="2239" builtinId="29" hidden="1" customBuiltin="1"/>
    <cellStyle name="Accent1" xfId="2270" builtinId="29" hidden="1" customBuiltin="1"/>
    <cellStyle name="Accent1" xfId="2135" builtinId="29" hidden="1" customBuiltin="1"/>
    <cellStyle name="Accent1" xfId="2257" builtinId="29" hidden="1" customBuiltin="1"/>
    <cellStyle name="Accent1" xfId="2290" builtinId="29" hidden="1" customBuiltin="1"/>
    <cellStyle name="Accent1" xfId="2315" builtinId="29" hidden="1" customBuiltin="1"/>
    <cellStyle name="Accent1" xfId="2337" builtinId="29" hidden="1" customBuiltin="1"/>
    <cellStyle name="Accent1" xfId="2358" builtinId="29" hidden="1" customBuiltin="1"/>
    <cellStyle name="Accent1" xfId="2126" builtinId="29" hidden="1" customBuiltin="1"/>
    <cellStyle name="Accent1" xfId="2400" builtinId="29" hidden="1" customBuiltin="1"/>
    <cellStyle name="Accent1" xfId="2428" builtinId="29" hidden="1" customBuiltin="1"/>
    <cellStyle name="Accent1" xfId="2460" builtinId="29" hidden="1" customBuiltin="1"/>
    <cellStyle name="Accent1" xfId="2489" builtinId="29" hidden="1" customBuiltin="1"/>
    <cellStyle name="Accent1" xfId="2516" builtinId="29" hidden="1" customBuiltin="1"/>
    <cellStyle name="Accent1" xfId="2390" builtinId="29" hidden="1" customBuiltin="1"/>
    <cellStyle name="Accent1" xfId="2504" builtinId="29" hidden="1" customBuiltin="1"/>
    <cellStyle name="Accent1" xfId="2534" builtinId="29" hidden="1" customBuiltin="1"/>
    <cellStyle name="Accent1" xfId="2556" builtinId="29" hidden="1" customBuiltin="1"/>
    <cellStyle name="Accent1" xfId="2578" builtinId="29" hidden="1" customBuiltin="1"/>
    <cellStyle name="Accent1" xfId="2599" builtinId="29" hidden="1" customBuiltin="1"/>
    <cellStyle name="Accent1" xfId="2624" builtinId="29" hidden="1" customBuiltin="1"/>
    <cellStyle name="Accent1" xfId="2660" builtinId="29" hidden="1" customBuiltin="1"/>
    <cellStyle name="Accent1" xfId="2688" builtinId="29" hidden="1" customBuiltin="1"/>
    <cellStyle name="Accent1" xfId="2720" builtinId="29" hidden="1" customBuiltin="1"/>
    <cellStyle name="Accent1" xfId="2749" builtinId="29" hidden="1" customBuiltin="1"/>
    <cellStyle name="Accent1" xfId="2776" builtinId="29" hidden="1" customBuiltin="1"/>
    <cellStyle name="Accent1" xfId="2650" builtinId="29" hidden="1" customBuiltin="1"/>
    <cellStyle name="Accent1" xfId="2764" builtinId="29" hidden="1" customBuiltin="1"/>
    <cellStyle name="Accent1" xfId="2794" builtinId="29" hidden="1" customBuiltin="1"/>
    <cellStyle name="Accent1" xfId="2816" builtinId="29" hidden="1" customBuiltin="1"/>
    <cellStyle name="Accent1" xfId="2838" builtinId="29" hidden="1" customBuiltin="1"/>
    <cellStyle name="Accent1" xfId="2859" builtinId="29" hidden="1" customBuiltin="1"/>
    <cellStyle name="Accent1" xfId="2881" builtinId="29" hidden="1" customBuiltin="1"/>
    <cellStyle name="Accent1" xfId="1899" builtinId="29" hidden="1" customBuiltin="1"/>
    <cellStyle name="Accent1" xfId="1925" builtinId="29" hidden="1" customBuiltin="1"/>
    <cellStyle name="Accent1" xfId="1941" builtinId="29" hidden="1" customBuiltin="1"/>
    <cellStyle name="Accent1" xfId="1901" builtinId="29" hidden="1" customBuiltin="1"/>
    <cellStyle name="Accent1" xfId="1938" builtinId="29" hidden="1" customBuiltin="1"/>
    <cellStyle name="Accent1" xfId="1833" builtinId="29" hidden="1" customBuiltin="1"/>
    <cellStyle name="Accent1" xfId="3032" builtinId="29" hidden="1" customBuiltin="1"/>
    <cellStyle name="Accent1" xfId="3053" builtinId="29" hidden="1" customBuiltin="1"/>
    <cellStyle name="Accent1" xfId="3076" builtinId="29" hidden="1" customBuiltin="1"/>
    <cellStyle name="Accent1" xfId="3097" builtinId="29" hidden="1" customBuiltin="1"/>
    <cellStyle name="Accent1" xfId="3118" builtinId="29" hidden="1" customBuiltin="1"/>
    <cellStyle name="Accent1" xfId="2998" builtinId="29" hidden="1" customBuiltin="1"/>
    <cellStyle name="Accent1" xfId="3150" builtinId="29" hidden="1" customBuiltin="1"/>
    <cellStyle name="Accent1" xfId="3179" builtinId="29" hidden="1" customBuiltin="1"/>
    <cellStyle name="Accent1" xfId="3214" builtinId="29" hidden="1" customBuiltin="1"/>
    <cellStyle name="Accent1" xfId="3243" builtinId="29" hidden="1" customBuiltin="1"/>
    <cellStyle name="Accent1" xfId="3274" builtinId="29" hidden="1" customBuiltin="1"/>
    <cellStyle name="Accent1" xfId="3140" builtinId="29" hidden="1" customBuiltin="1"/>
    <cellStyle name="Accent1" xfId="3261" builtinId="29" hidden="1" customBuiltin="1"/>
    <cellStyle name="Accent1" xfId="3294" builtinId="29" hidden="1" customBuiltin="1"/>
    <cellStyle name="Accent1" xfId="3319" builtinId="29" hidden="1" customBuiltin="1"/>
    <cellStyle name="Accent1" xfId="3340" builtinId="29" hidden="1" customBuiltin="1"/>
    <cellStyle name="Accent1" xfId="3361" builtinId="29" hidden="1" customBuiltin="1"/>
    <cellStyle name="Accent1" xfId="3132" builtinId="29" hidden="1" customBuiltin="1"/>
    <cellStyle name="Accent1" xfId="3401" builtinId="29" hidden="1" customBuiltin="1"/>
    <cellStyle name="Accent1" xfId="3429" builtinId="29" hidden="1" customBuiltin="1"/>
    <cellStyle name="Accent1" xfId="3461" builtinId="29" hidden="1" customBuiltin="1"/>
    <cellStyle name="Accent1" xfId="3489" builtinId="29" hidden="1" customBuiltin="1"/>
    <cellStyle name="Accent1" xfId="3516" builtinId="29" hidden="1" customBuiltin="1"/>
    <cellStyle name="Accent1" xfId="3391" builtinId="29" hidden="1" customBuiltin="1"/>
    <cellStyle name="Accent1" xfId="3504" builtinId="29" hidden="1" customBuiltin="1"/>
    <cellStyle name="Accent1" xfId="3534" builtinId="29" hidden="1" customBuiltin="1"/>
    <cellStyle name="Accent1" xfId="3556" builtinId="29" hidden="1" customBuiltin="1"/>
    <cellStyle name="Accent1" xfId="3577" builtinId="29" hidden="1" customBuiltin="1"/>
    <cellStyle name="Accent1" xfId="3598" builtinId="29" hidden="1" customBuiltin="1"/>
    <cellStyle name="Accent1" xfId="3623" builtinId="29" hidden="1" customBuiltin="1"/>
    <cellStyle name="Accent1" xfId="3657" builtinId="29" hidden="1" customBuiltin="1"/>
    <cellStyle name="Accent1" xfId="3685" builtinId="29" hidden="1" customBuiltin="1"/>
    <cellStyle name="Accent1" xfId="3717" builtinId="29" hidden="1" customBuiltin="1"/>
    <cellStyle name="Accent1" xfId="3745" builtinId="29" hidden="1" customBuiltin="1"/>
    <cellStyle name="Accent1" xfId="3772" builtinId="29" hidden="1" customBuiltin="1"/>
    <cellStyle name="Accent1" xfId="3647" builtinId="29" hidden="1" customBuiltin="1"/>
    <cellStyle name="Accent1" xfId="3760" builtinId="29" hidden="1" customBuiltin="1"/>
    <cellStyle name="Accent1" xfId="3790" builtinId="29" hidden="1" customBuiltin="1"/>
    <cellStyle name="Accent1" xfId="3812" builtinId="29" hidden="1" customBuiltin="1"/>
    <cellStyle name="Accent1" xfId="3833" builtinId="29" hidden="1" customBuiltin="1"/>
    <cellStyle name="Accent1" xfId="3854" builtinId="29" hidden="1" customBuiltin="1"/>
    <cellStyle name="Accent1" xfId="3875" builtinId="29" hidden="1" customBuiltin="1"/>
    <cellStyle name="Accent1" xfId="3916" builtinId="29" hidden="1" customBuiltin="1"/>
    <cellStyle name="Accent1" xfId="3950" builtinId="29" hidden="1" customBuiltin="1"/>
    <cellStyle name="Accent1" xfId="3987" builtinId="29" hidden="1" customBuiltin="1"/>
    <cellStyle name="Accent1" xfId="4024" builtinId="29" hidden="1" customBuiltin="1"/>
    <cellStyle name="Accent1" xfId="4058" builtinId="29" hidden="1" customBuiltin="1"/>
    <cellStyle name="Accent1" xfId="4256" builtinId="29" hidden="1" customBuiltin="1"/>
    <cellStyle name="Accent1" xfId="6390" builtinId="29" hidden="1" customBuiltin="1"/>
    <cellStyle name="Accent1" xfId="6414" builtinId="29" hidden="1" customBuiltin="1"/>
    <cellStyle name="Accent1" xfId="6444" builtinId="29" hidden="1" customBuiltin="1"/>
    <cellStyle name="Accent1" xfId="6468" builtinId="29" hidden="1" customBuiltin="1"/>
    <cellStyle name="Accent1" xfId="6491" builtinId="29" hidden="1" customBuiltin="1"/>
    <cellStyle name="Accent1" xfId="6344" builtinId="29" hidden="1" customBuiltin="1"/>
    <cellStyle name="Accent1" xfId="6532" builtinId="29" hidden="1" customBuiltin="1"/>
    <cellStyle name="Accent1" xfId="6566" builtinId="29" hidden="1" customBuiltin="1"/>
    <cellStyle name="Accent1" xfId="6604" builtinId="29" hidden="1" customBuiltin="1"/>
    <cellStyle name="Accent1" xfId="6640" builtinId="29" hidden="1" customBuiltin="1"/>
    <cellStyle name="Accent1" xfId="6675" builtinId="29" hidden="1" customBuiltin="1"/>
    <cellStyle name="Accent1" xfId="6521" builtinId="29" hidden="1" customBuiltin="1"/>
    <cellStyle name="Accent1" xfId="6661" builtinId="29" hidden="1" customBuiltin="1"/>
    <cellStyle name="Accent1" xfId="6699" builtinId="29" hidden="1" customBuiltin="1"/>
    <cellStyle name="Accent1" xfId="6737" builtinId="29" hidden="1" customBuiltin="1"/>
    <cellStyle name="Accent1" xfId="6773" builtinId="29" hidden="1" customBuiltin="1"/>
    <cellStyle name="Accent1" xfId="6808" builtinId="29" hidden="1" customBuiltin="1"/>
    <cellStyle name="Accent1" xfId="6508" builtinId="29" hidden="1" customBuiltin="1"/>
    <cellStyle name="Accent1" xfId="6871" builtinId="29" hidden="1" customBuiltin="1"/>
    <cellStyle name="Accent1" xfId="6904" builtinId="29" hidden="1" customBuiltin="1"/>
    <cellStyle name="Accent1" xfId="6940" builtinId="29" hidden="1" customBuiltin="1"/>
    <cellStyle name="Accent1" xfId="6973" builtinId="29" hidden="1" customBuiltin="1"/>
    <cellStyle name="Accent1" xfId="7003" builtinId="29" hidden="1" customBuiltin="1"/>
    <cellStyle name="Accent1" xfId="6860" builtinId="29" hidden="1" customBuiltin="1"/>
    <cellStyle name="Accent1" xfId="6990" builtinId="29" hidden="1" customBuiltin="1"/>
    <cellStyle name="Accent1" xfId="7024" builtinId="29" hidden="1" customBuiltin="1"/>
    <cellStyle name="Accent1" xfId="7059" builtinId="29" hidden="1" customBuiltin="1"/>
    <cellStyle name="Accent1" xfId="7095" builtinId="29" hidden="1" customBuiltin="1"/>
    <cellStyle name="Accent1" xfId="7129" builtinId="29" hidden="1" customBuiltin="1"/>
    <cellStyle name="Accent1" xfId="7169" builtinId="29" hidden="1" customBuiltin="1"/>
    <cellStyle name="Accent1" xfId="7215" builtinId="29" hidden="1" customBuiltin="1"/>
    <cellStyle name="Accent1" xfId="7249" builtinId="29" hidden="1" customBuiltin="1"/>
    <cellStyle name="Accent1" xfId="7285" builtinId="29" hidden="1" customBuiltin="1"/>
    <cellStyle name="Accent1" xfId="7318" builtinId="29" hidden="1" customBuiltin="1"/>
    <cellStyle name="Accent1" xfId="7348" builtinId="29" hidden="1" customBuiltin="1"/>
    <cellStyle name="Accent1" xfId="7203" builtinId="29" hidden="1" customBuiltin="1"/>
    <cellStyle name="Accent1" xfId="7335" builtinId="29" hidden="1" customBuiltin="1"/>
    <cellStyle name="Accent1" xfId="7369" builtinId="29" hidden="1" customBuiltin="1"/>
    <cellStyle name="Accent1" xfId="7405" builtinId="29" hidden="1" customBuiltin="1"/>
    <cellStyle name="Accent1" xfId="7441" builtinId="29" hidden="1" customBuiltin="1"/>
    <cellStyle name="Accent1" xfId="7475" builtinId="29" hidden="1" customBuiltin="1"/>
    <cellStyle name="Accent1" xfId="7523" builtinId="29" hidden="1" customBuiltin="1"/>
    <cellStyle name="Accent1" xfId="7976" builtinId="29" hidden="1" customBuiltin="1"/>
    <cellStyle name="Accent1" xfId="7997" builtinId="29" hidden="1" customBuiltin="1"/>
    <cellStyle name="Accent1" xfId="8020" builtinId="29" hidden="1" customBuiltin="1"/>
    <cellStyle name="Accent1" xfId="8043" builtinId="29" hidden="1" customBuiltin="1"/>
    <cellStyle name="Accent1" xfId="8064" builtinId="29" hidden="1" customBuiltin="1"/>
    <cellStyle name="Accent1" xfId="8108" builtinId="29" hidden="1" customBuiltin="1"/>
    <cellStyle name="Accent1" xfId="8573" builtinId="29" hidden="1" customBuiltin="1"/>
    <cellStyle name="Accent1" xfId="8597" builtinId="29" hidden="1" customBuiltin="1"/>
    <cellStyle name="Accent1" xfId="8625" builtinId="29" hidden="1" customBuiltin="1"/>
    <cellStyle name="Accent1" xfId="8648" builtinId="29" hidden="1" customBuiltin="1"/>
    <cellStyle name="Accent1" xfId="8674" builtinId="29" hidden="1" customBuiltin="1"/>
    <cellStyle name="Accent1" xfId="8534" builtinId="29" hidden="1" customBuiltin="1"/>
    <cellStyle name="Accent1" xfId="8709" builtinId="29" hidden="1" customBuiltin="1"/>
    <cellStyle name="Accent1" xfId="8739" builtinId="29" hidden="1" customBuiltin="1"/>
    <cellStyle name="Accent1" xfId="8775" builtinId="29" hidden="1" customBuiltin="1"/>
    <cellStyle name="Accent1" xfId="8807" builtinId="29" hidden="1" customBuiltin="1"/>
    <cellStyle name="Accent1" xfId="8839" builtinId="29" hidden="1" customBuiltin="1"/>
    <cellStyle name="Accent1" xfId="8699" builtinId="29" hidden="1" customBuiltin="1"/>
    <cellStyle name="Accent1" xfId="8826" builtinId="29" hidden="1" customBuiltin="1"/>
    <cellStyle name="Accent1" xfId="8860" builtinId="29" hidden="1" customBuiltin="1"/>
    <cellStyle name="Accent1" xfId="8888" builtinId="29" hidden="1" customBuiltin="1"/>
    <cellStyle name="Accent1" xfId="8912" builtinId="29" hidden="1" customBuiltin="1"/>
    <cellStyle name="Accent1" xfId="8936" builtinId="29" hidden="1" customBuiltin="1"/>
    <cellStyle name="Accent1" xfId="8690" builtinId="29" hidden="1" customBuiltin="1"/>
    <cellStyle name="Accent1" xfId="8982" builtinId="29" hidden="1" customBuiltin="1"/>
    <cellStyle name="Accent1" xfId="9013" builtinId="29" hidden="1" customBuiltin="1"/>
    <cellStyle name="Accent1" xfId="9046" builtinId="29" hidden="1" customBuiltin="1"/>
    <cellStyle name="Accent1" xfId="9077" builtinId="29" hidden="1" customBuiltin="1"/>
    <cellStyle name="Accent1" xfId="9104" builtinId="29" hidden="1" customBuiltin="1"/>
    <cellStyle name="Accent1" xfId="8971" builtinId="29" hidden="1" customBuiltin="1"/>
    <cellStyle name="Accent1" xfId="9092" builtinId="29" hidden="1" customBuiltin="1"/>
    <cellStyle name="Accent1" xfId="9123" builtinId="29" hidden="1" customBuiltin="1"/>
    <cellStyle name="Accent1" xfId="9150" builtinId="29" hidden="1" customBuiltin="1"/>
    <cellStyle name="Accent1" xfId="9175" builtinId="29" hidden="1" customBuiltin="1"/>
    <cellStyle name="Accent1" xfId="9201" builtinId="29" hidden="1" customBuiltin="1"/>
    <cellStyle name="Accent1" xfId="9229" builtinId="29" hidden="1" customBuiltin="1"/>
    <cellStyle name="Accent1" xfId="9267" builtinId="29" hidden="1" customBuiltin="1"/>
    <cellStyle name="Accent1" xfId="9298" builtinId="29" hidden="1" customBuiltin="1"/>
    <cellStyle name="Accent1" xfId="9331" builtinId="29" hidden="1" customBuiltin="1"/>
    <cellStyle name="Accent1" xfId="9362" builtinId="29" hidden="1" customBuiltin="1"/>
    <cellStyle name="Accent1" xfId="9389" builtinId="29" hidden="1" customBuiltin="1"/>
    <cellStyle name="Accent1" xfId="9257" builtinId="29" hidden="1" customBuiltin="1"/>
    <cellStyle name="Accent1" xfId="9377" builtinId="29" hidden="1" customBuiltin="1"/>
    <cellStyle name="Accent1" xfId="9408" builtinId="29" hidden="1" customBuiltin="1"/>
    <cellStyle name="Accent1" xfId="9434" builtinId="29" hidden="1" customBuiltin="1"/>
    <cellStyle name="Accent1" xfId="9459" builtinId="29" hidden="1" customBuiltin="1"/>
    <cellStyle name="Accent1" xfId="9483" builtinId="29" hidden="1" customBuiltin="1"/>
    <cellStyle name="Accent1" xfId="9507" builtinId="29" hidden="1" customBuiltin="1"/>
    <cellStyle name="Accent1" xfId="8281" builtinId="29" hidden="1" customBuiltin="1"/>
    <cellStyle name="Accent1" xfId="8368" builtinId="29" hidden="1" customBuiltin="1"/>
    <cellStyle name="Accent1" xfId="8437" builtinId="29" hidden="1" customBuiltin="1"/>
    <cellStyle name="Accent1" xfId="8288" builtinId="29" hidden="1" customBuiltin="1"/>
    <cellStyle name="Accent1" xfId="8429" builtinId="29" hidden="1" customBuiltin="1"/>
    <cellStyle name="Accent1" xfId="8094" builtinId="29" hidden="1" customBuiltin="1"/>
    <cellStyle name="Accent1" xfId="9674" builtinId="29" hidden="1" customBuiltin="1"/>
    <cellStyle name="Accent1" xfId="9695" builtinId="29" hidden="1" customBuiltin="1"/>
    <cellStyle name="Accent1" xfId="9718" builtinId="29" hidden="1" customBuiltin="1"/>
    <cellStyle name="Accent1" xfId="9739" builtinId="29" hidden="1" customBuiltin="1"/>
    <cellStyle name="Accent1" xfId="9760" builtinId="29" hidden="1" customBuiltin="1"/>
    <cellStyle name="Accent1" xfId="9637" builtinId="29" hidden="1" customBuiltin="1"/>
    <cellStyle name="Accent1" xfId="9794" builtinId="29" hidden="1" customBuiltin="1"/>
    <cellStyle name="Accent1" xfId="9824" builtinId="29" hidden="1" customBuiltin="1"/>
    <cellStyle name="Accent1" xfId="9859" builtinId="29" hidden="1" customBuiltin="1"/>
    <cellStyle name="Accent1" xfId="9890" builtinId="29" hidden="1" customBuiltin="1"/>
    <cellStyle name="Accent1" xfId="9921" builtinId="29" hidden="1" customBuiltin="1"/>
    <cellStyle name="Accent1" xfId="9783" builtinId="29" hidden="1" customBuiltin="1"/>
    <cellStyle name="Accent1" xfId="9908" builtinId="29" hidden="1" customBuiltin="1"/>
    <cellStyle name="Accent1" xfId="9943" builtinId="29" hidden="1" customBuiltin="1"/>
    <cellStyle name="Accent1" xfId="9972" builtinId="29" hidden="1" customBuiltin="1"/>
    <cellStyle name="Accent1" xfId="9996" builtinId="29" hidden="1" customBuiltin="1"/>
    <cellStyle name="Accent1" xfId="10020" builtinId="29" hidden="1" customBuiltin="1"/>
    <cellStyle name="Accent1" xfId="9774" builtinId="29" hidden="1" customBuiltin="1"/>
    <cellStyle name="Accent1" xfId="10063" builtinId="29" hidden="1" customBuiltin="1"/>
    <cellStyle name="Accent1" xfId="10092" builtinId="29" hidden="1" customBuiltin="1"/>
    <cellStyle name="Accent1" xfId="10124" builtinId="29" hidden="1" customBuiltin="1"/>
    <cellStyle name="Accent1" xfId="10153" builtinId="29" hidden="1" customBuiltin="1"/>
    <cellStyle name="Accent1" xfId="10180" builtinId="29" hidden="1" customBuiltin="1"/>
    <cellStyle name="Accent1" xfId="10053" builtinId="29" hidden="1" customBuiltin="1"/>
    <cellStyle name="Accent1" xfId="10168" builtinId="29" hidden="1" customBuiltin="1"/>
    <cellStyle name="Accent1" xfId="10200" builtinId="29" hidden="1" customBuiltin="1"/>
    <cellStyle name="Accent1" xfId="10226" builtinId="29" hidden="1" customBuiltin="1"/>
    <cellStyle name="Accent1" xfId="10250" builtinId="29" hidden="1" customBuiltin="1"/>
    <cellStyle name="Accent1" xfId="10274" builtinId="29" hidden="1" customBuiltin="1"/>
    <cellStyle name="Accent1" xfId="10302" builtinId="29" hidden="1" customBuiltin="1"/>
    <cellStyle name="Accent1" xfId="10341" builtinId="29" hidden="1" customBuiltin="1"/>
    <cellStyle name="Accent1" xfId="10370" builtinId="29" hidden="1" customBuiltin="1"/>
    <cellStyle name="Accent1" xfId="10403" builtinId="29" hidden="1" customBuiltin="1"/>
    <cellStyle name="Accent1" xfId="10433" builtinId="29" hidden="1" customBuiltin="1"/>
    <cellStyle name="Accent1" xfId="10460" builtinId="29" hidden="1" customBuiltin="1"/>
    <cellStyle name="Accent1" xfId="10330" builtinId="29" hidden="1" customBuiltin="1"/>
    <cellStyle name="Accent1" xfId="10448" builtinId="29" hidden="1" customBuiltin="1"/>
    <cellStyle name="Accent1" xfId="10479" builtinId="29" hidden="1" customBuiltin="1"/>
    <cellStyle name="Accent1" xfId="10506" builtinId="29" hidden="1" customBuiltin="1"/>
    <cellStyle name="Accent1" xfId="10530" builtinId="29" hidden="1" customBuiltin="1"/>
    <cellStyle name="Accent1" xfId="10552" builtinId="29" hidden="1" customBuiltin="1"/>
    <cellStyle name="Accent1" xfId="10582" builtinId="29" hidden="1" customBuiltin="1"/>
    <cellStyle name="Accent1" xfId="5429" builtinId="29" hidden="1" customBuiltin="1"/>
    <cellStyle name="Accent1" xfId="7563" builtinId="29" hidden="1" customBuiltin="1"/>
    <cellStyle name="Accent1" xfId="8511" builtinId="29" hidden="1" customBuiltin="1"/>
    <cellStyle name="Accent1" xfId="7690" builtinId="29" hidden="1" customBuiltin="1"/>
    <cellStyle name="Accent1" xfId="10746" builtinId="29" hidden="1" customBuiltin="1"/>
    <cellStyle name="Accent1" xfId="9623" builtinId="29" hidden="1" customBuiltin="1"/>
    <cellStyle name="Accent1" xfId="7806" builtinId="29" hidden="1" customBuiltin="1"/>
    <cellStyle name="Accent1" xfId="7544" builtinId="29" hidden="1" customBuiltin="1"/>
    <cellStyle name="Accent1" xfId="5949" builtinId="29" hidden="1" customBuiltin="1"/>
    <cellStyle name="Accent1" xfId="5742" builtinId="29" hidden="1" customBuiltin="1"/>
    <cellStyle name="Accent1" xfId="7963" builtinId="29" hidden="1" customBuiltin="1"/>
    <cellStyle name="Accent1" xfId="5736" builtinId="29" hidden="1" customBuiltin="1"/>
    <cellStyle name="Accent1" xfId="6222" builtinId="29" hidden="1" customBuiltin="1"/>
    <cellStyle name="Accent1" xfId="4414" builtinId="29" hidden="1" customBuiltin="1"/>
    <cellStyle name="Accent1" xfId="5206" builtinId="29" hidden="1" customBuiltin="1"/>
    <cellStyle name="Accent1" xfId="10783" builtinId="29" hidden="1" customBuiltin="1"/>
    <cellStyle name="Accent1" xfId="7849" builtinId="29" hidden="1" customBuiltin="1"/>
    <cellStyle name="Accent1" xfId="5822" builtinId="29" hidden="1" customBuiltin="1"/>
    <cellStyle name="Accent1" xfId="6082" builtinId="29" hidden="1" customBuiltin="1"/>
    <cellStyle name="Accent1" xfId="5150" builtinId="29" hidden="1" customBuiltin="1"/>
    <cellStyle name="Accent1" xfId="7740" builtinId="29" hidden="1" customBuiltin="1"/>
    <cellStyle name="Accent1" xfId="8266" builtinId="29" hidden="1" customBuiltin="1"/>
    <cellStyle name="Accent1" xfId="7739" builtinId="29" hidden="1" customBuiltin="1"/>
    <cellStyle name="Accent1" xfId="8321" builtinId="29" hidden="1" customBuiltin="1"/>
    <cellStyle name="Accent1" xfId="10824" builtinId="29" hidden="1" customBuiltin="1"/>
    <cellStyle name="Accent1" xfId="7647" builtinId="29" hidden="1" customBuiltin="1"/>
    <cellStyle name="Accent1" xfId="7867" builtinId="29" hidden="1" customBuiltin="1"/>
    <cellStyle name="Accent1" xfId="10634" builtinId="29" hidden="1" customBuiltin="1"/>
    <cellStyle name="Accent1" xfId="130" builtinId="29" hidden="1" customBuiltin="1"/>
    <cellStyle name="Accent1" xfId="8092" builtinId="29" hidden="1" customBuiltin="1"/>
    <cellStyle name="Accent1" xfId="5219" builtinId="29" hidden="1" customBuiltin="1"/>
    <cellStyle name="Accent1" xfId="6215" builtinId="29" hidden="1" customBuiltin="1"/>
    <cellStyle name="Accent1" xfId="6122" builtinId="29" hidden="1" customBuiltin="1"/>
    <cellStyle name="Accent1" xfId="5148" builtinId="29" hidden="1" customBuiltin="1"/>
    <cellStyle name="Accent1" xfId="4385" builtinId="29" hidden="1" customBuiltin="1"/>
    <cellStyle name="Accent1" xfId="4382" builtinId="29" hidden="1" customBuiltin="1"/>
    <cellStyle name="Accent1" xfId="5490" builtinId="29" hidden="1" customBuiltin="1"/>
    <cellStyle name="Accent1" xfId="5001" builtinId="29" hidden="1" customBuiltin="1"/>
    <cellStyle name="Accent1" xfId="4881" builtinId="29" hidden="1" customBuiltin="1"/>
    <cellStyle name="Accent1" xfId="4996" builtinId="29" hidden="1" customBuiltin="1"/>
    <cellStyle name="Accent1" xfId="5065" builtinId="29" hidden="1" customBuiltin="1"/>
    <cellStyle name="Accent1" xfId="4885" builtinId="29" hidden="1" customBuiltin="1"/>
    <cellStyle name="Accent1" xfId="5099" builtinId="29" hidden="1" customBuiltin="1"/>
    <cellStyle name="Accent1" xfId="5243" builtinId="29" hidden="1" customBuiltin="1"/>
    <cellStyle name="Accent1" xfId="4365" builtinId="29" hidden="1" customBuiltin="1"/>
    <cellStyle name="Accent1" xfId="5780" builtinId="29" hidden="1" customBuiltin="1"/>
    <cellStyle name="Accent1" xfId="3890" builtinId="29" hidden="1" customBuiltin="1"/>
    <cellStyle name="Accent1" xfId="6140" builtinId="29" hidden="1" customBuiltin="1"/>
    <cellStyle name="Accent1" xfId="6132" builtinId="29" hidden="1" customBuiltin="1"/>
    <cellStyle name="Accent1" xfId="10029" builtinId="29" hidden="1" customBuiltin="1"/>
    <cellStyle name="Accent1" xfId="9342" builtinId="29" hidden="1" customBuiltin="1"/>
    <cellStyle name="Accent1" xfId="4976" builtinId="29" hidden="1" customBuiltin="1"/>
    <cellStyle name="Accent1" xfId="5371" builtinId="29" hidden="1" customBuiltin="1"/>
    <cellStyle name="Accent1" xfId="9414" builtinId="29" hidden="1" customBuiltin="1"/>
    <cellStyle name="Accent1" xfId="11018" builtinId="29" hidden="1" customBuiltin="1"/>
    <cellStyle name="Accent1" xfId="11044" builtinId="29" hidden="1" customBuiltin="1"/>
    <cellStyle name="Accent1" xfId="11075" builtinId="29" hidden="1" customBuiltin="1"/>
    <cellStyle name="Accent1" xfId="11102" builtinId="29" hidden="1" customBuiltin="1"/>
    <cellStyle name="Accent1" xfId="11128" builtinId="29" hidden="1" customBuiltin="1"/>
    <cellStyle name="Accent1" xfId="10975" builtinId="29" hidden="1" customBuiltin="1"/>
    <cellStyle name="Accent1" xfId="11173" builtinId="29" hidden="1" customBuiltin="1"/>
    <cellStyle name="Accent1" xfId="11205" builtinId="29" hidden="1" customBuiltin="1"/>
    <cellStyle name="Accent1" xfId="11240" builtinId="29" hidden="1" customBuiltin="1"/>
    <cellStyle name="Accent1" xfId="11276" builtinId="29" hidden="1" customBuiltin="1"/>
    <cellStyle name="Accent1" xfId="11307" builtinId="29" hidden="1" customBuiltin="1"/>
    <cellStyle name="Accent1" xfId="11161" builtinId="29" hidden="1" customBuiltin="1"/>
    <cellStyle name="Accent1" xfId="11294" builtinId="29" hidden="1" customBuiltin="1"/>
    <cellStyle name="Accent1" xfId="11328" builtinId="29" hidden="1" customBuiltin="1"/>
    <cellStyle name="Accent1" xfId="11360" builtinId="29" hidden="1" customBuiltin="1"/>
    <cellStyle name="Accent1" xfId="11390" builtinId="29" hidden="1" customBuiltin="1"/>
    <cellStyle name="Accent1" xfId="11416" builtinId="29" hidden="1" customBuiltin="1"/>
    <cellStyle name="Accent1" xfId="11149" builtinId="29" hidden="1" customBuiltin="1"/>
    <cellStyle name="Accent1" xfId="11470" builtinId="29" hidden="1" customBuiltin="1"/>
    <cellStyle name="Accent1" xfId="11501" builtinId="29" hidden="1" customBuiltin="1"/>
    <cellStyle name="Accent1" xfId="11534" builtinId="29" hidden="1" customBuiltin="1"/>
    <cellStyle name="Accent1" xfId="11566" builtinId="29" hidden="1" customBuiltin="1"/>
    <cellStyle name="Accent1" xfId="11594" builtinId="29" hidden="1" customBuiltin="1"/>
    <cellStyle name="Accent1" xfId="11458" builtinId="29" hidden="1" customBuiltin="1"/>
    <cellStyle name="Accent1" xfId="11581" builtinId="29" hidden="1" customBuiltin="1"/>
    <cellStyle name="Accent1" xfId="11614" builtinId="29" hidden="1" customBuiltin="1"/>
    <cellStyle name="Accent1" xfId="11641" builtinId="29" hidden="1" customBuiltin="1"/>
    <cellStyle name="Accent1" xfId="11667" builtinId="29" hidden="1" customBuiltin="1"/>
    <cellStyle name="Accent1" xfId="11694" builtinId="29" hidden="1" customBuiltin="1"/>
    <cellStyle name="Accent1" xfId="11726" builtinId="29" hidden="1" customBuiltin="1"/>
    <cellStyle name="Accent1" xfId="11768" builtinId="29" hidden="1" customBuiltin="1"/>
    <cellStyle name="Accent1" xfId="11799" builtinId="29" hidden="1" customBuiltin="1"/>
    <cellStyle name="Accent1" xfId="11832" builtinId="29" hidden="1" customBuiltin="1"/>
    <cellStyle name="Accent1" xfId="11863" builtinId="29" hidden="1" customBuiltin="1"/>
    <cellStyle name="Accent1" xfId="11890" builtinId="29" hidden="1" customBuiltin="1"/>
    <cellStyle name="Accent1" xfId="11757" builtinId="29" hidden="1" customBuiltin="1"/>
    <cellStyle name="Accent1" xfId="11878" builtinId="29" hidden="1" customBuiltin="1"/>
    <cellStyle name="Accent1" xfId="11910" builtinId="29" hidden="1" customBuiltin="1"/>
    <cellStyle name="Accent1" xfId="11935" builtinId="29" hidden="1" customBuiltin="1"/>
    <cellStyle name="Accent1" xfId="11965" builtinId="29" hidden="1" customBuiltin="1"/>
    <cellStyle name="Accent1" xfId="11994" builtinId="29" hidden="1" customBuiltin="1"/>
    <cellStyle name="Accent1" xfId="12020" builtinId="29" hidden="1" customBuiltin="1"/>
    <cellStyle name="Accent1" xfId="5760" builtinId="29" hidden="1" customBuiltin="1"/>
    <cellStyle name="Accent1" xfId="10893" builtinId="29" hidden="1" customBuiltin="1"/>
    <cellStyle name="Accent1" xfId="10915" builtinId="29" hidden="1" customBuiltin="1"/>
    <cellStyle name="Accent1" xfId="4860" builtinId="29" hidden="1" customBuiltin="1"/>
    <cellStyle name="Accent1" xfId="10912" builtinId="29" hidden="1" customBuiltin="1"/>
    <cellStyle name="Accent1" xfId="10004" builtinId="29" hidden="1" customBuiltin="1"/>
    <cellStyle name="Accent1" xfId="12173" builtinId="29" hidden="1" customBuiltin="1"/>
    <cellStyle name="Accent1" xfId="12194" builtinId="29" hidden="1" customBuiltin="1"/>
    <cellStyle name="Accent1" xfId="12217" builtinId="29" hidden="1" customBuiltin="1"/>
    <cellStyle name="Accent1" xfId="12238" builtinId="29" hidden="1" customBuiltin="1"/>
    <cellStyle name="Accent1" xfId="12259" builtinId="29" hidden="1" customBuiltin="1"/>
    <cellStyle name="Accent1" xfId="12137" builtinId="29" hidden="1" customBuiltin="1"/>
    <cellStyle name="Accent1" xfId="12296" builtinId="29" hidden="1" customBuiltin="1"/>
    <cellStyle name="Accent1" xfId="12327" builtinId="29" hidden="1" customBuiltin="1"/>
    <cellStyle name="Accent1" xfId="12363" builtinId="29" hidden="1" customBuiltin="1"/>
    <cellStyle name="Accent1" xfId="12393" builtinId="29" hidden="1" customBuiltin="1"/>
    <cellStyle name="Accent1" xfId="12425" builtinId="29" hidden="1" customBuiltin="1"/>
    <cellStyle name="Accent1" xfId="12285" builtinId="29" hidden="1" customBuiltin="1"/>
    <cellStyle name="Accent1" xfId="12412" builtinId="29" hidden="1" customBuiltin="1"/>
    <cellStyle name="Accent1" xfId="12447" builtinId="29" hidden="1" customBuiltin="1"/>
    <cellStyle name="Accent1" xfId="12478" builtinId="29" hidden="1" customBuiltin="1"/>
    <cellStyle name="Accent1" xfId="12505" builtinId="29" hidden="1" customBuiltin="1"/>
    <cellStyle name="Accent1" xfId="12531" builtinId="29" hidden="1" customBuiltin="1"/>
    <cellStyle name="Accent1" xfId="12273" builtinId="29" hidden="1" customBuiltin="1"/>
    <cellStyle name="Accent1" xfId="12579" builtinId="29" hidden="1" customBuiltin="1"/>
    <cellStyle name="Accent1" xfId="12610" builtinId="29" hidden="1" customBuiltin="1"/>
    <cellStyle name="Accent1" xfId="12642" builtinId="29" hidden="1" customBuiltin="1"/>
    <cellStyle name="Accent1" xfId="12672" builtinId="29" hidden="1" customBuiltin="1"/>
    <cellStyle name="Accent1" xfId="12699" builtinId="29" hidden="1" customBuiltin="1"/>
    <cellStyle name="Accent1" xfId="12569" builtinId="29" hidden="1" customBuiltin="1"/>
    <cellStyle name="Accent1" xfId="12687" builtinId="29" hidden="1" customBuiltin="1"/>
    <cellStyle name="Accent1" xfId="12718" builtinId="29" hidden="1" customBuiltin="1"/>
    <cellStyle name="Accent1" xfId="12746" builtinId="29" hidden="1" customBuiltin="1"/>
    <cellStyle name="Accent1" xfId="12773" builtinId="29" hidden="1" customBuiltin="1"/>
    <cellStyle name="Accent1" xfId="12802" builtinId="29" hidden="1" customBuiltin="1"/>
    <cellStyle name="Accent1" xfId="12834" builtinId="29" hidden="1" customBuiltin="1"/>
    <cellStyle name="Accent1" xfId="12873" builtinId="29" hidden="1" customBuiltin="1"/>
    <cellStyle name="Accent1" xfId="12903" builtinId="29" hidden="1" customBuiltin="1"/>
    <cellStyle name="Accent1" xfId="12935" builtinId="29" hidden="1" customBuiltin="1"/>
    <cellStyle name="Accent1" xfId="12964" builtinId="29" hidden="1" customBuiltin="1"/>
    <cellStyle name="Accent1" xfId="12991" builtinId="29" hidden="1" customBuiltin="1"/>
    <cellStyle name="Accent1" xfId="12862" builtinId="29" hidden="1" customBuiltin="1"/>
    <cellStyle name="Accent1" xfId="12979" builtinId="29" hidden="1" customBuiltin="1"/>
    <cellStyle name="Accent1" xfId="13011" builtinId="29" hidden="1" customBuiltin="1"/>
    <cellStyle name="Accent1" xfId="13038" builtinId="29" hidden="1" customBuiltin="1"/>
    <cellStyle name="Accent1" xfId="13063" builtinId="29" hidden="1" customBuiltin="1"/>
    <cellStyle name="Accent1" xfId="13089" builtinId="29" hidden="1" customBuiltin="1"/>
    <cellStyle name="Accent1" xfId="13113" builtinId="29" hidden="1" customBuiltin="1"/>
    <cellStyle name="Accent1" xfId="4964" builtinId="29" hidden="1" customBuiltin="1"/>
    <cellStyle name="Accent1" xfId="4243" builtinId="29" hidden="1" customBuiltin="1"/>
    <cellStyle name="Accent1" xfId="4759" builtinId="29" hidden="1" customBuiltin="1"/>
    <cellStyle name="Accent1" xfId="5348" builtinId="29" hidden="1" customBuiltin="1"/>
    <cellStyle name="Accent1" xfId="5868" builtinId="29" hidden="1" customBuiltin="1"/>
    <cellStyle name="Accent1" xfId="11162" builtinId="29" hidden="1" customBuiltin="1"/>
    <cellStyle name="Accent1" xfId="5651" builtinId="29" hidden="1" customBuiltin="1"/>
    <cellStyle name="Accent1" xfId="10900" builtinId="29" hidden="1" customBuiltin="1"/>
    <cellStyle name="Accent1" xfId="13004" builtinId="29" hidden="1" customBuiltin="1"/>
    <cellStyle name="Accent1" xfId="8494" builtinId="29" hidden="1" customBuiltin="1"/>
    <cellStyle name="Accent1" xfId="6061" builtinId="29" hidden="1" customBuiltin="1"/>
    <cellStyle name="Accent1" xfId="12561" builtinId="29" hidden="1" customBuiltin="1"/>
    <cellStyle name="Accent1" xfId="13042" builtinId="29" hidden="1" customBuiltin="1"/>
    <cellStyle name="Accent1" xfId="5555" builtinId="29" hidden="1" customBuiltin="1"/>
    <cellStyle name="Accent1" xfId="4535" builtinId="29" hidden="1" customBuiltin="1"/>
    <cellStyle name="Accent1" xfId="4619" builtinId="29" hidden="1" customBuiltin="1"/>
    <cellStyle name="Accent1" xfId="11642" builtinId="29" hidden="1" customBuiltin="1"/>
    <cellStyle name="Accent1" xfId="11699" builtinId="29" hidden="1" customBuiltin="1"/>
    <cellStyle name="Accent1" xfId="11129" builtinId="29" hidden="1" customBuiltin="1"/>
    <cellStyle name="Accent1" xfId="13138" builtinId="29" hidden="1" customBuiltin="1"/>
    <cellStyle name="Accent1" xfId="13176" builtinId="29" hidden="1" customBuiltin="1"/>
    <cellStyle name="Accent1" xfId="13212" builtinId="29" hidden="1" customBuiltin="1"/>
    <cellStyle name="Accent1" xfId="13247" builtinId="29" hidden="1" customBuiltin="1"/>
    <cellStyle name="Accent1" xfId="8085" builtinId="29" hidden="1" customBuiltin="1"/>
    <cellStyle name="Accent1" xfId="13310" builtinId="29" hidden="1" customBuiltin="1"/>
    <cellStyle name="Accent1" xfId="13343" builtinId="29" hidden="1" customBuiltin="1"/>
    <cellStyle name="Accent1" xfId="13378" builtinId="29" hidden="1" customBuiltin="1"/>
    <cellStyle name="Accent1" xfId="13411" builtinId="29" hidden="1" customBuiltin="1"/>
    <cellStyle name="Accent1" xfId="13441" builtinId="29" hidden="1" customBuiltin="1"/>
    <cellStyle name="Accent1" xfId="13299" builtinId="29" hidden="1" customBuiltin="1"/>
    <cellStyle name="Accent1" xfId="13428" builtinId="29" hidden="1" customBuiltin="1"/>
    <cellStyle name="Accent1" xfId="13462" builtinId="29" hidden="1" customBuiltin="1"/>
    <cellStyle name="Accent1" xfId="13497" builtinId="29" hidden="1" customBuiltin="1"/>
    <cellStyle name="Accent1" xfId="13533" builtinId="29" hidden="1" customBuiltin="1"/>
    <cellStyle name="Accent1" xfId="13567" builtinId="29" hidden="1" customBuiltin="1"/>
    <cellStyle name="Accent1" xfId="13607" builtinId="29" hidden="1" customBuiltin="1"/>
    <cellStyle name="Accent1" xfId="13652" builtinId="29" hidden="1" customBuiltin="1"/>
    <cellStyle name="Accent1" xfId="13685" builtinId="29" hidden="1" customBuiltin="1"/>
    <cellStyle name="Accent1" xfId="13720" builtinId="29" hidden="1" customBuiltin="1"/>
    <cellStyle name="Accent1" xfId="13753" builtinId="29" hidden="1" customBuiltin="1"/>
    <cellStyle name="Accent1" xfId="13783" builtinId="29" hidden="1" customBuiltin="1"/>
    <cellStyle name="Accent1" xfId="13641" builtinId="29" hidden="1" customBuiltin="1"/>
    <cellStyle name="Accent1" xfId="13770" builtinId="29" hidden="1" customBuiltin="1"/>
    <cellStyle name="Accent1" xfId="13804" builtinId="29" hidden="1" customBuiltin="1"/>
    <cellStyle name="Accent1" xfId="13839" builtinId="29" hidden="1" customBuiltin="1"/>
    <cellStyle name="Accent1" xfId="13875" builtinId="29" hidden="1" customBuiltin="1"/>
    <cellStyle name="Accent1" xfId="13909" builtinId="29" hidden="1" customBuiltin="1"/>
    <cellStyle name="Accent1" xfId="13956" builtinId="29" hidden="1" customBuiltin="1"/>
    <cellStyle name="Accent1" xfId="14316" builtinId="29" hidden="1" customBuiltin="1"/>
    <cellStyle name="Accent1" xfId="14337" builtinId="29" hidden="1" customBuiltin="1"/>
    <cellStyle name="Accent1" xfId="14359" builtinId="29" hidden="1" customBuiltin="1"/>
    <cellStyle name="Accent1" xfId="14381" builtinId="29" hidden="1" customBuiltin="1"/>
    <cellStyle name="Accent1" xfId="14402" builtinId="29" hidden="1" customBuiltin="1"/>
    <cellStyle name="Accent1" xfId="14444" builtinId="29" hidden="1" customBuiltin="1"/>
    <cellStyle name="Accent1" xfId="14845" builtinId="29" hidden="1" customBuiltin="1"/>
    <cellStyle name="Accent1" xfId="14869" builtinId="29" hidden="1" customBuiltin="1"/>
    <cellStyle name="Accent1" xfId="14897" builtinId="29" hidden="1" customBuiltin="1"/>
    <cellStyle name="Accent1" xfId="14920" builtinId="29" hidden="1" customBuiltin="1"/>
    <cellStyle name="Accent1" xfId="14944" builtinId="29" hidden="1" customBuiltin="1"/>
    <cellStyle name="Accent1" xfId="14806" builtinId="29" hidden="1" customBuiltin="1"/>
    <cellStyle name="Accent1" xfId="14979" builtinId="29" hidden="1" customBuiltin="1"/>
    <cellStyle name="Accent1" xfId="15009" builtinId="29" hidden="1" customBuiltin="1"/>
    <cellStyle name="Accent1" xfId="15044" builtinId="29" hidden="1" customBuiltin="1"/>
    <cellStyle name="Accent1" xfId="15076" builtinId="29" hidden="1" customBuiltin="1"/>
    <cellStyle name="Accent1" xfId="15108" builtinId="29" hidden="1" customBuiltin="1"/>
    <cellStyle name="Accent1" xfId="14968" builtinId="29" hidden="1" customBuiltin="1"/>
    <cellStyle name="Accent1" xfId="15095" builtinId="29" hidden="1" customBuiltin="1"/>
    <cellStyle name="Accent1" xfId="15129" builtinId="29" hidden="1" customBuiltin="1"/>
    <cellStyle name="Accent1" xfId="15156" builtinId="29" hidden="1" customBuiltin="1"/>
    <cellStyle name="Accent1" xfId="15180" builtinId="29" hidden="1" customBuiltin="1"/>
    <cellStyle name="Accent1" xfId="15204" builtinId="29" hidden="1" customBuiltin="1"/>
    <cellStyle name="Accent1" xfId="14959" builtinId="29" hidden="1" customBuiltin="1"/>
    <cellStyle name="Accent1" xfId="15247" builtinId="29" hidden="1" customBuiltin="1"/>
    <cellStyle name="Accent1" xfId="15276" builtinId="29" hidden="1" customBuiltin="1"/>
    <cellStyle name="Accent1" xfId="15308" builtinId="29" hidden="1" customBuiltin="1"/>
    <cellStyle name="Accent1" xfId="15339" builtinId="29" hidden="1" customBuiltin="1"/>
    <cellStyle name="Accent1" xfId="15366" builtinId="29" hidden="1" customBuiltin="1"/>
    <cellStyle name="Accent1" xfId="15237" builtinId="29" hidden="1" customBuiltin="1"/>
    <cellStyle name="Accent1" xfId="15354" builtinId="29" hidden="1" customBuiltin="1"/>
    <cellStyle name="Accent1" xfId="15385" builtinId="29" hidden="1" customBuiltin="1"/>
    <cellStyle name="Accent1" xfId="15410" builtinId="29" hidden="1" customBuiltin="1"/>
    <cellStyle name="Accent1" xfId="15434" builtinId="29" hidden="1" customBuiltin="1"/>
    <cellStyle name="Accent1" xfId="15459" builtinId="29" hidden="1" customBuiltin="1"/>
    <cellStyle name="Accent1" xfId="15488" builtinId="29" hidden="1" customBuiltin="1"/>
    <cellStyle name="Accent1" xfId="15525" builtinId="29" hidden="1" customBuiltin="1"/>
    <cellStyle name="Accent1" xfId="15554" builtinId="29" hidden="1" customBuiltin="1"/>
    <cellStyle name="Accent1" xfId="15586" builtinId="29" hidden="1" customBuiltin="1"/>
    <cellStyle name="Accent1" xfId="15616" builtinId="29" hidden="1" customBuiltin="1"/>
    <cellStyle name="Accent1" xfId="15643" builtinId="29" hidden="1" customBuiltin="1"/>
    <cellStyle name="Accent1" xfId="15515" builtinId="29" hidden="1" customBuiltin="1"/>
    <cellStyle name="Accent1" xfId="15631" builtinId="29" hidden="1" customBuiltin="1"/>
    <cellStyle name="Accent1" xfId="15662" builtinId="29" hidden="1" customBuiltin="1"/>
    <cellStyle name="Accent1" xfId="15687" builtinId="29" hidden="1" customBuiltin="1"/>
    <cellStyle name="Accent1" xfId="15710" builtinId="29" hidden="1" customBuiltin="1"/>
    <cellStyle name="Accent1" xfId="15734" builtinId="29" hidden="1" customBuiltin="1"/>
    <cellStyle name="Accent1" xfId="15758" builtinId="29" hidden="1" customBuiltin="1"/>
    <cellStyle name="Accent1" xfId="14586" builtinId="29" hidden="1" customBuiltin="1"/>
    <cellStyle name="Accent1" xfId="14662" builtinId="29" hidden="1" customBuiltin="1"/>
    <cellStyle name="Accent1" xfId="14716" builtinId="29" hidden="1" customBuiltin="1"/>
    <cellStyle name="Accent1" xfId="14592" builtinId="29" hidden="1" customBuiltin="1"/>
    <cellStyle name="Accent1" xfId="14711" builtinId="29" hidden="1" customBuiltin="1"/>
    <cellStyle name="Accent1" xfId="14429" builtinId="29" hidden="1" customBuiltin="1"/>
    <cellStyle name="Accent1" xfId="15916" builtinId="29" hidden="1" customBuiltin="1"/>
    <cellStyle name="Accent1" xfId="15937" builtinId="29" hidden="1" customBuiltin="1"/>
    <cellStyle name="Accent1" xfId="15960" builtinId="29" hidden="1" customBuiltin="1"/>
    <cellStyle name="Accent1" xfId="15981" builtinId="29" hidden="1" customBuiltin="1"/>
    <cellStyle name="Accent1" xfId="16002" builtinId="29" hidden="1" customBuiltin="1"/>
    <cellStyle name="Accent1" xfId="15881" builtinId="29" hidden="1" customBuiltin="1"/>
    <cellStyle name="Accent1" xfId="16034" builtinId="29" hidden="1" customBuiltin="1"/>
    <cellStyle name="Accent1" xfId="16065" builtinId="29" hidden="1" customBuiltin="1"/>
    <cellStyle name="Accent1" xfId="16101" builtinId="29" hidden="1" customBuiltin="1"/>
    <cellStyle name="Accent1" xfId="16131" builtinId="29" hidden="1" customBuiltin="1"/>
    <cellStyle name="Accent1" xfId="16162" builtinId="29" hidden="1" customBuiltin="1"/>
    <cellStyle name="Accent1" xfId="16024" builtinId="29" hidden="1" customBuiltin="1"/>
    <cellStyle name="Accent1" xfId="16149" builtinId="29" hidden="1" customBuiltin="1"/>
    <cellStyle name="Accent1" xfId="16183" builtinId="29" hidden="1" customBuiltin="1"/>
    <cellStyle name="Accent1" xfId="16213" builtinId="29" hidden="1" customBuiltin="1"/>
    <cellStyle name="Accent1" xfId="16236" builtinId="29" hidden="1" customBuiltin="1"/>
    <cellStyle name="Accent1" xfId="16263" builtinId="29" hidden="1" customBuiltin="1"/>
    <cellStyle name="Accent1" xfId="16016" builtinId="29" hidden="1" customBuiltin="1"/>
    <cellStyle name="Accent1" xfId="16308" builtinId="29" hidden="1" customBuiltin="1"/>
    <cellStyle name="Accent1" xfId="16337" builtinId="29" hidden="1" customBuiltin="1"/>
    <cellStyle name="Accent1" xfId="16369" builtinId="29" hidden="1" customBuiltin="1"/>
    <cellStyle name="Accent1" xfId="16398" builtinId="29" hidden="1" customBuiltin="1"/>
    <cellStyle name="Accent1" xfId="16425" builtinId="29" hidden="1" customBuiltin="1"/>
    <cellStyle name="Accent1" xfId="16298" builtinId="29" hidden="1" customBuiltin="1"/>
    <cellStyle name="Accent1" xfId="16413" builtinId="29" hidden="1" customBuiltin="1"/>
    <cellStyle name="Accent1" xfId="16444" builtinId="29" hidden="1" customBuiltin="1"/>
    <cellStyle name="Accent1" xfId="16468" builtinId="29" hidden="1" customBuiltin="1"/>
    <cellStyle name="Accent1" xfId="16490" builtinId="29" hidden="1" customBuiltin="1"/>
    <cellStyle name="Accent1" xfId="16513" builtinId="29" hidden="1" customBuiltin="1"/>
    <cellStyle name="Accent1" xfId="16541" builtinId="29" hidden="1" customBuiltin="1"/>
    <cellStyle name="Accent1" xfId="16578" builtinId="29" hidden="1" customBuiltin="1"/>
    <cellStyle name="Accent1" xfId="16607" builtinId="29" hidden="1" customBuiltin="1"/>
    <cellStyle name="Accent1" xfId="16640" builtinId="29" hidden="1" customBuiltin="1"/>
    <cellStyle name="Accent1" xfId="16670" builtinId="29" hidden="1" customBuiltin="1"/>
    <cellStyle name="Accent1" xfId="16697" builtinId="29" hidden="1" customBuiltin="1"/>
    <cellStyle name="Accent1" xfId="16568" builtinId="29" hidden="1" customBuiltin="1"/>
    <cellStyle name="Accent1" xfId="16685" builtinId="29" hidden="1" customBuiltin="1"/>
    <cellStyle name="Accent1" xfId="16716" builtinId="29" hidden="1" customBuiltin="1"/>
    <cellStyle name="Accent1" xfId="16741" builtinId="29" hidden="1" customBuiltin="1"/>
    <cellStyle name="Accent1" xfId="16764" builtinId="29" hidden="1" customBuiltin="1"/>
    <cellStyle name="Accent1" xfId="16786" builtinId="29" hidden="1" customBuiltin="1"/>
    <cellStyle name="Accent1" xfId="16816" builtinId="29" hidden="1" customBuiltin="1"/>
    <cellStyle name="Accent1" xfId="8125" builtinId="29" hidden="1" customBuiltin="1"/>
    <cellStyle name="Accent1" xfId="13986" builtinId="29" hidden="1" customBuiltin="1"/>
    <cellStyle name="Accent1" xfId="14784" builtinId="29" hidden="1" customBuiltin="1"/>
    <cellStyle name="Accent1" xfId="14080" builtinId="29" hidden="1" customBuiltin="1"/>
    <cellStyle name="Accent1" xfId="16956" builtinId="29" hidden="1" customBuiltin="1"/>
    <cellStyle name="Accent1" xfId="15870" builtinId="29" hidden="1" customBuiltin="1"/>
    <cellStyle name="Accent1" xfId="14183" builtinId="29" hidden="1" customBuiltin="1"/>
    <cellStyle name="Accent1" xfId="13974" builtinId="29" hidden="1" customBuiltin="1"/>
    <cellStyle name="Accent1" xfId="5701" builtinId="29" hidden="1" customBuiltin="1"/>
    <cellStyle name="Accent1" xfId="10600" builtinId="29" hidden="1" customBuiltin="1"/>
    <cellStyle name="Accent1" xfId="14304" builtinId="29" hidden="1" customBuiltin="1"/>
    <cellStyle name="Accent1" xfId="4546" builtinId="29" hidden="1" customBuiltin="1"/>
    <cellStyle name="Accent1" xfId="4636" builtinId="29" hidden="1" customBuiltin="1"/>
    <cellStyle name="Accent1" xfId="8948" builtinId="29" hidden="1" customBuiltin="1"/>
    <cellStyle name="Accent1" xfId="5626" builtinId="29" hidden="1" customBuiltin="1"/>
    <cellStyle name="Accent1" xfId="16986" builtinId="29" hidden="1" customBuiltin="1"/>
    <cellStyle name="Accent1" xfId="14216" builtinId="29" hidden="1" customBuiltin="1"/>
    <cellStyle name="Accent1" xfId="8214" builtinId="29" hidden="1" customBuiltin="1"/>
    <cellStyle name="Accent1" xfId="5457" builtinId="29" hidden="1" customBuiltin="1"/>
    <cellStyle name="Accent1" xfId="4213" builtinId="29" hidden="1" customBuiltin="1"/>
    <cellStyle name="Accent1" xfId="14122" builtinId="29" hidden="1" customBuiltin="1"/>
    <cellStyle name="Accent1" xfId="14570" builtinId="29" hidden="1" customBuiltin="1"/>
    <cellStyle name="Accent1" xfId="14120" builtinId="29" hidden="1" customBuiltin="1"/>
    <cellStyle name="Accent1" xfId="14618" builtinId="29" hidden="1" customBuiltin="1"/>
    <cellStyle name="Accent1" xfId="17013" builtinId="29" hidden="1" customBuiltin="1"/>
    <cellStyle name="Accent1" xfId="14052" builtinId="29" hidden="1" customBuiltin="1"/>
    <cellStyle name="Accent1" xfId="14230" builtinId="29" hidden="1" customBuiltin="1"/>
    <cellStyle name="Accent1" xfId="16853" builtinId="29" hidden="1" customBuiltin="1"/>
    <cellStyle name="Accent1" xfId="5092" builtinId="29" hidden="1" customBuiltin="1"/>
    <cellStyle name="Accent1" xfId="14427" builtinId="29" hidden="1" customBuiltin="1"/>
    <cellStyle name="Accent1" xfId="10843" builtinId="29" hidden="1" customBuiltin="1"/>
    <cellStyle name="Accent1" xfId="4678" builtinId="29" hidden="1" customBuiltin="1"/>
    <cellStyle name="Accent1" xfId="9125" builtinId="29" hidden="1" customBuiltin="1"/>
    <cellStyle name="Accent1" xfId="4700" builtinId="29" hidden="1" customBuiltin="1"/>
    <cellStyle name="Accent1" xfId="7759" builtinId="29" hidden="1" customBuiltin="1"/>
    <cellStyle name="Accent1" xfId="5157" builtinId="29" hidden="1" customBuiltin="1"/>
    <cellStyle name="Accent1" xfId="8202" builtinId="29" hidden="1" customBuiltin="1"/>
    <cellStyle name="Accent1" xfId="7718" builtinId="29" hidden="1" customBuiltin="1"/>
    <cellStyle name="Accent1" xfId="4290" builtinId="29" hidden="1" customBuiltin="1"/>
    <cellStyle name="Accent1" xfId="4328" builtinId="29" hidden="1" customBuiltin="1"/>
    <cellStyle name="Accent1" xfId="7862" builtinId="29" hidden="1" customBuiltin="1"/>
    <cellStyle name="Accent1" xfId="5053" builtinId="29" hidden="1" customBuiltin="1"/>
    <cellStyle name="Accent1" xfId="5201" builtinId="29" hidden="1" customBuiltin="1"/>
    <cellStyle name="Accent1" xfId="6265" builtinId="29" hidden="1" customBuiltin="1"/>
    <cellStyle name="Accent1" xfId="7543" builtinId="29" hidden="1" customBuiltin="1"/>
    <cellStyle name="Accent1" xfId="4462" builtinId="29" hidden="1" customBuiltin="1"/>
    <cellStyle name="Accent1" xfId="5830" builtinId="29" hidden="1" customBuiltin="1"/>
    <cellStyle name="Accent1" xfId="4089" builtinId="29" hidden="1" customBuiltin="1"/>
    <cellStyle name="Accent1" xfId="4196" builtinId="29" hidden="1" customBuiltin="1"/>
    <cellStyle name="Accent1" xfId="16273" builtinId="29" hidden="1" customBuiltin="1"/>
    <cellStyle name="Accent1" xfId="15597" builtinId="29" hidden="1" customBuiltin="1"/>
    <cellStyle name="Accent1" xfId="5758" builtinId="29" hidden="1" customBuiltin="1"/>
    <cellStyle name="Accent1" xfId="8508" builtinId="29" hidden="1" customBuiltin="1"/>
    <cellStyle name="Accent1" xfId="15668" builtinId="29" hidden="1" customBuiltin="1"/>
    <cellStyle name="Accent1" xfId="17175" builtinId="29" hidden="1" customBuiltin="1"/>
    <cellStyle name="Accent1" xfId="17201" builtinId="29" hidden="1" customBuiltin="1"/>
    <cellStyle name="Accent1" xfId="17227" builtinId="29" hidden="1" customBuiltin="1"/>
    <cellStyle name="Accent1" xfId="17254" builtinId="29" hidden="1" customBuiltin="1"/>
    <cellStyle name="Accent1" xfId="17279" builtinId="29" hidden="1" customBuiltin="1"/>
    <cellStyle name="Accent1" xfId="17135" builtinId="29" hidden="1" customBuiltin="1"/>
    <cellStyle name="Accent1" xfId="17319" builtinId="29" hidden="1" customBuiltin="1"/>
    <cellStyle name="Accent1" xfId="17352" builtinId="29" hidden="1" customBuiltin="1"/>
    <cellStyle name="Accent1" xfId="17387" builtinId="29" hidden="1" customBuiltin="1"/>
    <cellStyle name="Accent1" xfId="17420" builtinId="29" hidden="1" customBuiltin="1"/>
    <cellStyle name="Accent1" xfId="17451" builtinId="29" hidden="1" customBuiltin="1"/>
    <cellStyle name="Accent1" xfId="17308" builtinId="29" hidden="1" customBuiltin="1"/>
    <cellStyle name="Accent1" xfId="17438" builtinId="29" hidden="1" customBuiltin="1"/>
    <cellStyle name="Accent1" xfId="17473" builtinId="29" hidden="1" customBuiltin="1"/>
    <cellStyle name="Accent1" xfId="17502" builtinId="29" hidden="1" customBuiltin="1"/>
    <cellStyle name="Accent1" xfId="17530" builtinId="29" hidden="1" customBuiltin="1"/>
    <cellStyle name="Accent1" xfId="17555" builtinId="29" hidden="1" customBuiltin="1"/>
    <cellStyle name="Accent1" xfId="17297" builtinId="29" hidden="1" customBuiltin="1"/>
    <cellStyle name="Accent1" xfId="17603" builtinId="29" hidden="1" customBuiltin="1"/>
    <cellStyle name="Accent1" xfId="17633" builtinId="29" hidden="1" customBuiltin="1"/>
    <cellStyle name="Accent1" xfId="17665" builtinId="29" hidden="1" customBuiltin="1"/>
    <cellStyle name="Accent1" xfId="17695" builtinId="29" hidden="1" customBuiltin="1"/>
    <cellStyle name="Accent1" xfId="17724" builtinId="29" hidden="1" customBuiltin="1"/>
    <cellStyle name="Accent1" xfId="17592" builtinId="29" hidden="1" customBuiltin="1"/>
    <cellStyle name="Accent1" xfId="17711" builtinId="29" hidden="1" customBuiltin="1"/>
    <cellStyle name="Accent1" xfId="17743" builtinId="29" hidden="1" customBuiltin="1"/>
    <cellStyle name="Accent1" xfId="17769" builtinId="29" hidden="1" customBuiltin="1"/>
    <cellStyle name="Accent1" xfId="17796" builtinId="29" hidden="1" customBuiltin="1"/>
    <cellStyle name="Accent1" xfId="17820" builtinId="29" hidden="1" customBuiltin="1"/>
    <cellStyle name="Accent1" xfId="17849" builtinId="29" hidden="1" customBuiltin="1"/>
    <cellStyle name="Accent1" xfId="17887" builtinId="29" hidden="1" customBuiltin="1"/>
    <cellStyle name="Accent1" xfId="17917" builtinId="29" hidden="1" customBuiltin="1"/>
    <cellStyle name="Accent1" xfId="17949" builtinId="29" hidden="1" customBuiltin="1"/>
    <cellStyle name="Accent1" xfId="17980" builtinId="29" hidden="1" customBuiltin="1"/>
    <cellStyle name="Accent1" xfId="18008" builtinId="29" hidden="1" customBuiltin="1"/>
    <cellStyle name="Accent1" xfId="17877" builtinId="29" hidden="1" customBuiltin="1"/>
    <cellStyle name="Accent1" xfId="17996" builtinId="29" hidden="1" customBuiltin="1"/>
    <cellStyle name="Accent1" xfId="18027" builtinId="29" hidden="1" customBuiltin="1"/>
    <cellStyle name="Accent1" xfId="18051" builtinId="29" hidden="1" customBuiltin="1"/>
    <cellStyle name="Accent1" xfId="18077" builtinId="29" hidden="1" customBuiltin="1"/>
    <cellStyle name="Accent1" xfId="18101" builtinId="29" hidden="1" customBuiltin="1"/>
    <cellStyle name="Accent1" xfId="18126" builtinId="29" hidden="1" customBuiltin="1"/>
    <cellStyle name="Accent1" xfId="4461" builtinId="29" hidden="1" customBuiltin="1"/>
    <cellStyle name="Accent1" xfId="17063" builtinId="29" hidden="1" customBuiltin="1"/>
    <cellStyle name="Accent1" xfId="17083" builtinId="29" hidden="1" customBuiltin="1"/>
    <cellStyle name="Accent1" xfId="5027" builtinId="29" hidden="1" customBuiltin="1"/>
    <cellStyle name="Accent1" xfId="17080" builtinId="29" hidden="1" customBuiltin="1"/>
    <cellStyle name="Accent1" xfId="16245" builtinId="29" hidden="1" customBuiltin="1"/>
    <cellStyle name="Accent1" xfId="18278" builtinId="29" hidden="1" customBuiltin="1"/>
    <cellStyle name="Accent1" xfId="18299" builtinId="29" hidden="1" customBuiltin="1"/>
    <cellStyle name="Accent1" xfId="18322" builtinId="29" hidden="1" customBuiltin="1"/>
    <cellStyle name="Accent1" xfId="18343" builtinId="29" hidden="1" customBuiltin="1"/>
    <cellStyle name="Accent1" xfId="18364" builtinId="29" hidden="1" customBuiltin="1"/>
    <cellStyle name="Accent1" xfId="18243" builtinId="29" hidden="1" customBuiltin="1"/>
    <cellStyle name="Accent1" xfId="18399" builtinId="29" hidden="1" customBuiltin="1"/>
    <cellStyle name="Accent1" xfId="18430" builtinId="29" hidden="1" customBuiltin="1"/>
    <cellStyle name="Accent1" xfId="18465" builtinId="29" hidden="1" customBuiltin="1"/>
    <cellStyle name="Accent1" xfId="18496" builtinId="29" hidden="1" customBuiltin="1"/>
    <cellStyle name="Accent1" xfId="18528" builtinId="29" hidden="1" customBuiltin="1"/>
    <cellStyle name="Accent1" xfId="18389" builtinId="29" hidden="1" customBuiltin="1"/>
    <cellStyle name="Accent1" xfId="18515" builtinId="29" hidden="1" customBuiltin="1"/>
    <cellStyle name="Accent1" xfId="18548" builtinId="29" hidden="1" customBuiltin="1"/>
    <cellStyle name="Accent1" xfId="18577" builtinId="29" hidden="1" customBuiltin="1"/>
    <cellStyle name="Accent1" xfId="18602" builtinId="29" hidden="1" customBuiltin="1"/>
    <cellStyle name="Accent1" xfId="18629" builtinId="29" hidden="1" customBuiltin="1"/>
    <cellStyle name="Accent1" xfId="18379" builtinId="29" hidden="1" customBuiltin="1"/>
    <cellStyle name="Accent1" xfId="18676" builtinId="29" hidden="1" customBuiltin="1"/>
    <cellStyle name="Accent1" xfId="18707" builtinId="29" hidden="1" customBuiltin="1"/>
    <cellStyle name="Accent1" xfId="18739" builtinId="29" hidden="1" customBuiltin="1"/>
    <cellStyle name="Accent1" xfId="18769" builtinId="29" hidden="1" customBuiltin="1"/>
    <cellStyle name="Accent1" xfId="18797" builtinId="29" hidden="1" customBuiltin="1"/>
    <cellStyle name="Accent1" xfId="18666" builtinId="29" hidden="1" customBuiltin="1"/>
    <cellStyle name="Accent1" xfId="18785" builtinId="29" hidden="1" customBuiltin="1"/>
    <cellStyle name="Accent1" xfId="18816" builtinId="29" hidden="1" customBuiltin="1"/>
    <cellStyle name="Accent1" xfId="18842" builtinId="29" hidden="1" customBuiltin="1"/>
    <cellStyle name="Accent1" xfId="18868" builtinId="29" hidden="1" customBuiltin="1"/>
    <cellStyle name="Accent1" xfId="18892" builtinId="29" hidden="1" customBuiltin="1"/>
    <cellStyle name="Accent1" xfId="18922" builtinId="29" hidden="1" customBuiltin="1"/>
    <cellStyle name="Accent1" xfId="18959" builtinId="29" hidden="1" customBuiltin="1"/>
    <cellStyle name="Accent1" xfId="18989" builtinId="29" hidden="1" customBuiltin="1"/>
    <cellStyle name="Accent1" xfId="19021" builtinId="29" hidden="1" customBuiltin="1"/>
    <cellStyle name="Accent1" xfId="19052" builtinId="29" hidden="1" customBuiltin="1"/>
    <cellStyle name="Accent1" xfId="19080" builtinId="29" hidden="1" customBuiltin="1"/>
    <cellStyle name="Accent1" xfId="18949" builtinId="29" hidden="1" customBuiltin="1"/>
    <cellStyle name="Accent1" xfId="19068" builtinId="29" hidden="1" customBuiltin="1"/>
    <cellStyle name="Accent1" xfId="19099" builtinId="29" hidden="1" customBuiltin="1"/>
    <cellStyle name="Accent1" xfId="19124" builtinId="29" hidden="1" customBuiltin="1"/>
    <cellStyle name="Accent1" xfId="19147" builtinId="29" hidden="1" customBuiltin="1"/>
    <cellStyle name="Accent1" xfId="19171" builtinId="29" hidden="1" customBuiltin="1"/>
    <cellStyle name="Accent1" xfId="19194" builtinId="29" hidden="1" customBuiltin="1"/>
    <cellStyle name="Accent1" xfId="5028" builtinId="29" hidden="1" customBuiltin="1"/>
    <cellStyle name="Accent1" xfId="11629" builtinId="29" hidden="1" customBuiltin="1"/>
    <cellStyle name="Accent1" xfId="8382" builtinId="29" hidden="1" customBuiltin="1"/>
    <cellStyle name="Accent1" xfId="7687" builtinId="29" hidden="1" customBuiltin="1"/>
    <cellStyle name="Accent1" xfId="6181" builtinId="29" hidden="1" customBuiltin="1"/>
    <cellStyle name="Accent1" xfId="17309" builtinId="29" hidden="1" customBuiltin="1"/>
    <cellStyle name="Accent1" xfId="6021" builtinId="29" hidden="1" customBuiltin="1"/>
    <cellStyle name="Accent1" xfId="17069" builtinId="29" hidden="1" customBuiltin="1"/>
    <cellStyle name="Accent1" xfId="19093" builtinId="29" hidden="1" customBuiltin="1"/>
    <cellStyle name="Accent1" xfId="14769" builtinId="29" hidden="1" customBuiltin="1"/>
    <cellStyle name="Accent1" xfId="12437" builtinId="29" hidden="1" customBuiltin="1"/>
    <cellStyle name="Accent1" xfId="18659" builtinId="29" hidden="1" customBuiltin="1"/>
    <cellStyle name="Accent1" xfId="19128" builtinId="29" hidden="1" customBuiltin="1"/>
    <cellStyle name="Accent1" xfId="6231" builtinId="29" hidden="1" customBuiltin="1"/>
    <cellStyle name="Accent1" xfId="4222" builtinId="29" hidden="1" customBuiltin="1"/>
    <cellStyle name="Accent1" xfId="4300" builtinId="29" hidden="1" customBuiltin="1"/>
    <cellStyle name="Accent1" xfId="17770" builtinId="29" hidden="1" customBuiltin="1"/>
    <cellStyle name="Accent1" xfId="17824" builtinId="29" hidden="1" customBuiltin="1"/>
    <cellStyle name="Accent1" xfId="17280" builtinId="29" hidden="1" customBuiltin="1"/>
    <cellStyle name="Accent1" xfId="19219" builtinId="29" hidden="1" customBuiltin="1"/>
    <cellStyle name="Accent1" xfId="19258" builtinId="29" hidden="1" customBuiltin="1"/>
    <cellStyle name="Accent1" xfId="19295" builtinId="29" hidden="1" customBuiltin="1"/>
    <cellStyle name="Accent1" xfId="19330" builtinId="29" hidden="1" customBuiltin="1"/>
    <cellStyle name="Accent1" xfId="14419" builtinId="29" hidden="1" customBuiltin="1"/>
    <cellStyle name="Accent1" xfId="19393" builtinId="29" hidden="1" customBuiltin="1"/>
    <cellStyle name="Accent1" xfId="19426" builtinId="29" hidden="1" customBuiltin="1"/>
    <cellStyle name="Accent1" xfId="19461" builtinId="29" hidden="1" customBuiltin="1"/>
    <cellStyle name="Accent1" xfId="19494" builtinId="29" hidden="1" customBuiltin="1"/>
    <cellStyle name="Accent1" xfId="19524" builtinId="29" hidden="1" customBuiltin="1"/>
    <cellStyle name="Accent1" xfId="19382" builtinId="29" hidden="1" customBuiltin="1"/>
    <cellStyle name="Accent1" xfId="19511" builtinId="29" hidden="1" customBuiltin="1"/>
    <cellStyle name="Accent1" xfId="19545" builtinId="29" hidden="1" customBuiltin="1"/>
    <cellStyle name="Accent1" xfId="19580" builtinId="29" hidden="1" customBuiltin="1"/>
    <cellStyle name="Accent1" xfId="19616" builtinId="29" hidden="1" customBuiltin="1"/>
    <cellStyle name="Accent1" xfId="19650" builtinId="29" hidden="1" customBuiltin="1"/>
    <cellStyle name="Accent1" xfId="19690" builtinId="29" hidden="1" customBuiltin="1"/>
    <cellStyle name="Accent1" xfId="19735" builtinId="29" hidden="1" customBuiltin="1"/>
    <cellStyle name="Accent1" xfId="19768" builtinId="29" hidden="1" customBuiltin="1"/>
    <cellStyle name="Accent1" xfId="19803" builtinId="29" hidden="1" customBuiltin="1"/>
    <cellStyle name="Accent1" xfId="19836" builtinId="29" hidden="1" customBuiltin="1"/>
    <cellStyle name="Accent1" xfId="19866" builtinId="29" hidden="1" customBuiltin="1"/>
    <cellStyle name="Accent1" xfId="19724" builtinId="29" hidden="1" customBuiltin="1"/>
    <cellStyle name="Accent1" xfId="19853" builtinId="29" hidden="1" customBuiltin="1"/>
    <cellStyle name="Accent1" xfId="19887" builtinId="29" hidden="1" customBuiltin="1"/>
    <cellStyle name="Accent1" xfId="19922" builtinId="29" hidden="1" customBuiltin="1"/>
    <cellStyle name="Accent1" xfId="19958" builtinId="29" hidden="1" customBuiltin="1"/>
    <cellStyle name="Accent1" xfId="19992" builtinId="29" hidden="1" customBuiltin="1"/>
    <cellStyle name="Accent1" xfId="20030" builtinId="29" hidden="1" customBuiltin="1"/>
    <cellStyle name="Accent1" xfId="20140" builtinId="29" hidden="1" customBuiltin="1"/>
    <cellStyle name="Accent1" xfId="20161" builtinId="29" hidden="1" customBuiltin="1"/>
    <cellStyle name="Accent1" xfId="20184" builtinId="29" hidden="1" customBuiltin="1"/>
    <cellStyle name="Accent1" xfId="20206" builtinId="29" hidden="1" customBuiltin="1"/>
    <cellStyle name="Accent1" xfId="20227" builtinId="29" hidden="1" customBuiltin="1"/>
    <cellStyle name="Accent1" xfId="20261" builtinId="29" hidden="1" customBuiltin="1"/>
    <cellStyle name="Accent1" xfId="20459" builtinId="29" hidden="1" customBuiltin="1"/>
    <cellStyle name="Accent1" xfId="20484" builtinId="29" hidden="1" customBuiltin="1"/>
    <cellStyle name="Accent1" xfId="20510" builtinId="29" hidden="1" customBuiltin="1"/>
    <cellStyle name="Accent1" xfId="20537" builtinId="29" hidden="1" customBuiltin="1"/>
    <cellStyle name="Accent1" xfId="20562" builtinId="29" hidden="1" customBuiltin="1"/>
    <cellStyle name="Accent1" xfId="20419" builtinId="29" hidden="1" customBuiltin="1"/>
    <cellStyle name="Accent1" xfId="20602" builtinId="29" hidden="1" customBuiltin="1"/>
    <cellStyle name="Accent1" xfId="20634" builtinId="29" hidden="1" customBuiltin="1"/>
    <cellStyle name="Accent1" xfId="20669" builtinId="29" hidden="1" customBuiltin="1"/>
    <cellStyle name="Accent1" xfId="20701" builtinId="29" hidden="1" customBuiltin="1"/>
    <cellStyle name="Accent1" xfId="20732" builtinId="29" hidden="1" customBuiltin="1"/>
    <cellStyle name="Accent1" xfId="20591" builtinId="29" hidden="1" customBuiltin="1"/>
    <cellStyle name="Accent1" xfId="20719" builtinId="29" hidden="1" customBuiltin="1"/>
    <cellStyle name="Accent1" xfId="20754" builtinId="29" hidden="1" customBuiltin="1"/>
    <cellStyle name="Accent1" xfId="20782" builtinId="29" hidden="1" customBuiltin="1"/>
    <cellStyle name="Accent1" xfId="20810" builtinId="29" hidden="1" customBuiltin="1"/>
    <cellStyle name="Accent1" xfId="20834" builtinId="29" hidden="1" customBuiltin="1"/>
    <cellStyle name="Accent1" xfId="20580" builtinId="29" hidden="1" customBuiltin="1"/>
    <cellStyle name="Accent1" xfId="20882" builtinId="29" hidden="1" customBuiltin="1"/>
    <cellStyle name="Accent1" xfId="20912" builtinId="29" hidden="1" customBuiltin="1"/>
    <cellStyle name="Accent1" xfId="20944" builtinId="29" hidden="1" customBuiltin="1"/>
    <cellStyle name="Accent1" xfId="20974" builtinId="29" hidden="1" customBuiltin="1"/>
    <cellStyle name="Accent1" xfId="21002" builtinId="29" hidden="1" customBuiltin="1"/>
    <cellStyle name="Accent1" xfId="20871" builtinId="29" hidden="1" customBuiltin="1"/>
    <cellStyle name="Accent1" xfId="20990" builtinId="29" hidden="1" customBuiltin="1"/>
    <cellStyle name="Accent1" xfId="21021" builtinId="29" hidden="1" customBuiltin="1"/>
    <cellStyle name="Accent1" xfId="21045" builtinId="29" hidden="1" customBuiltin="1"/>
    <cellStyle name="Accent1" xfId="21070" builtinId="29" hidden="1" customBuiltin="1"/>
    <cellStyle name="Accent1" xfId="21093" builtinId="29" hidden="1" customBuiltin="1"/>
    <cellStyle name="Accent1" xfId="21121" builtinId="29" hidden="1" customBuiltin="1"/>
    <cellStyle name="Accent1" xfId="21159" builtinId="29" hidden="1" customBuiltin="1"/>
    <cellStyle name="Accent1" xfId="21189" builtinId="29" hidden="1" customBuiltin="1"/>
    <cellStyle name="Accent1" xfId="21221" builtinId="29" hidden="1" customBuiltin="1"/>
    <cellStyle name="Accent1" xfId="21252" builtinId="29" hidden="1" customBuiltin="1"/>
    <cellStyle name="Accent1" xfId="21279" builtinId="29" hidden="1" customBuiltin="1"/>
    <cellStyle name="Accent1" xfId="21149" builtinId="29" hidden="1" customBuiltin="1"/>
    <cellStyle name="Accent1" xfId="21267" builtinId="29" hidden="1" customBuiltin="1"/>
    <cellStyle name="Accent1" xfId="21298" builtinId="29" hidden="1" customBuiltin="1"/>
    <cellStyle name="Accent1" xfId="21322" builtinId="29" hidden="1" customBuiltin="1"/>
    <cellStyle name="Accent1" xfId="21348" builtinId="29" hidden="1" customBuiltin="1"/>
    <cellStyle name="Accent1" xfId="21371" builtinId="29" hidden="1" customBuiltin="1"/>
    <cellStyle name="Accent1" xfId="21395" builtinId="29" hidden="1" customBuiltin="1"/>
    <cellStyle name="Accent1" xfId="20319" builtinId="29" hidden="1" customBuiltin="1"/>
    <cellStyle name="Accent1" xfId="20348" builtinId="29" hidden="1" customBuiltin="1"/>
    <cellStyle name="Accent1" xfId="20367" builtinId="29" hidden="1" customBuiltin="1"/>
    <cellStyle name="Accent1" xfId="20321" builtinId="29" hidden="1" customBuiltin="1"/>
    <cellStyle name="Accent1" xfId="20364" builtinId="29" hidden="1" customBuiltin="1"/>
    <cellStyle name="Accent1" xfId="20247" builtinId="29" hidden="1" customBuiltin="1"/>
    <cellStyle name="Accent1" xfId="21547" builtinId="29" hidden="1" customBuiltin="1"/>
    <cellStyle name="Accent1" xfId="21568" builtinId="29" hidden="1" customBuiltin="1"/>
    <cellStyle name="Accent1" xfId="21591" builtinId="29" hidden="1" customBuiltin="1"/>
    <cellStyle name="Accent1" xfId="21612" builtinId="29" hidden="1" customBuiltin="1"/>
    <cellStyle name="Accent1" xfId="21633" builtinId="29" hidden="1" customBuiltin="1"/>
    <cellStyle name="Accent1" xfId="21512" builtinId="29" hidden="1" customBuiltin="1"/>
    <cellStyle name="Accent1" xfId="21668" builtinId="29" hidden="1" customBuiltin="1"/>
    <cellStyle name="Accent1" xfId="21699" builtinId="29" hidden="1" customBuiltin="1"/>
    <cellStyle name="Accent1" xfId="21734" builtinId="29" hidden="1" customBuiltin="1"/>
    <cellStyle name="Accent1" xfId="21765" builtinId="29" hidden="1" customBuiltin="1"/>
    <cellStyle name="Accent1" xfId="21796" builtinId="29" hidden="1" customBuiltin="1"/>
    <cellStyle name="Accent1" xfId="21658" builtinId="29" hidden="1" customBuiltin="1"/>
    <cellStyle name="Accent1" xfId="21783" builtinId="29" hidden="1" customBuiltin="1"/>
    <cellStyle name="Accent1" xfId="21816" builtinId="29" hidden="1" customBuiltin="1"/>
    <cellStyle name="Accent1" xfId="21843" builtinId="29" hidden="1" customBuiltin="1"/>
    <cellStyle name="Accent1" xfId="21867" builtinId="29" hidden="1" customBuiltin="1"/>
    <cellStyle name="Accent1" xfId="21891" builtinId="29" hidden="1" customBuiltin="1"/>
    <cellStyle name="Accent1" xfId="21648" builtinId="29" hidden="1" customBuiltin="1"/>
    <cellStyle name="Accent1" xfId="21938" builtinId="29" hidden="1" customBuiltin="1"/>
    <cellStyle name="Accent1" xfId="21968" builtinId="29" hidden="1" customBuiltin="1"/>
    <cellStyle name="Accent1" xfId="22000" builtinId="29" hidden="1" customBuiltin="1"/>
    <cellStyle name="Accent1" xfId="22030" builtinId="29" hidden="1" customBuiltin="1"/>
    <cellStyle name="Accent1" xfId="22057" builtinId="29" hidden="1" customBuiltin="1"/>
    <cellStyle name="Accent1" xfId="21928" builtinId="29" hidden="1" customBuiltin="1"/>
    <cellStyle name="Accent1" xfId="22045" builtinId="29" hidden="1" customBuiltin="1"/>
    <cellStyle name="Accent1" xfId="22076" builtinId="29" hidden="1" customBuiltin="1"/>
    <cellStyle name="Accent1" xfId="22099" builtinId="29" hidden="1" customBuiltin="1"/>
    <cellStyle name="Accent1" xfId="22124" builtinId="29" hidden="1" customBuiltin="1"/>
    <cellStyle name="Accent1" xfId="22148" builtinId="29" hidden="1" customBuiltin="1"/>
    <cellStyle name="Accent1" xfId="22177" builtinId="29" hidden="1" customBuiltin="1"/>
    <cellStyle name="Accent1" xfId="22214" builtinId="29" hidden="1" customBuiltin="1"/>
    <cellStyle name="Accent1" xfId="22244" builtinId="29" hidden="1" customBuiltin="1"/>
    <cellStyle name="Accent1" xfId="22276" builtinId="29" hidden="1" customBuiltin="1"/>
    <cellStyle name="Accent1" xfId="22307" builtinId="29" hidden="1" customBuiltin="1"/>
    <cellStyle name="Accent1" xfId="22334" builtinId="29" hidden="1" customBuiltin="1"/>
    <cellStyle name="Accent1" xfId="22204" builtinId="29" hidden="1" customBuiltin="1"/>
    <cellStyle name="Accent1" xfId="22322" builtinId="29" hidden="1" customBuiltin="1"/>
    <cellStyle name="Accent1" xfId="22353" builtinId="29" hidden="1" customBuiltin="1"/>
    <cellStyle name="Accent1" xfId="22378" builtinId="29" hidden="1" customBuiltin="1"/>
    <cellStyle name="Accent1" xfId="22401" builtinId="29" hidden="1" customBuiltin="1"/>
    <cellStyle name="Accent1" xfId="22424" builtinId="29" hidden="1" customBuiltin="1"/>
    <cellStyle name="Accent1" xfId="22447" builtinId="29" hidden="1" customBuiltin="1"/>
    <cellStyle name="Accent1" xfId="4795" builtinId="29" hidden="1" customBuiltin="1"/>
    <cellStyle name="Accent1" xfId="6154" builtinId="29" hidden="1" customBuiltin="1"/>
    <cellStyle name="Accent1" xfId="14127" builtinId="29" hidden="1" customBuiltin="1"/>
    <cellStyle name="Accent1" xfId="11059" builtinId="29" hidden="1" customBuiltin="1"/>
    <cellStyle name="Accent1" xfId="4837" builtinId="29" hidden="1" customBuiltin="1"/>
    <cellStyle name="Accent1" xfId="20592" builtinId="29" hidden="1" customBuiltin="1"/>
    <cellStyle name="Accent1" xfId="12457" builtinId="29" hidden="1" customBuiltin="1"/>
    <cellStyle name="Accent1" xfId="20353" builtinId="29" hidden="1" customBuiltin="1"/>
    <cellStyle name="Accent1" xfId="22347" builtinId="29" hidden="1" customBuiltin="1"/>
    <cellStyle name="Accent1" xfId="20062" builtinId="29" hidden="1" customBuiltin="1"/>
    <cellStyle name="Accent1" xfId="5426" builtinId="29" hidden="1" customBuiltin="1"/>
    <cellStyle name="Accent1" xfId="21921" builtinId="29" hidden="1" customBuiltin="1"/>
    <cellStyle name="Accent1" xfId="22382" builtinId="29" hidden="1" customBuiltin="1"/>
    <cellStyle name="Accent1" xfId="20051" builtinId="29" hidden="1" customBuiltin="1"/>
    <cellStyle name="Accent1" xfId="4349" builtinId="29" hidden="1" customBuiltin="1"/>
    <cellStyle name="Accent1" xfId="17266" builtinId="29" hidden="1" customBuiltin="1"/>
    <cellStyle name="Accent1" xfId="21046" builtinId="29" hidden="1" customBuiltin="1"/>
    <cellStyle name="Accent1" xfId="21097" builtinId="29" hidden="1" customBuiltin="1"/>
    <cellStyle name="Accent1" xfId="20563" builtinId="29" hidden="1" customBuiltin="1"/>
    <cellStyle name="Accent1" xfId="22472" builtinId="29" hidden="1" customBuiltin="1"/>
    <cellStyle name="Accent1" xfId="22511" builtinId="29" hidden="1" customBuiltin="1"/>
    <cellStyle name="Accent1" xfId="22548" builtinId="29" hidden="1" customBuiltin="1"/>
    <cellStyle name="Accent1" xfId="22583" builtinId="29" hidden="1" customBuiltin="1"/>
    <cellStyle name="Accent1" xfId="5506" builtinId="29" hidden="1" customBuiltin="1"/>
    <cellStyle name="Accent1" xfId="22646" builtinId="29" hidden="1" customBuiltin="1"/>
    <cellStyle name="Accent1" xfId="22679" builtinId="29" hidden="1" customBuiltin="1"/>
    <cellStyle name="Accent1" xfId="22714" builtinId="29" hidden="1" customBuiltin="1"/>
    <cellStyle name="Accent1" xfId="22747" builtinId="29" hidden="1" customBuiltin="1"/>
    <cellStyle name="Accent1" xfId="22777" builtinId="29" hidden="1" customBuiltin="1"/>
    <cellStyle name="Accent1" xfId="22635" builtinId="29" hidden="1" customBuiltin="1"/>
    <cellStyle name="Accent1" xfId="22764" builtinId="29" hidden="1" customBuiltin="1"/>
    <cellStyle name="Accent1" xfId="22798" builtinId="29" hidden="1" customBuiltin="1"/>
    <cellStyle name="Accent1" xfId="22833" builtinId="29" hidden="1" customBuiltin="1"/>
    <cellStyle name="Accent1" xfId="22869" builtinId="29" hidden="1" customBuiltin="1"/>
    <cellStyle name="Accent1" xfId="22903" builtinId="29" hidden="1" customBuiltin="1"/>
    <cellStyle name="Accent1" xfId="22943" builtinId="29" hidden="1" customBuiltin="1"/>
    <cellStyle name="Accent1" xfId="22988" builtinId="29" hidden="1" customBuiltin="1"/>
    <cellStyle name="Accent1" xfId="23021" builtinId="29" hidden="1" customBuiltin="1"/>
    <cellStyle name="Accent1" xfId="23056" builtinId="29" hidden="1" customBuiltin="1"/>
    <cellStyle name="Accent1" xfId="23089" builtinId="29" hidden="1" customBuiltin="1"/>
    <cellStyle name="Accent1" xfId="23119" builtinId="29" hidden="1" customBuiltin="1"/>
    <cellStyle name="Accent1" xfId="22977" builtinId="29" hidden="1" customBuiltin="1"/>
    <cellStyle name="Accent1" xfId="23106" builtinId="29" hidden="1" customBuiltin="1"/>
    <cellStyle name="Accent1" xfId="23140" builtinId="29" hidden="1" customBuiltin="1"/>
    <cellStyle name="Accent1" xfId="23175" builtinId="29" hidden="1" customBuiltin="1"/>
    <cellStyle name="Accent1" xfId="23211" builtinId="29" hidden="1" customBuiltin="1"/>
    <cellStyle name="Accent1" xfId="23245" builtinId="29" hidden="1" customBuiltin="1"/>
    <cellStyle name="Accent1" xfId="23280" builtinId="29" hidden="1" customBuiltin="1"/>
    <cellStyle name="Accent1" xfId="23348" builtinId="29" hidden="1" customBuiltin="1"/>
    <cellStyle name="Accent1" xfId="23369" builtinId="29" hidden="1" customBuiltin="1"/>
    <cellStyle name="Accent1" xfId="23392" builtinId="29" hidden="1" customBuiltin="1"/>
    <cellStyle name="Accent1" xfId="23414" builtinId="29" hidden="1" customBuiltin="1"/>
    <cellStyle name="Accent1" xfId="23435" builtinId="29" hidden="1" customBuiltin="1"/>
    <cellStyle name="Accent1" xfId="23466" builtinId="29" hidden="1" customBuiltin="1"/>
    <cellStyle name="Accent1" xfId="23661" builtinId="29" hidden="1" customBuiltin="1"/>
    <cellStyle name="Accent1" xfId="23683" builtinId="29" hidden="1" customBuiltin="1"/>
    <cellStyle name="Accent1" xfId="23709" builtinId="29" hidden="1" customBuiltin="1"/>
    <cellStyle name="Accent1" xfId="23735" builtinId="29" hidden="1" customBuiltin="1"/>
    <cellStyle name="Accent1" xfId="23759" builtinId="29" hidden="1" customBuiltin="1"/>
    <cellStyle name="Accent1" xfId="23621" builtinId="29" hidden="1" customBuiltin="1"/>
    <cellStyle name="Accent1" xfId="23799" builtinId="29" hidden="1" customBuiltin="1"/>
    <cellStyle name="Accent1" xfId="23830" builtinId="29" hidden="1" customBuiltin="1"/>
    <cellStyle name="Accent1" xfId="23865" builtinId="29" hidden="1" customBuiltin="1"/>
    <cellStyle name="Accent1" xfId="23897" builtinId="29" hidden="1" customBuiltin="1"/>
    <cellStyle name="Accent1" xfId="23928" builtinId="29" hidden="1" customBuiltin="1"/>
    <cellStyle name="Accent1" xfId="23788" builtinId="29" hidden="1" customBuiltin="1"/>
    <cellStyle name="Accent1" xfId="23915" builtinId="29" hidden="1" customBuiltin="1"/>
    <cellStyle name="Accent1" xfId="23948" builtinId="29" hidden="1" customBuiltin="1"/>
    <cellStyle name="Accent1" xfId="23976" builtinId="29" hidden="1" customBuiltin="1"/>
    <cellStyle name="Accent1" xfId="24002" builtinId="29" hidden="1" customBuiltin="1"/>
    <cellStyle name="Accent1" xfId="24026" builtinId="29" hidden="1" customBuiltin="1"/>
    <cellStyle name="Accent1" xfId="23777" builtinId="29" hidden="1" customBuiltin="1"/>
    <cellStyle name="Accent1" xfId="24072" builtinId="29" hidden="1" customBuiltin="1"/>
    <cellStyle name="Accent1" xfId="24101" builtinId="29" hidden="1" customBuiltin="1"/>
    <cellStyle name="Accent1" xfId="24133" builtinId="29" hidden="1" customBuiltin="1"/>
    <cellStyle name="Accent1" xfId="24163" builtinId="29" hidden="1" customBuiltin="1"/>
    <cellStyle name="Accent1" xfId="24190" builtinId="29" hidden="1" customBuiltin="1"/>
    <cellStyle name="Accent1" xfId="24062" builtinId="29" hidden="1" customBuiltin="1"/>
    <cellStyle name="Accent1" xfId="24178" builtinId="29" hidden="1" customBuiltin="1"/>
    <cellStyle name="Accent1" xfId="24209" builtinId="29" hidden="1" customBuiltin="1"/>
    <cellStyle name="Accent1" xfId="24233" builtinId="29" hidden="1" customBuiltin="1"/>
    <cellStyle name="Accent1" xfId="24257" builtinId="29" hidden="1" customBuiltin="1"/>
    <cellStyle name="Accent1" xfId="24280" builtinId="29" hidden="1" customBuiltin="1"/>
    <cellStyle name="Accent1" xfId="24308" builtinId="29" hidden="1" customBuiltin="1"/>
    <cellStyle name="Accent1" xfId="24346" builtinId="29" hidden="1" customBuiltin="1"/>
    <cellStyle name="Accent1" xfId="24375" builtinId="29" hidden="1" customBuiltin="1"/>
    <cellStyle name="Accent1" xfId="24407" builtinId="29" hidden="1" customBuiltin="1"/>
    <cellStyle name="Accent1" xfId="24437" builtinId="29" hidden="1" customBuiltin="1"/>
    <cellStyle name="Accent1" xfId="24464" builtinId="29" hidden="1" customBuiltin="1"/>
    <cellStyle name="Accent1" xfId="24336" builtinId="29" hidden="1" customBuiltin="1"/>
    <cellStyle name="Accent1" xfId="24452" builtinId="29" hidden="1" customBuiltin="1"/>
    <cellStyle name="Accent1" xfId="24483" builtinId="29" hidden="1" customBuiltin="1"/>
    <cellStyle name="Accent1" xfId="24507" builtinId="29" hidden="1" customBuiltin="1"/>
    <cellStyle name="Accent1" xfId="24532" builtinId="29" hidden="1" customBuiltin="1"/>
    <cellStyle name="Accent1" xfId="24555" builtinId="29" hidden="1" customBuiltin="1"/>
    <cellStyle name="Accent1" xfId="24579" builtinId="29" hidden="1" customBuiltin="1"/>
    <cellStyle name="Accent1" xfId="23523" builtinId="29" hidden="1" customBuiltin="1"/>
    <cellStyle name="Accent1" xfId="23552" builtinId="29" hidden="1" customBuiltin="1"/>
    <cellStyle name="Accent1" xfId="23571" builtinId="29" hidden="1" customBuiltin="1"/>
    <cellStyle name="Accent1" xfId="23525" builtinId="29" hidden="1" customBuiltin="1"/>
    <cellStyle name="Accent1" xfId="23568" builtinId="29" hidden="1" customBuiltin="1"/>
    <cellStyle name="Accent1" xfId="23452" builtinId="29" hidden="1" customBuiltin="1"/>
    <cellStyle name="Accent1" xfId="24730" builtinId="29" hidden="1" customBuiltin="1"/>
    <cellStyle name="Accent1" xfId="24751" builtinId="29" hidden="1" customBuiltin="1"/>
    <cellStyle name="Accent1" xfId="24774" builtinId="29" hidden="1" customBuiltin="1"/>
    <cellStyle name="Accent1" xfId="24795" builtinId="29" hidden="1" customBuiltin="1"/>
    <cellStyle name="Accent1" xfId="24816" builtinId="29" hidden="1" customBuiltin="1"/>
    <cellStyle name="Accent1" xfId="24696" builtinId="29" hidden="1" customBuiltin="1"/>
    <cellStyle name="Accent1" xfId="24850" builtinId="29" hidden="1" customBuiltin="1"/>
    <cellStyle name="Accent1" xfId="24880" builtinId="29" hidden="1" customBuiltin="1"/>
    <cellStyle name="Accent1" xfId="24915" builtinId="29" hidden="1" customBuiltin="1"/>
    <cellStyle name="Accent1" xfId="24945" builtinId="29" hidden="1" customBuiltin="1"/>
    <cellStyle name="Accent1" xfId="24976" builtinId="29" hidden="1" customBuiltin="1"/>
    <cellStyle name="Accent1" xfId="24840" builtinId="29" hidden="1" customBuiltin="1"/>
    <cellStyle name="Accent1" xfId="24963" builtinId="29" hidden="1" customBuiltin="1"/>
    <cellStyle name="Accent1" xfId="24996" builtinId="29" hidden="1" customBuiltin="1"/>
    <cellStyle name="Accent1" xfId="25023" builtinId="29" hidden="1" customBuiltin="1"/>
    <cellStyle name="Accent1" xfId="25046" builtinId="29" hidden="1" customBuiltin="1"/>
    <cellStyle name="Accent1" xfId="25070" builtinId="29" hidden="1" customBuiltin="1"/>
    <cellStyle name="Accent1" xfId="24830" builtinId="29" hidden="1" customBuiltin="1"/>
    <cellStyle name="Accent1" xfId="25115" builtinId="29" hidden="1" customBuiltin="1"/>
    <cellStyle name="Accent1" xfId="25144" builtinId="29" hidden="1" customBuiltin="1"/>
    <cellStyle name="Accent1" xfId="25176" builtinId="29" hidden="1" customBuiltin="1"/>
    <cellStyle name="Accent1" xfId="25205" builtinId="29" hidden="1" customBuiltin="1"/>
    <cellStyle name="Accent1" xfId="25232" builtinId="29" hidden="1" customBuiltin="1"/>
    <cellStyle name="Accent1" xfId="25105" builtinId="29" hidden="1" customBuiltin="1"/>
    <cellStyle name="Accent1" xfId="25220" builtinId="29" hidden="1" customBuiltin="1"/>
    <cellStyle name="Accent1" xfId="25250" builtinId="29" hidden="1" customBuiltin="1"/>
    <cellStyle name="Accent1" xfId="25273" builtinId="29" hidden="1" customBuiltin="1"/>
    <cellStyle name="Accent1" xfId="25297" builtinId="29" hidden="1" customBuiltin="1"/>
    <cellStyle name="Accent1" xfId="25321" builtinId="29" hidden="1" customBuiltin="1"/>
    <cellStyle name="Accent1" xfId="25350" builtinId="29" hidden="1" customBuiltin="1"/>
    <cellStyle name="Accent1" xfId="25386" builtinId="29" hidden="1" customBuiltin="1"/>
    <cellStyle name="Accent1" xfId="25415" builtinId="29" hidden="1" customBuiltin="1"/>
    <cellStyle name="Accent1" xfId="25447" builtinId="29" hidden="1" customBuiltin="1"/>
    <cellStyle name="Accent1" xfId="25476" builtinId="29" hidden="1" customBuiltin="1"/>
    <cellStyle name="Accent1" xfId="25503" builtinId="29" hidden="1" customBuiltin="1"/>
    <cellStyle name="Accent1" xfId="25376" builtinId="29" hidden="1" customBuiltin="1"/>
    <cellStyle name="Accent1" xfId="25491" builtinId="29" hidden="1" customBuiltin="1"/>
    <cellStyle name="Accent1" xfId="25522" builtinId="29" hidden="1" customBuiltin="1"/>
    <cellStyle name="Accent1" xfId="25546" builtinId="29" hidden="1" customBuiltin="1"/>
    <cellStyle name="Accent1" xfId="25569" builtinId="29" hidden="1" customBuiltin="1"/>
    <cellStyle name="Accent1" xfId="25592" builtinId="29" hidden="1" customBuiltin="1"/>
    <cellStyle name="Accent1" xfId="25615" builtinId="29" hidden="1" customBuiltin="1"/>
    <cellStyle name="Accent1" xfId="14476" builtinId="29" hidden="1" customBuiltin="1"/>
    <cellStyle name="Accent1" xfId="8574" builtinId="29" hidden="1" customBuiltin="1"/>
    <cellStyle name="Accent1" xfId="6327" builtinId="29" hidden="1" customBuiltin="1"/>
    <cellStyle name="Accent1" xfId="5530" builtinId="29" hidden="1" customBuiltin="1"/>
    <cellStyle name="Accent1" xfId="18604" builtinId="29" hidden="1" customBuiltin="1"/>
    <cellStyle name="Accent1" xfId="23789" builtinId="29" hidden="1" customBuiltin="1"/>
    <cellStyle name="Accent1" xfId="20110" builtinId="29" hidden="1" customBuiltin="1"/>
    <cellStyle name="Accent1" xfId="23557" builtinId="29" hidden="1" customBuiltin="1"/>
    <cellStyle name="Accent1" xfId="25516" builtinId="29" hidden="1" customBuiltin="1"/>
    <cellStyle name="Accent1" xfId="23305" builtinId="29" hidden="1" customBuiltin="1"/>
    <cellStyle name="Accent1" xfId="14783" builtinId="29" hidden="1" customBuiltin="1"/>
    <cellStyle name="Accent1" xfId="25098" builtinId="29" hidden="1" customBuiltin="1"/>
    <cellStyle name="Accent1" xfId="25550" builtinId="29" hidden="1" customBuiltin="1"/>
    <cellStyle name="Accent1" xfId="23298" builtinId="29" hidden="1" customBuiltin="1"/>
    <cellStyle name="Accent1" xfId="20094" builtinId="29" hidden="1" customBuiltin="1"/>
    <cellStyle name="Accent1" xfId="20549" builtinId="29" hidden="1" customBuiltin="1"/>
    <cellStyle name="Accent1" xfId="24234" builtinId="29" hidden="1" customBuiltin="1"/>
    <cellStyle name="Accent1" xfId="24284" builtinId="29" hidden="1" customBuiltin="1"/>
    <cellStyle name="Accent1" xfId="23760" builtinId="29" hidden="1" customBuiltin="1"/>
    <cellStyle name="Accent1" xfId="25640" builtinId="29" hidden="1" customBuiltin="1"/>
    <cellStyle name="Accent1" xfId="25678" builtinId="29" hidden="1" customBuiltin="1"/>
    <cellStyle name="Accent1" xfId="25714" builtinId="29" hidden="1" customBuiltin="1"/>
    <cellStyle name="Accent1" xfId="25749" builtinId="29" hidden="1" customBuiltin="1"/>
    <cellStyle name="Accent1" xfId="5541" builtinId="29" hidden="1" customBuiltin="1"/>
    <cellStyle name="Accent1" xfId="25812" builtinId="29" hidden="1" customBuiltin="1"/>
    <cellStyle name="Accent1" xfId="25845" builtinId="29" hidden="1" customBuiltin="1"/>
    <cellStyle name="Accent1" xfId="25880" builtinId="29" hidden="1" customBuiltin="1"/>
    <cellStyle name="Accent1" xfId="25913" builtinId="29" hidden="1" customBuiltin="1"/>
    <cellStyle name="Accent1" xfId="25943" builtinId="29" hidden="1" customBuiltin="1"/>
    <cellStyle name="Accent1" xfId="25801" builtinId="29" hidden="1" customBuiltin="1"/>
    <cellStyle name="Accent1" xfId="25930" builtinId="29" hidden="1" customBuiltin="1"/>
    <cellStyle name="Accent1" xfId="25964" builtinId="29" hidden="1" customBuiltin="1"/>
    <cellStyle name="Accent1" xfId="25999" builtinId="29" hidden="1" customBuiltin="1"/>
    <cellStyle name="Accent1" xfId="26035" builtinId="29" hidden="1" customBuiltin="1"/>
    <cellStyle name="Accent1" xfId="26069" builtinId="29" hidden="1" customBuiltin="1"/>
    <cellStyle name="Accent1" xfId="26106" builtinId="29" hidden="1" customBuiltin="1"/>
    <cellStyle name="Accent1" xfId="26143" builtinId="29" hidden="1" customBuiltin="1"/>
    <cellStyle name="Accent1" xfId="26172" builtinId="29" hidden="1" customBuiltin="1"/>
    <cellStyle name="Accent1" xfId="26204" builtinId="29" hidden="1" customBuiltin="1"/>
    <cellStyle name="Accent1" xfId="26234" builtinId="29" hidden="1" customBuiltin="1"/>
    <cellStyle name="Accent1" xfId="26261" builtinId="29" hidden="1" customBuiltin="1"/>
    <cellStyle name="Accent1" xfId="26133" builtinId="29" hidden="1" customBuiltin="1"/>
    <cellStyle name="Accent1" xfId="26249" builtinId="29" hidden="1" customBuiltin="1"/>
    <cellStyle name="Accent1" xfId="26279" builtinId="29" hidden="1" customBuiltin="1"/>
    <cellStyle name="Accent1" xfId="26301" builtinId="29" hidden="1" customBuiltin="1"/>
    <cellStyle name="Accent1" xfId="26324" builtinId="29" hidden="1" customBuiltin="1"/>
    <cellStyle name="Accent1" xfId="26345" builtinId="29" hidden="1" customBuiltin="1"/>
    <cellStyle name="Accent1" xfId="26367" builtinId="29" hidden="1" customBuiltin="1"/>
    <cellStyle name="Accent1" xfId="26389" builtinId="29" hidden="1" customBuiltin="1"/>
    <cellStyle name="Accent1" xfId="26410" builtinId="29" hidden="1" customBuiltin="1"/>
    <cellStyle name="Accent1" xfId="26432" builtinId="29" hidden="1" customBuiltin="1"/>
    <cellStyle name="Accent1" xfId="26454" builtinId="29" hidden="1" customBuiltin="1"/>
    <cellStyle name="Accent1" xfId="26475" builtinId="29" hidden="1" customBuiltin="1"/>
    <cellStyle name="Accent1" xfId="26500" builtinId="29" hidden="1" customBuiltin="1"/>
    <cellStyle name="Accent1" xfId="26679" builtinId="29" hidden="1" customBuiltin="1"/>
    <cellStyle name="Accent1" xfId="26700" builtinId="29" hidden="1" customBuiltin="1"/>
    <cellStyle name="Accent1" xfId="26723" builtinId="29" hidden="1" customBuiltin="1"/>
    <cellStyle name="Accent1" xfId="26745" builtinId="29" hidden="1" customBuiltin="1"/>
    <cellStyle name="Accent1" xfId="26766" builtinId="29" hidden="1" customBuiltin="1"/>
    <cellStyle name="Accent1" xfId="26643" builtinId="29" hidden="1" customBuiltin="1"/>
    <cellStyle name="Accent1" xfId="26799" builtinId="29" hidden="1" customBuiltin="1"/>
    <cellStyle name="Accent1" xfId="26828" builtinId="29" hidden="1" customBuiltin="1"/>
    <cellStyle name="Accent1" xfId="26863" builtinId="29" hidden="1" customBuiltin="1"/>
    <cellStyle name="Accent1" xfId="26893" builtinId="29" hidden="1" customBuiltin="1"/>
    <cellStyle name="Accent1" xfId="26924" builtinId="29" hidden="1" customBuiltin="1"/>
    <cellStyle name="Accent1" xfId="26789" builtinId="29" hidden="1" customBuiltin="1"/>
    <cellStyle name="Accent1" xfId="26911" builtinId="29" hidden="1" customBuiltin="1"/>
    <cellStyle name="Accent1" xfId="26944" builtinId="29" hidden="1" customBuiltin="1"/>
    <cellStyle name="Accent1" xfId="26969" builtinId="29" hidden="1" customBuiltin="1"/>
    <cellStyle name="Accent1" xfId="26991" builtinId="29" hidden="1" customBuiltin="1"/>
    <cellStyle name="Accent1" xfId="27012" builtinId="29" hidden="1" customBuiltin="1"/>
    <cellStyle name="Accent1" xfId="26780" builtinId="29" hidden="1" customBuiltin="1"/>
    <cellStyle name="Accent1" xfId="27054" builtinId="29" hidden="1" customBuiltin="1"/>
    <cellStyle name="Accent1" xfId="27082" builtinId="29" hidden="1" customBuiltin="1"/>
    <cellStyle name="Accent1" xfId="27114" builtinId="29" hidden="1" customBuiltin="1"/>
    <cellStyle name="Accent1" xfId="27143" builtinId="29" hidden="1" customBuiltin="1"/>
    <cellStyle name="Accent1" xfId="27170" builtinId="29" hidden="1" customBuiltin="1"/>
    <cellStyle name="Accent1" xfId="27044" builtinId="29" hidden="1" customBuiltin="1"/>
    <cellStyle name="Accent1" xfId="27158" builtinId="29" hidden="1" customBuiltin="1"/>
    <cellStyle name="Accent1" xfId="27188" builtinId="29" hidden="1" customBuiltin="1"/>
    <cellStyle name="Accent1" xfId="27210" builtinId="29" hidden="1" customBuiltin="1"/>
    <cellStyle name="Accent1" xfId="27232" builtinId="29" hidden="1" customBuiltin="1"/>
    <cellStyle name="Accent1" xfId="27253" builtinId="29" hidden="1" customBuiltin="1"/>
    <cellStyle name="Accent1" xfId="27278" builtinId="29" hidden="1" customBuiltin="1"/>
    <cellStyle name="Accent1" xfId="27314" builtinId="29" hidden="1" customBuiltin="1"/>
    <cellStyle name="Accent1" xfId="27342" builtinId="29" hidden="1" customBuiltin="1"/>
    <cellStyle name="Accent1" xfId="27374" builtinId="29" hidden="1" customBuiltin="1"/>
    <cellStyle name="Accent1" xfId="27403" builtinId="29" hidden="1" customBuiltin="1"/>
    <cellStyle name="Accent1" xfId="27430" builtinId="29" hidden="1" customBuiltin="1"/>
    <cellStyle name="Accent1" xfId="27304" builtinId="29" hidden="1" customBuiltin="1"/>
    <cellStyle name="Accent1" xfId="27418" builtinId="29" hidden="1" customBuiltin="1"/>
    <cellStyle name="Accent1" xfId="27448" builtinId="29" hidden="1" customBuiltin="1"/>
    <cellStyle name="Accent1" xfId="27470" builtinId="29" hidden="1" customBuiltin="1"/>
    <cellStyle name="Accent1" xfId="27492" builtinId="29" hidden="1" customBuiltin="1"/>
    <cellStyle name="Accent1" xfId="27513" builtinId="29" hidden="1" customBuiltin="1"/>
    <cellStyle name="Accent1" xfId="27534" builtinId="29" hidden="1" customBuiltin="1"/>
    <cellStyle name="Accent1" xfId="26553" builtinId="29" hidden="1" customBuiltin="1"/>
    <cellStyle name="Accent1" xfId="26579" builtinId="29" hidden="1" customBuiltin="1"/>
    <cellStyle name="Accent1" xfId="26595" builtinId="29" hidden="1" customBuiltin="1"/>
    <cellStyle name="Accent1" xfId="26555" builtinId="29" hidden="1" customBuiltin="1"/>
    <cellStyle name="Accent1" xfId="26592" builtinId="29" hidden="1" customBuiltin="1"/>
    <cellStyle name="Accent1" xfId="26487" builtinId="29" hidden="1" customBuiltin="1"/>
    <cellStyle name="Accent1" xfId="27587" builtinId="29" hidden="1" customBuiltin="1"/>
    <cellStyle name="Accent1" xfId="27608" builtinId="29" hidden="1" customBuiltin="1"/>
    <cellStyle name="Accent1" xfId="27631" builtinId="29" hidden="1" customBuiltin="1"/>
    <cellStyle name="Accent1" xfId="27652" builtinId="29" hidden="1" customBuiltin="1"/>
    <cellStyle name="Accent1" xfId="27673" builtinId="29" hidden="1" customBuiltin="1"/>
    <cellStyle name="Accent1" xfId="27553" builtinId="29" hidden="1" customBuiltin="1"/>
    <cellStyle name="Accent1" xfId="27705" builtinId="29" hidden="1" customBuiltin="1"/>
    <cellStyle name="Accent1" xfId="27734" builtinId="29" hidden="1" customBuiltin="1"/>
    <cellStyle name="Accent1" xfId="27769" builtinId="29" hidden="1" customBuiltin="1"/>
    <cellStyle name="Accent1" xfId="27798" builtinId="29" hidden="1" customBuiltin="1"/>
    <cellStyle name="Accent1" xfId="27829" builtinId="29" hidden="1" customBuiltin="1"/>
    <cellStyle name="Accent1" xfId="27695" builtinId="29" hidden="1" customBuiltin="1"/>
    <cellStyle name="Accent1" xfId="27816" builtinId="29" hidden="1" customBuiltin="1"/>
    <cellStyle name="Accent1" xfId="27849" builtinId="29" hidden="1" customBuiltin="1"/>
    <cellStyle name="Accent1" xfId="27874" builtinId="29" hidden="1" customBuiltin="1"/>
    <cellStyle name="Accent1" xfId="27895" builtinId="29" hidden="1" customBuiltin="1"/>
    <cellStyle name="Accent1" xfId="27916" builtinId="29" hidden="1" customBuiltin="1"/>
    <cellStyle name="Accent1" xfId="27687" builtinId="29" hidden="1" customBuiltin="1"/>
    <cellStyle name="Accent1" xfId="27956" builtinId="29" hidden="1" customBuiltin="1"/>
    <cellStyle name="Accent1" xfId="27984" builtinId="29" hidden="1" customBuiltin="1"/>
    <cellStyle name="Accent1" xfId="28016" builtinId="29" hidden="1" customBuiltin="1"/>
    <cellStyle name="Accent1" xfId="28044" builtinId="29" hidden="1" customBuiltin="1"/>
    <cellStyle name="Accent1" xfId="28071" builtinId="29" hidden="1" customBuiltin="1"/>
    <cellStyle name="Accent1" xfId="27946" builtinId="29" hidden="1" customBuiltin="1"/>
    <cellStyle name="Accent1" xfId="28059" builtinId="29" hidden="1" customBuiltin="1"/>
    <cellStyle name="Accent1" xfId="28089" builtinId="29" hidden="1" customBuiltin="1"/>
    <cellStyle name="Accent1" xfId="28111" builtinId="29" hidden="1" customBuiltin="1"/>
    <cellStyle name="Accent1" xfId="28132" builtinId="29" hidden="1" customBuiltin="1"/>
    <cellStyle name="Accent1" xfId="28153" builtinId="29" hidden="1" customBuiltin="1"/>
    <cellStyle name="Accent1" xfId="28178" builtinId="29" hidden="1" customBuiltin="1"/>
    <cellStyle name="Accent1" xfId="28212" builtinId="29" hidden="1" customBuiltin="1"/>
    <cellStyle name="Accent1" xfId="28240" builtinId="29" hidden="1" customBuiltin="1"/>
    <cellStyle name="Accent1" xfId="28272" builtinId="29" hidden="1" customBuiltin="1"/>
    <cellStyle name="Accent1" xfId="28300" builtinId="29" hidden="1" customBuiltin="1"/>
    <cellStyle name="Accent1" xfId="28327" builtinId="29" hidden="1" customBuiltin="1"/>
    <cellStyle name="Accent1" xfId="28202" builtinId="29" hidden="1" customBuiltin="1"/>
    <cellStyle name="Accent1" xfId="28315" builtinId="29" hidden="1" customBuiltin="1"/>
    <cellStyle name="Accent1" xfId="28345" builtinId="29" hidden="1" customBuiltin="1"/>
    <cellStyle name="Accent1" xfId="28367" builtinId="29" hidden="1" customBuiltin="1"/>
    <cellStyle name="Accent1" xfId="28388" builtinId="29" hidden="1" customBuiltin="1"/>
    <cellStyle name="Accent1" xfId="28409" builtinId="29" hidden="1" customBuiltin="1"/>
    <cellStyle name="Accent1" xfId="28430" builtinId="29" hidden="1" customBuiltin="1"/>
    <cellStyle name="Accent2" xfId="24" builtinId="33" hidden="1" customBuiltin="1"/>
    <cellStyle name="Accent2" xfId="72" builtinId="33" hidden="1" customBuiltin="1"/>
    <cellStyle name="Accent2" xfId="107" builtinId="33" hidden="1" customBuiltin="1"/>
    <cellStyle name="Accent2" xfId="150" builtinId="33" hidden="1" customBuiltin="1"/>
    <cellStyle name="Accent2" xfId="192" builtinId="33" hidden="1" customBuiltin="1"/>
    <cellStyle name="Accent2" xfId="226" builtinId="33" hidden="1" customBuiltin="1"/>
    <cellStyle name="Accent2" xfId="263" builtinId="33" hidden="1" customBuiltin="1"/>
    <cellStyle name="Accent2" xfId="300" builtinId="33" hidden="1" customBuiltin="1"/>
    <cellStyle name="Accent2" xfId="334" builtinId="33" hidden="1" customBuiltin="1"/>
    <cellStyle name="Accent2" xfId="369" builtinId="33" hidden="1" customBuiltin="1"/>
    <cellStyle name="Accent2" xfId="457" builtinId="33" hidden="1" customBuiltin="1"/>
    <cellStyle name="Accent2" xfId="491" builtinId="33" hidden="1" customBuiltin="1"/>
    <cellStyle name="Accent2" xfId="527" builtinId="33" hidden="1" customBuiltin="1"/>
    <cellStyle name="Accent2" xfId="563" builtinId="33" hidden="1" customBuiltin="1"/>
    <cellStyle name="Accent2" xfId="597" builtinId="33" hidden="1" customBuiltin="1"/>
    <cellStyle name="Accent2" xfId="434" builtinId="33" hidden="1" customBuiltin="1"/>
    <cellStyle name="Accent2" xfId="648" builtinId="33" hidden="1" customBuiltin="1"/>
    <cellStyle name="Accent2" xfId="682" builtinId="33" hidden="1" customBuiltin="1"/>
    <cellStyle name="Accent2" xfId="720" builtinId="33" hidden="1" customBuiltin="1"/>
    <cellStyle name="Accent2" xfId="755" builtinId="33" hidden="1" customBuiltin="1"/>
    <cellStyle name="Accent2" xfId="789" builtinId="33" hidden="1" customBuiltin="1"/>
    <cellStyle name="Accent2" xfId="430" builtinId="33" hidden="1" customBuiltin="1"/>
    <cellStyle name="Accent2" xfId="409" builtinId="33" hidden="1" customBuiltin="1"/>
    <cellStyle name="Accent2" xfId="813" builtinId="33" hidden="1" customBuiltin="1"/>
    <cellStyle name="Accent2" xfId="851" builtinId="33" hidden="1" customBuiltin="1"/>
    <cellStyle name="Accent2" xfId="887" builtinId="33" hidden="1" customBuiltin="1"/>
    <cellStyle name="Accent2" xfId="922" builtinId="33" hidden="1" customBuiltin="1"/>
    <cellStyle name="Accent2" xfId="658" builtinId="33" hidden="1" customBuiltin="1"/>
    <cellStyle name="Accent2" xfId="985" builtinId="33" hidden="1" customBuiltin="1"/>
    <cellStyle name="Accent2" xfId="1018" builtinId="33" hidden="1" customBuiltin="1"/>
    <cellStyle name="Accent2" xfId="1053" builtinId="33" hidden="1" customBuiltin="1"/>
    <cellStyle name="Accent2" xfId="1086" builtinId="33" hidden="1" customBuiltin="1"/>
    <cellStyle name="Accent2" xfId="1116" builtinId="33" hidden="1" customBuiltin="1"/>
    <cellStyle name="Accent2" xfId="833" builtinId="33" hidden="1" customBuiltin="1"/>
    <cellStyle name="Accent2" xfId="955" builtinId="33" hidden="1" customBuiltin="1"/>
    <cellStyle name="Accent2" xfId="1137" builtinId="33" hidden="1" customBuiltin="1"/>
    <cellStyle name="Accent2" xfId="1172" builtinId="33" hidden="1" customBuiltin="1"/>
    <cellStyle name="Accent2" xfId="1208" builtinId="33" hidden="1" customBuiltin="1"/>
    <cellStyle name="Accent2" xfId="1242" builtinId="33" hidden="1" customBuiltin="1"/>
    <cellStyle name="Accent2" xfId="1282" builtinId="33" hidden="1" customBuiltin="1"/>
    <cellStyle name="Accent2" xfId="1327" builtinId="33" hidden="1" customBuiltin="1"/>
    <cellStyle name="Accent2" xfId="1360" builtinId="33" hidden="1" customBuiltin="1"/>
    <cellStyle name="Accent2" xfId="1395" builtinId="33" hidden="1" customBuiltin="1"/>
    <cellStyle name="Accent2" xfId="1428" builtinId="33" hidden="1" customBuiltin="1"/>
    <cellStyle name="Accent2" xfId="1458" builtinId="33" hidden="1" customBuiltin="1"/>
    <cellStyle name="Accent2" xfId="1265" builtinId="33" hidden="1" customBuiltin="1"/>
    <cellStyle name="Accent2" xfId="1297" builtinId="33" hidden="1" customBuiltin="1"/>
    <cellStyle name="Accent2" xfId="1479" builtinId="33" hidden="1" customBuiltin="1"/>
    <cellStyle name="Accent2" xfId="1514" builtinId="33" hidden="1" customBuiltin="1"/>
    <cellStyle name="Accent2" xfId="1550" builtinId="33" hidden="1" customBuiltin="1"/>
    <cellStyle name="Accent2" xfId="1584" builtinId="33" hidden="1" customBuiltin="1"/>
    <cellStyle name="Accent2" xfId="1619" builtinId="33" hidden="1" customBuiltin="1"/>
    <cellStyle name="Accent2" xfId="1737" builtinId="33" hidden="1" customBuiltin="1"/>
    <cellStyle name="Accent2" xfId="1758" builtinId="33" hidden="1" customBuiltin="1"/>
    <cellStyle name="Accent2" xfId="1780" builtinId="33" hidden="1" customBuiltin="1"/>
    <cellStyle name="Accent2" xfId="1802" builtinId="33" hidden="1" customBuiltin="1"/>
    <cellStyle name="Accent2" xfId="1823" builtinId="33" hidden="1" customBuiltin="1"/>
    <cellStyle name="Accent2" xfId="1848" builtinId="33" hidden="1" customBuiltin="1"/>
    <cellStyle name="Accent2" xfId="2027" builtinId="33" hidden="1" customBuiltin="1"/>
    <cellStyle name="Accent2" xfId="2048" builtinId="33" hidden="1" customBuiltin="1"/>
    <cellStyle name="Accent2" xfId="2071" builtinId="33" hidden="1" customBuiltin="1"/>
    <cellStyle name="Accent2" xfId="2093" builtinId="33" hidden="1" customBuiltin="1"/>
    <cellStyle name="Accent2" xfId="2114" builtinId="33" hidden="1" customBuiltin="1"/>
    <cellStyle name="Accent2" xfId="2010" builtinId="33" hidden="1" customBuiltin="1"/>
    <cellStyle name="Accent2" xfId="2148" builtinId="33" hidden="1" customBuiltin="1"/>
    <cellStyle name="Accent2" xfId="2178" builtinId="33" hidden="1" customBuiltin="1"/>
    <cellStyle name="Accent2" xfId="2213" builtinId="33" hidden="1" customBuiltin="1"/>
    <cellStyle name="Accent2" xfId="2243" builtinId="33" hidden="1" customBuiltin="1"/>
    <cellStyle name="Accent2" xfId="2274" builtinId="33" hidden="1" customBuiltin="1"/>
    <cellStyle name="Accent2" xfId="2006" builtinId="33" hidden="1" customBuiltin="1"/>
    <cellStyle name="Accent2" xfId="1996" builtinId="33" hidden="1" customBuiltin="1"/>
    <cellStyle name="Accent2" xfId="2292" builtinId="33" hidden="1" customBuiltin="1"/>
    <cellStyle name="Accent2" xfId="2317" builtinId="33" hidden="1" customBuiltin="1"/>
    <cellStyle name="Accent2" xfId="2339" builtinId="33" hidden="1" customBuiltin="1"/>
    <cellStyle name="Accent2" xfId="2360" builtinId="33" hidden="1" customBuiltin="1"/>
    <cellStyle name="Accent2" xfId="2156" builtinId="33" hidden="1" customBuiltin="1"/>
    <cellStyle name="Accent2" xfId="2403" builtinId="33" hidden="1" customBuiltin="1"/>
    <cellStyle name="Accent2" xfId="2432" builtinId="33" hidden="1" customBuiltin="1"/>
    <cellStyle name="Accent2" xfId="2464" builtinId="33" hidden="1" customBuiltin="1"/>
    <cellStyle name="Accent2" xfId="2493" builtinId="33" hidden="1" customBuiltin="1"/>
    <cellStyle name="Accent2" xfId="2520" builtinId="33" hidden="1" customBuiltin="1"/>
    <cellStyle name="Accent2" xfId="2302" builtinId="33" hidden="1" customBuiltin="1"/>
    <cellStyle name="Accent2" xfId="2380" builtinId="33" hidden="1" customBuiltin="1"/>
    <cellStyle name="Accent2" xfId="2536" builtinId="33" hidden="1" customBuiltin="1"/>
    <cellStyle name="Accent2" xfId="2558" builtinId="33" hidden="1" customBuiltin="1"/>
    <cellStyle name="Accent2" xfId="2580" builtinId="33" hidden="1" customBuiltin="1"/>
    <cellStyle name="Accent2" xfId="2601" builtinId="33" hidden="1" customBuiltin="1"/>
    <cellStyle name="Accent2" xfId="2627" builtinId="33" hidden="1" customBuiltin="1"/>
    <cellStyle name="Accent2" xfId="2663" builtinId="33" hidden="1" customBuiltin="1"/>
    <cellStyle name="Accent2" xfId="2692" builtinId="33" hidden="1" customBuiltin="1"/>
    <cellStyle name="Accent2" xfId="2724" builtinId="33" hidden="1" customBuiltin="1"/>
    <cellStyle name="Accent2" xfId="2753" builtinId="33" hidden="1" customBuiltin="1"/>
    <cellStyle name="Accent2" xfId="2780" builtinId="33" hidden="1" customBuiltin="1"/>
    <cellStyle name="Accent2" xfId="2612" builtinId="33" hidden="1" customBuiltin="1"/>
    <cellStyle name="Accent2" xfId="2640" builtinId="33" hidden="1" customBuiltin="1"/>
    <cellStyle name="Accent2" xfId="2796" builtinId="33" hidden="1" customBuiltin="1"/>
    <cellStyle name="Accent2" xfId="2818" builtinId="33" hidden="1" customBuiltin="1"/>
    <cellStyle name="Accent2" xfId="2840" builtinId="33" hidden="1" customBuiltin="1"/>
    <cellStyle name="Accent2" xfId="2861" builtinId="33" hidden="1" customBuiltin="1"/>
    <cellStyle name="Accent2" xfId="2885" builtinId="33" hidden="1" customBuiltin="1"/>
    <cellStyle name="Accent2" xfId="1869" builtinId="33" hidden="1" customBuiltin="1"/>
    <cellStyle name="Accent2" xfId="1950" builtinId="33" hidden="1" customBuiltin="1"/>
    <cellStyle name="Accent2" xfId="1889" builtinId="33" hidden="1" customBuiltin="1"/>
    <cellStyle name="Accent2" xfId="1875" builtinId="33" hidden="1" customBuiltin="1"/>
    <cellStyle name="Accent2" xfId="1952" builtinId="33" hidden="1" customBuiltin="1"/>
    <cellStyle name="Accent2" xfId="1874" builtinId="33" hidden="1" customBuiltin="1"/>
    <cellStyle name="Accent2" xfId="3034" builtinId="33" hidden="1" customBuiltin="1"/>
    <cellStyle name="Accent2" xfId="3055" builtinId="33" hidden="1" customBuiltin="1"/>
    <cellStyle name="Accent2" xfId="3078" builtinId="33" hidden="1" customBuiltin="1"/>
    <cellStyle name="Accent2" xfId="3099" builtinId="33" hidden="1" customBuiltin="1"/>
    <cellStyle name="Accent2" xfId="3120" builtinId="33" hidden="1" customBuiltin="1"/>
    <cellStyle name="Accent2" xfId="3018" builtinId="33" hidden="1" customBuiltin="1"/>
    <cellStyle name="Accent2" xfId="3153" builtinId="33" hidden="1" customBuiltin="1"/>
    <cellStyle name="Accent2" xfId="3183" builtinId="33" hidden="1" customBuiltin="1"/>
    <cellStyle name="Accent2" xfId="3218" builtinId="33" hidden="1" customBuiltin="1"/>
    <cellStyle name="Accent2" xfId="3247" builtinId="33" hidden="1" customBuiltin="1"/>
    <cellStyle name="Accent2" xfId="3278" builtinId="33" hidden="1" customBuiltin="1"/>
    <cellStyle name="Accent2" xfId="3014" builtinId="33" hidden="1" customBuiltin="1"/>
    <cellStyle name="Accent2" xfId="3005" builtinId="33" hidden="1" customBuiltin="1"/>
    <cellStyle name="Accent2" xfId="3296" builtinId="33" hidden="1" customBuiltin="1"/>
    <cellStyle name="Accent2" xfId="3321" builtinId="33" hidden="1" customBuiltin="1"/>
    <cellStyle name="Accent2" xfId="3342" builtinId="33" hidden="1" customBuiltin="1"/>
    <cellStyle name="Accent2" xfId="3363" builtinId="33" hidden="1" customBuiltin="1"/>
    <cellStyle name="Accent2" xfId="3161" builtinId="33" hidden="1" customBuiltin="1"/>
    <cellStyle name="Accent2" xfId="3404" builtinId="33" hidden="1" customBuiltin="1"/>
    <cellStyle name="Accent2" xfId="3433" builtinId="33" hidden="1" customBuiltin="1"/>
    <cellStyle name="Accent2" xfId="3465" builtinId="33" hidden="1" customBuiltin="1"/>
    <cellStyle name="Accent2" xfId="3493" builtinId="33" hidden="1" customBuiltin="1"/>
    <cellStyle name="Accent2" xfId="3520" builtinId="33" hidden="1" customBuiltin="1"/>
    <cellStyle name="Accent2" xfId="3306" builtinId="33" hidden="1" customBuiltin="1"/>
    <cellStyle name="Accent2" xfId="3382" builtinId="33" hidden="1" customBuiltin="1"/>
    <cellStyle name="Accent2" xfId="3536" builtinId="33" hidden="1" customBuiltin="1"/>
    <cellStyle name="Accent2" xfId="3558" builtinId="33" hidden="1" customBuiltin="1"/>
    <cellStyle name="Accent2" xfId="3579" builtinId="33" hidden="1" customBuiltin="1"/>
    <cellStyle name="Accent2" xfId="3600" builtinId="33" hidden="1" customBuiltin="1"/>
    <cellStyle name="Accent2" xfId="3626" builtinId="33" hidden="1" customBuiltin="1"/>
    <cellStyle name="Accent2" xfId="3660" builtinId="33" hidden="1" customBuiltin="1"/>
    <cellStyle name="Accent2" xfId="3689" builtinId="33" hidden="1" customBuiltin="1"/>
    <cellStyle name="Accent2" xfId="3721" builtinId="33" hidden="1" customBuiltin="1"/>
    <cellStyle name="Accent2" xfId="3749" builtinId="33" hidden="1" customBuiltin="1"/>
    <cellStyle name="Accent2" xfId="3776" builtinId="33" hidden="1" customBuiltin="1"/>
    <cellStyle name="Accent2" xfId="3611" builtinId="33" hidden="1" customBuiltin="1"/>
    <cellStyle name="Accent2" xfId="3638" builtinId="33" hidden="1" customBuiltin="1"/>
    <cellStyle name="Accent2" xfId="3792" builtinId="33" hidden="1" customBuiltin="1"/>
    <cellStyle name="Accent2" xfId="3814" builtinId="33" hidden="1" customBuiltin="1"/>
    <cellStyle name="Accent2" xfId="3835" builtinId="33" hidden="1" customBuiltin="1"/>
    <cellStyle name="Accent2" xfId="3856" builtinId="33" hidden="1" customBuiltin="1"/>
    <cellStyle name="Accent2" xfId="3877" builtinId="33" hidden="1" customBuiltin="1"/>
    <cellStyle name="Accent2" xfId="3920" builtinId="33" hidden="1" customBuiltin="1"/>
    <cellStyle name="Accent2" xfId="3954" builtinId="33" hidden="1" customBuiltin="1"/>
    <cellStyle name="Accent2" xfId="3991" builtinId="33" hidden="1" customBuiltin="1"/>
    <cellStyle name="Accent2" xfId="4028" builtinId="33" hidden="1" customBuiltin="1"/>
    <cellStyle name="Accent2" xfId="4062" builtinId="33" hidden="1" customBuiltin="1"/>
    <cellStyle name="Accent2" xfId="4260" builtinId="33" hidden="1" customBuiltin="1"/>
    <cellStyle name="Accent2" xfId="6392" builtinId="33" hidden="1" customBuiltin="1"/>
    <cellStyle name="Accent2" xfId="6416" builtinId="33" hidden="1" customBuiltin="1"/>
    <cellStyle name="Accent2" xfId="6446" builtinId="33" hidden="1" customBuiltin="1"/>
    <cellStyle name="Accent2" xfId="6471" builtinId="33" hidden="1" customBuiltin="1"/>
    <cellStyle name="Accent2" xfId="6493" builtinId="33" hidden="1" customBuiltin="1"/>
    <cellStyle name="Accent2" xfId="6372" builtinId="33" hidden="1" customBuiltin="1"/>
    <cellStyle name="Accent2" xfId="6536" builtinId="33" hidden="1" customBuiltin="1"/>
    <cellStyle name="Accent2" xfId="6570" builtinId="33" hidden="1" customBuiltin="1"/>
    <cellStyle name="Accent2" xfId="6608" builtinId="33" hidden="1" customBuiltin="1"/>
    <cellStyle name="Accent2" xfId="6644" builtinId="33" hidden="1" customBuiltin="1"/>
    <cellStyle name="Accent2" xfId="6679" builtinId="33" hidden="1" customBuiltin="1"/>
    <cellStyle name="Accent2" xfId="6368" builtinId="33" hidden="1" customBuiltin="1"/>
    <cellStyle name="Accent2" xfId="6354" builtinId="33" hidden="1" customBuiltin="1"/>
    <cellStyle name="Accent2" xfId="6703" builtinId="33" hidden="1" customBuiltin="1"/>
    <cellStyle name="Accent2" xfId="6741" builtinId="33" hidden="1" customBuiltin="1"/>
    <cellStyle name="Accent2" xfId="6777" builtinId="33" hidden="1" customBuiltin="1"/>
    <cellStyle name="Accent2" xfId="6812" builtinId="33" hidden="1" customBuiltin="1"/>
    <cellStyle name="Accent2" xfId="6546" builtinId="33" hidden="1" customBuiltin="1"/>
    <cellStyle name="Accent2" xfId="6875" builtinId="33" hidden="1" customBuiltin="1"/>
    <cellStyle name="Accent2" xfId="6908" builtinId="33" hidden="1" customBuiltin="1"/>
    <cellStyle name="Accent2" xfId="6944" builtinId="33" hidden="1" customBuiltin="1"/>
    <cellStyle name="Accent2" xfId="6977" builtinId="33" hidden="1" customBuiltin="1"/>
    <cellStyle name="Accent2" xfId="7007" builtinId="33" hidden="1" customBuiltin="1"/>
    <cellStyle name="Accent2" xfId="6723" builtinId="33" hidden="1" customBuiltin="1"/>
    <cellStyle name="Accent2" xfId="6845" builtinId="33" hidden="1" customBuiltin="1"/>
    <cellStyle name="Accent2" xfId="7028" builtinId="33" hidden="1" customBuiltin="1"/>
    <cellStyle name="Accent2" xfId="7063" builtinId="33" hidden="1" customBuiltin="1"/>
    <cellStyle name="Accent2" xfId="7099" builtinId="33" hidden="1" customBuiltin="1"/>
    <cellStyle name="Accent2" xfId="7133" builtinId="33" hidden="1" customBuiltin="1"/>
    <cellStyle name="Accent2" xfId="7173" builtinId="33" hidden="1" customBuiltin="1"/>
    <cellStyle name="Accent2" xfId="7219" builtinId="33" hidden="1" customBuiltin="1"/>
    <cellStyle name="Accent2" xfId="7253" builtinId="33" hidden="1" customBuiltin="1"/>
    <cellStyle name="Accent2" xfId="7289" builtinId="33" hidden="1" customBuiltin="1"/>
    <cellStyle name="Accent2" xfId="7322" builtinId="33" hidden="1" customBuiltin="1"/>
    <cellStyle name="Accent2" xfId="7352" builtinId="33" hidden="1" customBuiltin="1"/>
    <cellStyle name="Accent2" xfId="7156" builtinId="33" hidden="1" customBuiltin="1"/>
    <cellStyle name="Accent2" xfId="7188" builtinId="33" hidden="1" customBuiltin="1"/>
    <cellStyle name="Accent2" xfId="7373" builtinId="33" hidden="1" customBuiltin="1"/>
    <cellStyle name="Accent2" xfId="7409" builtinId="33" hidden="1" customBuiltin="1"/>
    <cellStyle name="Accent2" xfId="7445" builtinId="33" hidden="1" customBuiltin="1"/>
    <cellStyle name="Accent2" xfId="7479" builtinId="33" hidden="1" customBuiltin="1"/>
    <cellStyle name="Accent2" xfId="7525" builtinId="33" hidden="1" customBuiltin="1"/>
    <cellStyle name="Accent2" xfId="7978" builtinId="33" hidden="1" customBuiltin="1"/>
    <cellStyle name="Accent2" xfId="7999" builtinId="33" hidden="1" customBuiltin="1"/>
    <cellStyle name="Accent2" xfId="8022" builtinId="33" hidden="1" customBuiltin="1"/>
    <cellStyle name="Accent2" xfId="8045" builtinId="33" hidden="1" customBuiltin="1"/>
    <cellStyle name="Accent2" xfId="8066" builtinId="33" hidden="1" customBuiltin="1"/>
    <cellStyle name="Accent2" xfId="8110" builtinId="33" hidden="1" customBuiltin="1"/>
    <cellStyle name="Accent2" xfId="8576" builtinId="33" hidden="1" customBuiltin="1"/>
    <cellStyle name="Accent2" xfId="8599" builtinId="33" hidden="1" customBuiltin="1"/>
    <cellStyle name="Accent2" xfId="8627" builtinId="33" hidden="1" customBuiltin="1"/>
    <cellStyle name="Accent2" xfId="8651" builtinId="33" hidden="1" customBuiltin="1"/>
    <cellStyle name="Accent2" xfId="8676" builtinId="33" hidden="1" customBuiltin="1"/>
    <cellStyle name="Accent2" xfId="8558" builtinId="33" hidden="1" customBuiltin="1"/>
    <cellStyle name="Accent2" xfId="8712" builtinId="33" hidden="1" customBuiltin="1"/>
    <cellStyle name="Accent2" xfId="8743" builtinId="33" hidden="1" customBuiltin="1"/>
    <cellStyle name="Accent2" xfId="8779" builtinId="33" hidden="1" customBuiltin="1"/>
    <cellStyle name="Accent2" xfId="8811" builtinId="33" hidden="1" customBuiltin="1"/>
    <cellStyle name="Accent2" xfId="8843" builtinId="33" hidden="1" customBuiltin="1"/>
    <cellStyle name="Accent2" xfId="8554" builtinId="33" hidden="1" customBuiltin="1"/>
    <cellStyle name="Accent2" xfId="8543" builtinId="33" hidden="1" customBuiltin="1"/>
    <cellStyle name="Accent2" xfId="8862" builtinId="33" hidden="1" customBuiltin="1"/>
    <cellStyle name="Accent2" xfId="8890" builtinId="33" hidden="1" customBuiltin="1"/>
    <cellStyle name="Accent2" xfId="8914" builtinId="33" hidden="1" customBuiltin="1"/>
    <cellStyle name="Accent2" xfId="8938" builtinId="33" hidden="1" customBuiltin="1"/>
    <cellStyle name="Accent2" xfId="8721" builtinId="33" hidden="1" customBuiltin="1"/>
    <cellStyle name="Accent2" xfId="8986" builtinId="33" hidden="1" customBuiltin="1"/>
    <cellStyle name="Accent2" xfId="9017" builtinId="33" hidden="1" customBuiltin="1"/>
    <cellStyle name="Accent2" xfId="9050" builtinId="33" hidden="1" customBuiltin="1"/>
    <cellStyle name="Accent2" xfId="9081" builtinId="33" hidden="1" customBuiltin="1"/>
    <cellStyle name="Accent2" xfId="9108" builtinId="33" hidden="1" customBuiltin="1"/>
    <cellStyle name="Accent2" xfId="8875" builtinId="33" hidden="1" customBuiltin="1"/>
    <cellStyle name="Accent2" xfId="8960" builtinId="33" hidden="1" customBuiltin="1"/>
    <cellStyle name="Accent2" xfId="9127" builtinId="33" hidden="1" customBuiltin="1"/>
    <cellStyle name="Accent2" xfId="9152" builtinId="33" hidden="1" customBuiltin="1"/>
    <cellStyle name="Accent2" xfId="9177" builtinId="33" hidden="1" customBuiltin="1"/>
    <cellStyle name="Accent2" xfId="9203" builtinId="33" hidden="1" customBuiltin="1"/>
    <cellStyle name="Accent2" xfId="9232" builtinId="33" hidden="1" customBuiltin="1"/>
    <cellStyle name="Accent2" xfId="9271" builtinId="33" hidden="1" customBuiltin="1"/>
    <cellStyle name="Accent2" xfId="9302" builtinId="33" hidden="1" customBuiltin="1"/>
    <cellStyle name="Accent2" xfId="9335" builtinId="33" hidden="1" customBuiltin="1"/>
    <cellStyle name="Accent2" xfId="9366" builtinId="33" hidden="1" customBuiltin="1"/>
    <cellStyle name="Accent2" xfId="9393" builtinId="33" hidden="1" customBuiltin="1"/>
    <cellStyle name="Accent2" xfId="9217" builtinId="33" hidden="1" customBuiltin="1"/>
    <cellStyle name="Accent2" xfId="9246" builtinId="33" hidden="1" customBuiltin="1"/>
    <cellStyle name="Accent2" xfId="9411" builtinId="33" hidden="1" customBuiltin="1"/>
    <cellStyle name="Accent2" xfId="9436" builtinId="33" hidden="1" customBuiltin="1"/>
    <cellStyle name="Accent2" xfId="9462" builtinId="33" hidden="1" customBuiltin="1"/>
    <cellStyle name="Accent2" xfId="9485" builtinId="33" hidden="1" customBuiltin="1"/>
    <cellStyle name="Accent2" xfId="9511" builtinId="33" hidden="1" customBuiltin="1"/>
    <cellStyle name="Accent2" xfId="8168" builtinId="33" hidden="1" customBuiltin="1"/>
    <cellStyle name="Accent2" xfId="8461" builtinId="33" hidden="1" customBuiltin="1"/>
    <cellStyle name="Accent2" xfId="8228" builtinId="33" hidden="1" customBuiltin="1"/>
    <cellStyle name="Accent2" xfId="8190" builtinId="33" hidden="1" customBuiltin="1"/>
    <cellStyle name="Accent2" xfId="8463" builtinId="33" hidden="1" customBuiltin="1"/>
    <cellStyle name="Accent2" xfId="8179" builtinId="33" hidden="1" customBuiltin="1"/>
    <cellStyle name="Accent2" xfId="9676" builtinId="33" hidden="1" customBuiltin="1"/>
    <cellStyle name="Accent2" xfId="9697" builtinId="33" hidden="1" customBuiltin="1"/>
    <cellStyle name="Accent2" xfId="9720" builtinId="33" hidden="1" customBuiltin="1"/>
    <cellStyle name="Accent2" xfId="9741" builtinId="33" hidden="1" customBuiltin="1"/>
    <cellStyle name="Accent2" xfId="9762" builtinId="33" hidden="1" customBuiltin="1"/>
    <cellStyle name="Accent2" xfId="9659" builtinId="33" hidden="1" customBuiltin="1"/>
    <cellStyle name="Accent2" xfId="9797" builtinId="33" hidden="1" customBuiltin="1"/>
    <cellStyle name="Accent2" xfId="9828" builtinId="33" hidden="1" customBuiltin="1"/>
    <cellStyle name="Accent2" xfId="9863" builtinId="33" hidden="1" customBuiltin="1"/>
    <cellStyle name="Accent2" xfId="9894" builtinId="33" hidden="1" customBuiltin="1"/>
    <cellStyle name="Accent2" xfId="9925" builtinId="33" hidden="1" customBuiltin="1"/>
    <cellStyle name="Accent2" xfId="9655" builtinId="33" hidden="1" customBuiltin="1"/>
    <cellStyle name="Accent2" xfId="9645" builtinId="33" hidden="1" customBuiltin="1"/>
    <cellStyle name="Accent2" xfId="9945" builtinId="33" hidden="1" customBuiltin="1"/>
    <cellStyle name="Accent2" xfId="9974" builtinId="33" hidden="1" customBuiltin="1"/>
    <cellStyle name="Accent2" xfId="9999" builtinId="33" hidden="1" customBuiltin="1"/>
    <cellStyle name="Accent2" xfId="10022" builtinId="33" hidden="1" customBuiltin="1"/>
    <cellStyle name="Accent2" xfId="9805" builtinId="33" hidden="1" customBuiltin="1"/>
    <cellStyle name="Accent2" xfId="10066" builtinId="33" hidden="1" customBuiltin="1"/>
    <cellStyle name="Accent2" xfId="10096" builtinId="33" hidden="1" customBuiltin="1"/>
    <cellStyle name="Accent2" xfId="10128" builtinId="33" hidden="1" customBuiltin="1"/>
    <cellStyle name="Accent2" xfId="10157" builtinId="33" hidden="1" customBuiltin="1"/>
    <cellStyle name="Accent2" xfId="10184" builtinId="33" hidden="1" customBuiltin="1"/>
    <cellStyle name="Accent2" xfId="9959" builtinId="33" hidden="1" customBuiltin="1"/>
    <cellStyle name="Accent2" xfId="10044" builtinId="33" hidden="1" customBuiltin="1"/>
    <cellStyle name="Accent2" xfId="10203" builtinId="33" hidden="1" customBuiltin="1"/>
    <cellStyle name="Accent2" xfId="10229" builtinId="33" hidden="1" customBuiltin="1"/>
    <cellStyle name="Accent2" xfId="10253" builtinId="33" hidden="1" customBuiltin="1"/>
    <cellStyle name="Accent2" xfId="10276" builtinId="33" hidden="1" customBuiltin="1"/>
    <cellStyle name="Accent2" xfId="10306" builtinId="33" hidden="1" customBuiltin="1"/>
    <cellStyle name="Accent2" xfId="10344" builtinId="33" hidden="1" customBuiltin="1"/>
    <cellStyle name="Accent2" xfId="10374" builtinId="33" hidden="1" customBuiltin="1"/>
    <cellStyle name="Accent2" xfId="10407" builtinId="33" hidden="1" customBuiltin="1"/>
    <cellStyle name="Accent2" xfId="10437" builtinId="33" hidden="1" customBuiltin="1"/>
    <cellStyle name="Accent2" xfId="10464" builtinId="33" hidden="1" customBuiltin="1"/>
    <cellStyle name="Accent2" xfId="10289" builtinId="33" hidden="1" customBuiltin="1"/>
    <cellStyle name="Accent2" xfId="10320" builtinId="33" hidden="1" customBuiltin="1"/>
    <cellStyle name="Accent2" xfId="10482" builtinId="33" hidden="1" customBuiltin="1"/>
    <cellStyle name="Accent2" xfId="10509" builtinId="33" hidden="1" customBuiltin="1"/>
    <cellStyle name="Accent2" xfId="10532" builtinId="33" hidden="1" customBuiltin="1"/>
    <cellStyle name="Accent2" xfId="10554" builtinId="33" hidden="1" customBuiltin="1"/>
    <cellStyle name="Accent2" xfId="10584" builtinId="33" hidden="1" customBuiltin="1"/>
    <cellStyle name="Accent2" xfId="8421" builtinId="33" hidden="1" customBuiltin="1"/>
    <cellStyle name="Accent2" xfId="5118" builtinId="33" hidden="1" customBuiltin="1"/>
    <cellStyle name="Accent2" xfId="5613" builtinId="33" hidden="1" customBuiltin="1"/>
    <cellStyle name="Accent2" xfId="7783" builtinId="33" hidden="1" customBuiltin="1"/>
    <cellStyle name="Accent2" xfId="7902" builtinId="33" hidden="1" customBuiltin="1"/>
    <cellStyle name="Accent2" xfId="5958" builtinId="33" hidden="1" customBuiltin="1"/>
    <cellStyle name="Accent2" xfId="7920" builtinId="33" hidden="1" customBuiltin="1"/>
    <cellStyle name="Accent2" xfId="5752" builtinId="33" hidden="1" customBuiltin="1"/>
    <cellStyle name="Accent2" xfId="4763" builtinId="33" hidden="1" customBuiltin="1"/>
    <cellStyle name="Accent2" xfId="4704" builtinId="33" hidden="1" customBuiltin="1"/>
    <cellStyle name="Accent2" xfId="4502" builtinId="33" hidden="1" customBuiltin="1"/>
    <cellStyle name="Accent2" xfId="7810" builtinId="33" hidden="1" customBuiltin="1"/>
    <cellStyle name="Accent2" xfId="4898" builtinId="33" hidden="1" customBuiltin="1"/>
    <cellStyle name="Accent2" xfId="4410" builtinId="33" hidden="1" customBuiltin="1"/>
    <cellStyle name="Accent2" xfId="5615" builtinId="33" hidden="1" customBuiltin="1"/>
    <cellStyle name="Accent2" xfId="8385" builtinId="33" hidden="1" customBuiltin="1"/>
    <cellStyle name="Accent2" xfId="7930" builtinId="33" hidden="1" customBuiltin="1"/>
    <cellStyle name="Accent2" xfId="7815" builtinId="33" hidden="1" customBuiltin="1"/>
    <cellStyle name="Accent2" xfId="7821" builtinId="33" hidden="1" customBuiltin="1"/>
    <cellStyle name="Accent2" xfId="5568" builtinId="33" hidden="1" customBuiltin="1"/>
    <cellStyle name="Accent2" xfId="7592" builtinId="33" hidden="1" customBuiltin="1"/>
    <cellStyle name="Accent2" xfId="10692" builtinId="33" hidden="1" customBuiltin="1"/>
    <cellStyle name="Accent2" xfId="7617" builtinId="33" hidden="1" customBuiltin="1"/>
    <cellStyle name="Accent2" xfId="4176" builtinId="33" hidden="1" customBuiltin="1"/>
    <cellStyle name="Accent2" xfId="10805" builtinId="33" hidden="1" customBuiltin="1"/>
    <cellStyle name="Accent2" xfId="7737" builtinId="33" hidden="1" customBuiltin="1"/>
    <cellStyle name="Accent2" xfId="7682" builtinId="33" hidden="1" customBuiltin="1"/>
    <cellStyle name="Accent2" xfId="7680" builtinId="33" hidden="1" customBuiltin="1"/>
    <cellStyle name="Accent2" xfId="5811" builtinId="33" hidden="1" customBuiltin="1"/>
    <cellStyle name="Accent2" xfId="8270" builtinId="33" hidden="1" customBuiltin="1"/>
    <cellStyle name="Accent2" xfId="8243" builtinId="33" hidden="1" customBuiltin="1"/>
    <cellStyle name="Accent2" xfId="5407" builtinId="33" hidden="1" customBuiltin="1"/>
    <cellStyle name="Accent2" xfId="6256" builtinId="33" hidden="1" customBuiltin="1"/>
    <cellStyle name="Accent2" xfId="5493" builtinId="33" hidden="1" customBuiltin="1"/>
    <cellStyle name="Accent2" xfId="5104" builtinId="33" hidden="1" customBuiltin="1"/>
    <cellStyle name="Accent2" xfId="5103" builtinId="33" hidden="1" customBuiltin="1"/>
    <cellStyle name="Accent2" xfId="6205" builtinId="33" hidden="1" customBuiltin="1"/>
    <cellStyle name="Accent2" xfId="5562" builtinId="33" hidden="1" customBuiltin="1"/>
    <cellStyle name="Accent2" xfId="5247" builtinId="33" hidden="1" customBuiltin="1"/>
    <cellStyle name="Accent2" xfId="5389" builtinId="33" hidden="1" customBuiltin="1"/>
    <cellStyle name="Accent2" xfId="4115" builtinId="33" hidden="1" customBuiltin="1"/>
    <cellStyle name="Accent2" xfId="4381" builtinId="33" hidden="1" customBuiltin="1"/>
    <cellStyle name="Accent2" xfId="4491" builtinId="33" hidden="1" customBuiltin="1"/>
    <cellStyle name="Accent2" xfId="5141" builtinId="33" hidden="1" customBuiltin="1"/>
    <cellStyle name="Accent2" xfId="6032" builtinId="33" hidden="1" customBuiltin="1"/>
    <cellStyle name="Accent2" xfId="4362" builtinId="33" hidden="1" customBuiltin="1"/>
    <cellStyle name="Accent2" xfId="5375" builtinId="33" hidden="1" customBuiltin="1"/>
    <cellStyle name="Accent2" xfId="5060" builtinId="33" hidden="1" customBuiltin="1"/>
    <cellStyle name="Accent2" xfId="5912" builtinId="33" hidden="1" customBuiltin="1"/>
    <cellStyle name="Accent2" xfId="9211" builtinId="33" hidden="1" customBuiltin="1"/>
    <cellStyle name="Accent2" xfId="8787" builtinId="33" hidden="1" customBuiltin="1"/>
    <cellStyle name="Accent2" xfId="7845" builtinId="33" hidden="1" customBuiltin="1"/>
    <cellStyle name="Accent2" xfId="4863" builtinId="33" hidden="1" customBuiltin="1"/>
    <cellStyle name="Accent2" xfId="8865" builtinId="33" hidden="1" customBuiltin="1"/>
    <cellStyle name="Accent2" xfId="11021" builtinId="33" hidden="1" customBuiltin="1"/>
    <cellStyle name="Accent2" xfId="11048" builtinId="33" hidden="1" customBuiltin="1"/>
    <cellStyle name="Accent2" xfId="11078" builtinId="33" hidden="1" customBuiltin="1"/>
    <cellStyle name="Accent2" xfId="11105" builtinId="33" hidden="1" customBuiltin="1"/>
    <cellStyle name="Accent2" xfId="11131" builtinId="33" hidden="1" customBuiltin="1"/>
    <cellStyle name="Accent2" xfId="11002" builtinId="33" hidden="1" customBuiltin="1"/>
    <cellStyle name="Accent2" xfId="11177" builtinId="33" hidden="1" customBuiltin="1"/>
    <cellStyle name="Accent2" xfId="11209" builtinId="33" hidden="1" customBuiltin="1"/>
    <cellStyle name="Accent2" xfId="11244" builtinId="33" hidden="1" customBuiltin="1"/>
    <cellStyle name="Accent2" xfId="11280" builtinId="33" hidden="1" customBuiltin="1"/>
    <cellStyle name="Accent2" xfId="11311" builtinId="33" hidden="1" customBuiltin="1"/>
    <cellStyle name="Accent2" xfId="10998" builtinId="33" hidden="1" customBuiltin="1"/>
    <cellStyle name="Accent2" xfId="10983" builtinId="33" hidden="1" customBuiltin="1"/>
    <cellStyle name="Accent2" xfId="11331" builtinId="33" hidden="1" customBuiltin="1"/>
    <cellStyle name="Accent2" xfId="11363" builtinId="33" hidden="1" customBuiltin="1"/>
    <cellStyle name="Accent2" xfId="11393" builtinId="33" hidden="1" customBuiltin="1"/>
    <cellStyle name="Accent2" xfId="11419" builtinId="33" hidden="1" customBuiltin="1"/>
    <cellStyle name="Accent2" xfId="11185" builtinId="33" hidden="1" customBuiltin="1"/>
    <cellStyle name="Accent2" xfId="11474" builtinId="33" hidden="1" customBuiltin="1"/>
    <cellStyle name="Accent2" xfId="11505" builtinId="33" hidden="1" customBuiltin="1"/>
    <cellStyle name="Accent2" xfId="11538" builtinId="33" hidden="1" customBuiltin="1"/>
    <cellStyle name="Accent2" xfId="11570" builtinId="33" hidden="1" customBuiltin="1"/>
    <cellStyle name="Accent2" xfId="11598" builtinId="33" hidden="1" customBuiltin="1"/>
    <cellStyle name="Accent2" xfId="11345" builtinId="33" hidden="1" customBuiltin="1"/>
    <cellStyle name="Accent2" xfId="11445" builtinId="33" hidden="1" customBuiltin="1"/>
    <cellStyle name="Accent2" xfId="11617" builtinId="33" hidden="1" customBuiltin="1"/>
    <cellStyle name="Accent2" xfId="11644" builtinId="33" hidden="1" customBuiltin="1"/>
    <cellStyle name="Accent2" xfId="11670" builtinId="33" hidden="1" customBuiltin="1"/>
    <cellStyle name="Accent2" xfId="11698" builtinId="33" hidden="1" customBuiltin="1"/>
    <cellStyle name="Accent2" xfId="11729" builtinId="33" hidden="1" customBuiltin="1"/>
    <cellStyle name="Accent2" xfId="11772" builtinId="33" hidden="1" customBuiltin="1"/>
    <cellStyle name="Accent2" xfId="11803" builtinId="33" hidden="1" customBuiltin="1"/>
    <cellStyle name="Accent2" xfId="11836" builtinId="33" hidden="1" customBuiltin="1"/>
    <cellStyle name="Accent2" xfId="11867" builtinId="33" hidden="1" customBuiltin="1"/>
    <cellStyle name="Accent2" xfId="11894" builtinId="33" hidden="1" customBuiltin="1"/>
    <cellStyle name="Accent2" xfId="11713" builtinId="33" hidden="1" customBuiltin="1"/>
    <cellStyle name="Accent2" xfId="11743" builtinId="33" hidden="1" customBuiltin="1"/>
    <cellStyle name="Accent2" xfId="11913" builtinId="33" hidden="1" customBuiltin="1"/>
    <cellStyle name="Accent2" xfId="11939" builtinId="33" hidden="1" customBuiltin="1"/>
    <cellStyle name="Accent2" xfId="11968" builtinId="33" hidden="1" customBuiltin="1"/>
    <cellStyle name="Accent2" xfId="11997" builtinId="33" hidden="1" customBuiltin="1"/>
    <cellStyle name="Accent2" xfId="12024" builtinId="33" hidden="1" customBuiltin="1"/>
    <cellStyle name="Accent2" xfId="5435" builtinId="33" hidden="1" customBuiltin="1"/>
    <cellStyle name="Accent2" xfId="10926" builtinId="33" hidden="1" customBuiltin="1"/>
    <cellStyle name="Accent2" xfId="5909" builtinId="33" hidden="1" customBuiltin="1"/>
    <cellStyle name="Accent2" xfId="10033" builtinId="33" hidden="1" customBuiltin="1"/>
    <cellStyle name="Accent2" xfId="10928" builtinId="33" hidden="1" customBuiltin="1"/>
    <cellStyle name="Accent2" xfId="8654" builtinId="33" hidden="1" customBuiltin="1"/>
    <cellStyle name="Accent2" xfId="12175" builtinId="33" hidden="1" customBuiltin="1"/>
    <cellStyle name="Accent2" xfId="12196" builtinId="33" hidden="1" customBuiltin="1"/>
    <cellStyle name="Accent2" xfId="12219" builtinId="33" hidden="1" customBuiltin="1"/>
    <cellStyle name="Accent2" xfId="12240" builtinId="33" hidden="1" customBuiltin="1"/>
    <cellStyle name="Accent2" xfId="12261" builtinId="33" hidden="1" customBuiltin="1"/>
    <cellStyle name="Accent2" xfId="12158" builtinId="33" hidden="1" customBuiltin="1"/>
    <cellStyle name="Accent2" xfId="12300" builtinId="33" hidden="1" customBuiltin="1"/>
    <cellStyle name="Accent2" xfId="12331" builtinId="33" hidden="1" customBuiltin="1"/>
    <cellStyle name="Accent2" xfId="12367" builtinId="33" hidden="1" customBuiltin="1"/>
    <cellStyle name="Accent2" xfId="12397" builtinId="33" hidden="1" customBuiltin="1"/>
    <cellStyle name="Accent2" xfId="12429" builtinId="33" hidden="1" customBuiltin="1"/>
    <cellStyle name="Accent2" xfId="12154" builtinId="33" hidden="1" customBuiltin="1"/>
    <cellStyle name="Accent2" xfId="12144" builtinId="33" hidden="1" customBuiltin="1"/>
    <cellStyle name="Accent2" xfId="12451" builtinId="33" hidden="1" customBuiltin="1"/>
    <cellStyle name="Accent2" xfId="12481" builtinId="33" hidden="1" customBuiltin="1"/>
    <cellStyle name="Accent2" xfId="12508" builtinId="33" hidden="1" customBuiltin="1"/>
    <cellStyle name="Accent2" xfId="12534" builtinId="33" hidden="1" customBuiltin="1"/>
    <cellStyle name="Accent2" xfId="12308" builtinId="33" hidden="1" customBuiltin="1"/>
    <cellStyle name="Accent2" xfId="12583" builtinId="33" hidden="1" customBuiltin="1"/>
    <cellStyle name="Accent2" xfId="12614" builtinId="33" hidden="1" customBuiltin="1"/>
    <cellStyle name="Accent2" xfId="12646" builtinId="33" hidden="1" customBuiltin="1"/>
    <cellStyle name="Accent2" xfId="12676" builtinId="33" hidden="1" customBuiltin="1"/>
    <cellStyle name="Accent2" xfId="12703" builtinId="33" hidden="1" customBuiltin="1"/>
    <cellStyle name="Accent2" xfId="12464" builtinId="33" hidden="1" customBuiltin="1"/>
    <cellStyle name="Accent2" xfId="12556" builtinId="33" hidden="1" customBuiltin="1"/>
    <cellStyle name="Accent2" xfId="12721" builtinId="33" hidden="1" customBuiltin="1"/>
    <cellStyle name="Accent2" xfId="12749" builtinId="33" hidden="1" customBuiltin="1"/>
    <cellStyle name="Accent2" xfId="12776" builtinId="33" hidden="1" customBuiltin="1"/>
    <cellStyle name="Accent2" xfId="12805" builtinId="33" hidden="1" customBuiltin="1"/>
    <cellStyle name="Accent2" xfId="12837" builtinId="33" hidden="1" customBuiltin="1"/>
    <cellStyle name="Accent2" xfId="12877" builtinId="33" hidden="1" customBuiltin="1"/>
    <cellStyle name="Accent2" xfId="12907" builtinId="33" hidden="1" customBuiltin="1"/>
    <cellStyle name="Accent2" xfId="12939" builtinId="33" hidden="1" customBuiltin="1"/>
    <cellStyle name="Accent2" xfId="12968" builtinId="33" hidden="1" customBuiltin="1"/>
    <cellStyle name="Accent2" xfId="12995" builtinId="33" hidden="1" customBuiltin="1"/>
    <cellStyle name="Accent2" xfId="12822" builtinId="33" hidden="1" customBuiltin="1"/>
    <cellStyle name="Accent2" xfId="12850" builtinId="33" hidden="1" customBuiltin="1"/>
    <cellStyle name="Accent2" xfId="13014" builtinId="33" hidden="1" customBuiltin="1"/>
    <cellStyle name="Accent2" xfId="13041" builtinId="33" hidden="1" customBuiltin="1"/>
    <cellStyle name="Accent2" xfId="13066" builtinId="33" hidden="1" customBuiltin="1"/>
    <cellStyle name="Accent2" xfId="13092" builtinId="33" hidden="1" customBuiltin="1"/>
    <cellStyle name="Accent2" xfId="13115" builtinId="33" hidden="1" customBuiltin="1"/>
    <cellStyle name="Accent2" xfId="5223" builtinId="33" hidden="1" customBuiltin="1"/>
    <cellStyle name="Accent2" xfId="4589" builtinId="33" hidden="1" customBuiltin="1"/>
    <cellStyle name="Accent2" xfId="10658" builtinId="33" hidden="1" customBuiltin="1"/>
    <cellStyle name="Accent2" xfId="5858" builtinId="33" hidden="1" customBuiltin="1"/>
    <cellStyle name="Accent2" xfId="4967" builtinId="33" hidden="1" customBuiltin="1"/>
    <cellStyle name="Accent2" xfId="11091" builtinId="33" hidden="1" customBuiltin="1"/>
    <cellStyle name="Accent2" xfId="5289" builtinId="33" hidden="1" customBuiltin="1"/>
    <cellStyle name="Accent2" xfId="6275" builtinId="33" hidden="1" customBuiltin="1"/>
    <cellStyle name="Accent2" xfId="11607" builtinId="33" hidden="1" customBuiltin="1"/>
    <cellStyle name="Accent2" xfId="7778" builtinId="33" hidden="1" customBuiltin="1"/>
    <cellStyle name="Accent2" xfId="10645" builtinId="33" hidden="1" customBuiltin="1"/>
    <cellStyle name="Accent2" xfId="7538" builtinId="33" hidden="1" customBuiltin="1"/>
    <cellStyle name="Accent2" xfId="11645" builtinId="33" hidden="1" customBuiltin="1"/>
    <cellStyle name="Accent2" xfId="10563" builtinId="33" hidden="1" customBuiltin="1"/>
    <cellStyle name="Accent2" xfId="4298" builtinId="33" hidden="1" customBuiltin="1"/>
    <cellStyle name="Accent2" xfId="10630" builtinId="33" hidden="1" customBuiltin="1"/>
    <cellStyle name="Accent2" xfId="5498" builtinId="33" hidden="1" customBuiltin="1"/>
    <cellStyle name="Accent2" xfId="8291" builtinId="33" hidden="1" customBuiltin="1"/>
    <cellStyle name="Accent2" xfId="9243" builtinId="33" hidden="1" customBuiltin="1"/>
    <cellStyle name="Accent2" xfId="13142" builtinId="33" hidden="1" customBuiltin="1"/>
    <cellStyle name="Accent2" xfId="13180" builtinId="33" hidden="1" customBuiltin="1"/>
    <cellStyle name="Accent2" xfId="13216" builtinId="33" hidden="1" customBuiltin="1"/>
    <cellStyle name="Accent2" xfId="13251" builtinId="33" hidden="1" customBuiltin="1"/>
    <cellStyle name="Accent2" xfId="11329" builtinId="33" hidden="1" customBuiltin="1"/>
    <cellStyle name="Accent2" xfId="13314" builtinId="33" hidden="1" customBuiltin="1"/>
    <cellStyle name="Accent2" xfId="13347" builtinId="33" hidden="1" customBuiltin="1"/>
    <cellStyle name="Accent2" xfId="13382" builtinId="33" hidden="1" customBuiltin="1"/>
    <cellStyle name="Accent2" xfId="13415" builtinId="33" hidden="1" customBuiltin="1"/>
    <cellStyle name="Accent2" xfId="13445" builtinId="33" hidden="1" customBuiltin="1"/>
    <cellStyle name="Accent2" xfId="13162" builtinId="33" hidden="1" customBuiltin="1"/>
    <cellStyle name="Accent2" xfId="13284" builtinId="33" hidden="1" customBuiltin="1"/>
    <cellStyle name="Accent2" xfId="13466" builtinId="33" hidden="1" customBuiltin="1"/>
    <cellStyle name="Accent2" xfId="13501" builtinId="33" hidden="1" customBuiltin="1"/>
    <cellStyle name="Accent2" xfId="13537" builtinId="33" hidden="1" customBuiltin="1"/>
    <cellStyle name="Accent2" xfId="13571" builtinId="33" hidden="1" customBuiltin="1"/>
    <cellStyle name="Accent2" xfId="13611" builtinId="33" hidden="1" customBuiltin="1"/>
    <cellStyle name="Accent2" xfId="13656" builtinId="33" hidden="1" customBuiltin="1"/>
    <cellStyle name="Accent2" xfId="13689" builtinId="33" hidden="1" customBuiltin="1"/>
    <cellStyle name="Accent2" xfId="13724" builtinId="33" hidden="1" customBuiltin="1"/>
    <cellStyle name="Accent2" xfId="13757" builtinId="33" hidden="1" customBuiltin="1"/>
    <cellStyle name="Accent2" xfId="13787" builtinId="33" hidden="1" customBuiltin="1"/>
    <cellStyle name="Accent2" xfId="13594" builtinId="33" hidden="1" customBuiltin="1"/>
    <cellStyle name="Accent2" xfId="13626" builtinId="33" hidden="1" customBuiltin="1"/>
    <cellStyle name="Accent2" xfId="13808" builtinId="33" hidden="1" customBuiltin="1"/>
    <cellStyle name="Accent2" xfId="13843" builtinId="33" hidden="1" customBuiltin="1"/>
    <cellStyle name="Accent2" xfId="13879" builtinId="33" hidden="1" customBuiltin="1"/>
    <cellStyle name="Accent2" xfId="13913" builtinId="33" hidden="1" customBuiltin="1"/>
    <cellStyle name="Accent2" xfId="13958" builtinId="33" hidden="1" customBuiltin="1"/>
    <cellStyle name="Accent2" xfId="14318" builtinId="33" hidden="1" customBuiltin="1"/>
    <cellStyle name="Accent2" xfId="14339" builtinId="33" hidden="1" customBuiltin="1"/>
    <cellStyle name="Accent2" xfId="14361" builtinId="33" hidden="1" customBuiltin="1"/>
    <cellStyle name="Accent2" xfId="14383" builtinId="33" hidden="1" customBuiltin="1"/>
    <cellStyle name="Accent2" xfId="14404" builtinId="33" hidden="1" customBuiltin="1"/>
    <cellStyle name="Accent2" xfId="14446" builtinId="33" hidden="1" customBuiltin="1"/>
    <cellStyle name="Accent2" xfId="14847" builtinId="33" hidden="1" customBuiltin="1"/>
    <cellStyle name="Accent2" xfId="14872" builtinId="33" hidden="1" customBuiltin="1"/>
    <cellStyle name="Accent2" xfId="14899" builtinId="33" hidden="1" customBuiltin="1"/>
    <cellStyle name="Accent2" xfId="14922" builtinId="33" hidden="1" customBuiltin="1"/>
    <cellStyle name="Accent2" xfId="14946" builtinId="33" hidden="1" customBuiltin="1"/>
    <cellStyle name="Accent2" xfId="14830" builtinId="33" hidden="1" customBuiltin="1"/>
    <cellStyle name="Accent2" xfId="14982" builtinId="33" hidden="1" customBuiltin="1"/>
    <cellStyle name="Accent2" xfId="15013" builtinId="33" hidden="1" customBuiltin="1"/>
    <cellStyle name="Accent2" xfId="15048" builtinId="33" hidden="1" customBuiltin="1"/>
    <cellStyle name="Accent2" xfId="15080" builtinId="33" hidden="1" customBuiltin="1"/>
    <cellStyle name="Accent2" xfId="15112" builtinId="33" hidden="1" customBuiltin="1"/>
    <cellStyle name="Accent2" xfId="14826" builtinId="33" hidden="1" customBuiltin="1"/>
    <cellStyle name="Accent2" xfId="14814" builtinId="33" hidden="1" customBuiltin="1"/>
    <cellStyle name="Accent2" xfId="15131" builtinId="33" hidden="1" customBuiltin="1"/>
    <cellStyle name="Accent2" xfId="15158" builtinId="33" hidden="1" customBuiltin="1"/>
    <cellStyle name="Accent2" xfId="15182" builtinId="33" hidden="1" customBuiltin="1"/>
    <cellStyle name="Accent2" xfId="15206" builtinId="33" hidden="1" customBuiltin="1"/>
    <cellStyle name="Accent2" xfId="14991" builtinId="33" hidden="1" customBuiltin="1"/>
    <cellStyle name="Accent2" xfId="15250" builtinId="33" hidden="1" customBuiltin="1"/>
    <cellStyle name="Accent2" xfId="15280" builtinId="33" hidden="1" customBuiltin="1"/>
    <cellStyle name="Accent2" xfId="15312" builtinId="33" hidden="1" customBuiltin="1"/>
    <cellStyle name="Accent2" xfId="15343" builtinId="33" hidden="1" customBuiltin="1"/>
    <cellStyle name="Accent2" xfId="15370" builtinId="33" hidden="1" customBuiltin="1"/>
    <cellStyle name="Accent2" xfId="15143" builtinId="33" hidden="1" customBuiltin="1"/>
    <cellStyle name="Accent2" xfId="15227" builtinId="33" hidden="1" customBuiltin="1"/>
    <cellStyle name="Accent2" xfId="15388" builtinId="33" hidden="1" customBuiltin="1"/>
    <cellStyle name="Accent2" xfId="15412" builtinId="33" hidden="1" customBuiltin="1"/>
    <cellStyle name="Accent2" xfId="15437" builtinId="33" hidden="1" customBuiltin="1"/>
    <cellStyle name="Accent2" xfId="15461" builtinId="33" hidden="1" customBuiltin="1"/>
    <cellStyle name="Accent2" xfId="15491" builtinId="33" hidden="1" customBuiltin="1"/>
    <cellStyle name="Accent2" xfId="15528" builtinId="33" hidden="1" customBuiltin="1"/>
    <cellStyle name="Accent2" xfId="15558" builtinId="33" hidden="1" customBuiltin="1"/>
    <cellStyle name="Accent2" xfId="15590" builtinId="33" hidden="1" customBuiltin="1"/>
    <cellStyle name="Accent2" xfId="15620" builtinId="33" hidden="1" customBuiltin="1"/>
    <cellStyle name="Accent2" xfId="15647" builtinId="33" hidden="1" customBuiltin="1"/>
    <cellStyle name="Accent2" xfId="15476" builtinId="33" hidden="1" customBuiltin="1"/>
    <cellStyle name="Accent2" xfId="15505" builtinId="33" hidden="1" customBuiltin="1"/>
    <cellStyle name="Accent2" xfId="15665" builtinId="33" hidden="1" customBuiltin="1"/>
    <cellStyle name="Accent2" xfId="15689" builtinId="33" hidden="1" customBuiltin="1"/>
    <cellStyle name="Accent2" xfId="15713" builtinId="33" hidden="1" customBuiltin="1"/>
    <cellStyle name="Accent2" xfId="15736" builtinId="33" hidden="1" customBuiltin="1"/>
    <cellStyle name="Accent2" xfId="15762" builtinId="33" hidden="1" customBuiltin="1"/>
    <cellStyle name="Accent2" xfId="14490" builtinId="33" hidden="1" customBuiltin="1"/>
    <cellStyle name="Accent2" xfId="14736" builtinId="33" hidden="1" customBuiltin="1"/>
    <cellStyle name="Accent2" xfId="14539" builtinId="33" hidden="1" customBuiltin="1"/>
    <cellStyle name="Accent2" xfId="14507" builtinId="33" hidden="1" customBuiltin="1"/>
    <cellStyle name="Accent2" xfId="14738" builtinId="33" hidden="1" customBuiltin="1"/>
    <cellStyle name="Accent2" xfId="14499" builtinId="33" hidden="1" customBuiltin="1"/>
    <cellStyle name="Accent2" xfId="15918" builtinId="33" hidden="1" customBuiltin="1"/>
    <cellStyle name="Accent2" xfId="15939" builtinId="33" hidden="1" customBuiltin="1"/>
    <cellStyle name="Accent2" xfId="15962" builtinId="33" hidden="1" customBuiltin="1"/>
    <cellStyle name="Accent2" xfId="15983" builtinId="33" hidden="1" customBuiltin="1"/>
    <cellStyle name="Accent2" xfId="16004" builtinId="33" hidden="1" customBuiltin="1"/>
    <cellStyle name="Accent2" xfId="15902" builtinId="33" hidden="1" customBuiltin="1"/>
    <cellStyle name="Accent2" xfId="16038" builtinId="33" hidden="1" customBuiltin="1"/>
    <cellStyle name="Accent2" xfId="16069" builtinId="33" hidden="1" customBuiltin="1"/>
    <cellStyle name="Accent2" xfId="16105" builtinId="33" hidden="1" customBuiltin="1"/>
    <cellStyle name="Accent2" xfId="16135" builtinId="33" hidden="1" customBuiltin="1"/>
    <cellStyle name="Accent2" xfId="16166" builtinId="33" hidden="1" customBuiltin="1"/>
    <cellStyle name="Accent2" xfId="15898" builtinId="33" hidden="1" customBuiltin="1"/>
    <cellStyle name="Accent2" xfId="15889" builtinId="33" hidden="1" customBuiltin="1"/>
    <cellStyle name="Accent2" xfId="16186" builtinId="33" hidden="1" customBuiltin="1"/>
    <cellStyle name="Accent2" xfId="16215" builtinId="33" hidden="1" customBuiltin="1"/>
    <cellStyle name="Accent2" xfId="16239" builtinId="33" hidden="1" customBuiltin="1"/>
    <cellStyle name="Accent2" xfId="16265" builtinId="33" hidden="1" customBuiltin="1"/>
    <cellStyle name="Accent2" xfId="16046" builtinId="33" hidden="1" customBuiltin="1"/>
    <cellStyle name="Accent2" xfId="16311" builtinId="33" hidden="1" customBuiltin="1"/>
    <cellStyle name="Accent2" xfId="16341" builtinId="33" hidden="1" customBuiltin="1"/>
    <cellStyle name="Accent2" xfId="16373" builtinId="33" hidden="1" customBuiltin="1"/>
    <cellStyle name="Accent2" xfId="16402" builtinId="33" hidden="1" customBuiltin="1"/>
    <cellStyle name="Accent2" xfId="16429" builtinId="33" hidden="1" customBuiltin="1"/>
    <cellStyle name="Accent2" xfId="16200" builtinId="33" hidden="1" customBuiltin="1"/>
    <cellStyle name="Accent2" xfId="16288" builtinId="33" hidden="1" customBuiltin="1"/>
    <cellStyle name="Accent2" xfId="16446" builtinId="33" hidden="1" customBuiltin="1"/>
    <cellStyle name="Accent2" xfId="16471" builtinId="33" hidden="1" customBuiltin="1"/>
    <cellStyle name="Accent2" xfId="16492" builtinId="33" hidden="1" customBuiltin="1"/>
    <cellStyle name="Accent2" xfId="16515" builtinId="33" hidden="1" customBuiltin="1"/>
    <cellStyle name="Accent2" xfId="16545" builtinId="33" hidden="1" customBuiltin="1"/>
    <cellStyle name="Accent2" xfId="16581" builtinId="33" hidden="1" customBuiltin="1"/>
    <cellStyle name="Accent2" xfId="16611" builtinId="33" hidden="1" customBuiltin="1"/>
    <cellStyle name="Accent2" xfId="16644" builtinId="33" hidden="1" customBuiltin="1"/>
    <cellStyle name="Accent2" xfId="16674" builtinId="33" hidden="1" customBuiltin="1"/>
    <cellStyle name="Accent2" xfId="16701" builtinId="33" hidden="1" customBuiltin="1"/>
    <cellStyle name="Accent2" xfId="16528" builtinId="33" hidden="1" customBuiltin="1"/>
    <cellStyle name="Accent2" xfId="16558" builtinId="33" hidden="1" customBuiltin="1"/>
    <cellStyle name="Accent2" xfId="16719" builtinId="33" hidden="1" customBuiltin="1"/>
    <cellStyle name="Accent2" xfId="16744" builtinId="33" hidden="1" customBuiltin="1"/>
    <cellStyle name="Accent2" xfId="16766" builtinId="33" hidden="1" customBuiltin="1"/>
    <cellStyle name="Accent2" xfId="16788" builtinId="33" hidden="1" customBuiltin="1"/>
    <cellStyle name="Accent2" xfId="16818" builtinId="33" hidden="1" customBuiltin="1"/>
    <cellStyle name="Accent2" xfId="14703" builtinId="33" hidden="1" customBuiltin="1"/>
    <cellStyle name="Accent2" xfId="5660" builtinId="33" hidden="1" customBuiltin="1"/>
    <cellStyle name="Accent2" xfId="8418" builtinId="33" hidden="1" customBuiltin="1"/>
    <cellStyle name="Accent2" xfId="14161" builtinId="33" hidden="1" customBuiltin="1"/>
    <cellStyle name="Accent2" xfId="14254" builtinId="33" hidden="1" customBuiltin="1"/>
    <cellStyle name="Accent2" xfId="6179" builtinId="33" hidden="1" customBuiltin="1"/>
    <cellStyle name="Accent2" xfId="14267" builtinId="33" hidden="1" customBuiltin="1"/>
    <cellStyle name="Accent2" xfId="8237" builtinId="33" hidden="1" customBuiltin="1"/>
    <cellStyle name="Accent2" xfId="7657" builtinId="33" hidden="1" customBuiltin="1"/>
    <cellStyle name="Accent2" xfId="10826" builtinId="33" hidden="1" customBuiltin="1"/>
    <cellStyle name="Accent2" xfId="5285" builtinId="33" hidden="1" customBuiltin="1"/>
    <cellStyle name="Accent2" xfId="14187" builtinId="33" hidden="1" customBuiltin="1"/>
    <cellStyle name="Accent2" xfId="4477" builtinId="33" hidden="1" customBuiltin="1"/>
    <cellStyle name="Accent2" xfId="10828" builtinId="33" hidden="1" customBuiltin="1"/>
    <cellStyle name="Accent2" xfId="4330" builtinId="33" hidden="1" customBuiltin="1"/>
    <cellStyle name="Accent2" xfId="14677" builtinId="33" hidden="1" customBuiltin="1"/>
    <cellStyle name="Accent2" xfId="14274" builtinId="33" hidden="1" customBuiltin="1"/>
    <cellStyle name="Accent2" xfId="14192" builtinId="33" hidden="1" customBuiltin="1"/>
    <cellStyle name="Accent2" xfId="14196" builtinId="33" hidden="1" customBuiltin="1"/>
    <cellStyle name="Accent2" xfId="7943" builtinId="33" hidden="1" customBuiltin="1"/>
    <cellStyle name="Accent2" xfId="14009" builtinId="33" hidden="1" customBuiltin="1"/>
    <cellStyle name="Accent2" xfId="16903" builtinId="33" hidden="1" customBuiltin="1"/>
    <cellStyle name="Accent2" xfId="14029" builtinId="33" hidden="1" customBuiltin="1"/>
    <cellStyle name="Accent2" xfId="4458" builtinId="33" hidden="1" customBuiltin="1"/>
    <cellStyle name="Accent2" xfId="17001" builtinId="33" hidden="1" customBuiltin="1"/>
    <cellStyle name="Accent2" xfId="14116" builtinId="33" hidden="1" customBuiltin="1"/>
    <cellStyle name="Accent2" xfId="14077" builtinId="33" hidden="1" customBuiltin="1"/>
    <cellStyle name="Accent2" xfId="14075" builtinId="33" hidden="1" customBuiltin="1"/>
    <cellStyle name="Accent2" xfId="4238" builtinId="33" hidden="1" customBuiltin="1"/>
    <cellStyle name="Accent2" xfId="14576" builtinId="33" hidden="1" customBuiltin="1"/>
    <cellStyle name="Accent2" xfId="14555" builtinId="33" hidden="1" customBuiltin="1"/>
    <cellStyle name="Accent2" xfId="6086" builtinId="33" hidden="1" customBuiltin="1"/>
    <cellStyle name="Accent2" xfId="5907" builtinId="33" hidden="1" customBuiltin="1"/>
    <cellStyle name="Accent2" xfId="10756" builtinId="33" hidden="1" customBuiltin="1"/>
    <cellStyle name="Accent2" xfId="5955" builtinId="33" hidden="1" customBuiltin="1"/>
    <cellStyle name="Accent2" xfId="5714" builtinId="33" hidden="1" customBuiltin="1"/>
    <cellStyle name="Accent2" xfId="6297" builtinId="33" hidden="1" customBuiltin="1"/>
    <cellStyle name="Accent2" xfId="4970" builtinId="33" hidden="1" customBuiltin="1"/>
    <cellStyle name="Accent2" xfId="5034" builtinId="33" hidden="1" customBuiltin="1"/>
    <cellStyle name="Accent2" xfId="7272" builtinId="33" hidden="1" customBuiltin="1"/>
    <cellStyle name="Accent2" xfId="6267" builtinId="33" hidden="1" customBuiltin="1"/>
    <cellStyle name="Accent2" xfId="4616" builtinId="33" hidden="1" customBuiltin="1"/>
    <cellStyle name="Accent2" xfId="4205" builtinId="33" hidden="1" customBuiltin="1"/>
    <cellStyle name="Accent2" xfId="4223" builtinId="33" hidden="1" customBuiltin="1"/>
    <cellStyle name="Accent2" xfId="13096" builtinId="33" hidden="1" customBuiltin="1"/>
    <cellStyle name="Accent2" xfId="11665" builtinId="33" hidden="1" customBuiltin="1"/>
    <cellStyle name="Accent2" xfId="5422" builtinId="33" hidden="1" customBuiltin="1"/>
    <cellStyle name="Accent2" xfId="5079" builtinId="33" hidden="1" customBuiltin="1"/>
    <cellStyle name="Accent2" xfId="4465" builtinId="33" hidden="1" customBuiltin="1"/>
    <cellStyle name="Accent2" xfId="15470" builtinId="33" hidden="1" customBuiltin="1"/>
    <cellStyle name="Accent2" xfId="15055" builtinId="33" hidden="1" customBuiltin="1"/>
    <cellStyle name="Accent2" xfId="14213" builtinId="33" hidden="1" customBuiltin="1"/>
    <cellStyle name="Accent2" xfId="4609" builtinId="33" hidden="1" customBuiltin="1"/>
    <cellStyle name="Accent2" xfId="15134" builtinId="33" hidden="1" customBuiltin="1"/>
    <cellStyle name="Accent2" xfId="17178" builtinId="33" hidden="1" customBuiltin="1"/>
    <cellStyle name="Accent2" xfId="17204" builtinId="33" hidden="1" customBuiltin="1"/>
    <cellStyle name="Accent2" xfId="17230" builtinId="33" hidden="1" customBuiltin="1"/>
    <cellStyle name="Accent2" xfId="17257" builtinId="33" hidden="1" customBuiltin="1"/>
    <cellStyle name="Accent2" xfId="17282" builtinId="33" hidden="1" customBuiltin="1"/>
    <cellStyle name="Accent2" xfId="17159" builtinId="33" hidden="1" customBuiltin="1"/>
    <cellStyle name="Accent2" xfId="17323" builtinId="33" hidden="1" customBuiltin="1"/>
    <cellStyle name="Accent2" xfId="17356" builtinId="33" hidden="1" customBuiltin="1"/>
    <cellStyle name="Accent2" xfId="17391" builtinId="33" hidden="1" customBuiltin="1"/>
    <cellStyle name="Accent2" xfId="17424" builtinId="33" hidden="1" customBuiltin="1"/>
    <cellStyle name="Accent2" xfId="17455" builtinId="33" hidden="1" customBuiltin="1"/>
    <cellStyle name="Accent2" xfId="17155" builtinId="33" hidden="1" customBuiltin="1"/>
    <cellStyle name="Accent2" xfId="17143" builtinId="33" hidden="1" customBuiltin="1"/>
    <cellStyle name="Accent2" xfId="17476" builtinId="33" hidden="1" customBuiltin="1"/>
    <cellStyle name="Accent2" xfId="17505" builtinId="33" hidden="1" customBuiltin="1"/>
    <cellStyle name="Accent2" xfId="17533" builtinId="33" hidden="1" customBuiltin="1"/>
    <cellStyle name="Accent2" xfId="17558" builtinId="33" hidden="1" customBuiltin="1"/>
    <cellStyle name="Accent2" xfId="17332" builtinId="33" hidden="1" customBuiltin="1"/>
    <cellStyle name="Accent2" xfId="17606" builtinId="33" hidden="1" customBuiltin="1"/>
    <cellStyle name="Accent2" xfId="17637" builtinId="33" hidden="1" customBuiltin="1"/>
    <cellStyle name="Accent2" xfId="17669" builtinId="33" hidden="1" customBuiltin="1"/>
    <cellStyle name="Accent2" xfId="17699" builtinId="33" hidden="1" customBuiltin="1"/>
    <cellStyle name="Accent2" xfId="17728" builtinId="33" hidden="1" customBuiltin="1"/>
    <cellStyle name="Accent2" xfId="17488" builtinId="33" hidden="1" customBuiltin="1"/>
    <cellStyle name="Accent2" xfId="17581" builtinId="33" hidden="1" customBuiltin="1"/>
    <cellStyle name="Accent2" xfId="17746" builtinId="33" hidden="1" customBuiltin="1"/>
    <cellStyle name="Accent2" xfId="17772" builtinId="33" hidden="1" customBuiltin="1"/>
    <cellStyle name="Accent2" xfId="17799" builtinId="33" hidden="1" customBuiltin="1"/>
    <cellStyle name="Accent2" xfId="17823" builtinId="33" hidden="1" customBuiltin="1"/>
    <cellStyle name="Accent2" xfId="17852" builtinId="33" hidden="1" customBuiltin="1"/>
    <cellStyle name="Accent2" xfId="17890" builtinId="33" hidden="1" customBuiltin="1"/>
    <cellStyle name="Accent2" xfId="17921" builtinId="33" hidden="1" customBuiltin="1"/>
    <cellStyle name="Accent2" xfId="17953" builtinId="33" hidden="1" customBuiltin="1"/>
    <cellStyle name="Accent2" xfId="17984" builtinId="33" hidden="1" customBuiltin="1"/>
    <cellStyle name="Accent2" xfId="18012" builtinId="33" hidden="1" customBuiltin="1"/>
    <cellStyle name="Accent2" xfId="17837" builtinId="33" hidden="1" customBuiltin="1"/>
    <cellStyle name="Accent2" xfId="17865" builtinId="33" hidden="1" customBuiltin="1"/>
    <cellStyle name="Accent2" xfId="18030" builtinId="33" hidden="1" customBuiltin="1"/>
    <cellStyle name="Accent2" xfId="18054" builtinId="33" hidden="1" customBuiltin="1"/>
    <cellStyle name="Accent2" xfId="18080" builtinId="33" hidden="1" customBuiltin="1"/>
    <cellStyle name="Accent2" xfId="18104" builtinId="33" hidden="1" customBuiltin="1"/>
    <cellStyle name="Accent2" xfId="18130" builtinId="33" hidden="1" customBuiltin="1"/>
    <cellStyle name="Accent2" xfId="7616" builtinId="33" hidden="1" customBuiltin="1"/>
    <cellStyle name="Accent2" xfId="17093" builtinId="33" hidden="1" customBuiltin="1"/>
    <cellStyle name="Accent2" xfId="10227" builtinId="33" hidden="1" customBuiltin="1"/>
    <cellStyle name="Accent2" xfId="16277" builtinId="33" hidden="1" customBuiltin="1"/>
    <cellStyle name="Accent2" xfId="17095" builtinId="33" hidden="1" customBuiltin="1"/>
    <cellStyle name="Accent2" xfId="14925" builtinId="33" hidden="1" customBuiltin="1"/>
    <cellStyle name="Accent2" xfId="18280" builtinId="33" hidden="1" customBuiltin="1"/>
    <cellStyle name="Accent2" xfId="18301" builtinId="33" hidden="1" customBuiltin="1"/>
    <cellStyle name="Accent2" xfId="18324" builtinId="33" hidden="1" customBuiltin="1"/>
    <cellStyle name="Accent2" xfId="18345" builtinId="33" hidden="1" customBuiltin="1"/>
    <cellStyle name="Accent2" xfId="18366" builtinId="33" hidden="1" customBuiltin="1"/>
    <cellStyle name="Accent2" xfId="18264" builtinId="33" hidden="1" customBuiltin="1"/>
    <cellStyle name="Accent2" xfId="18402" builtinId="33" hidden="1" customBuiltin="1"/>
    <cellStyle name="Accent2" xfId="18434" builtinId="33" hidden="1" customBuiltin="1"/>
    <cellStyle name="Accent2" xfId="18469" builtinId="33" hidden="1" customBuiltin="1"/>
    <cellStyle name="Accent2" xfId="18500" builtinId="33" hidden="1" customBuiltin="1"/>
    <cellStyle name="Accent2" xfId="18532" builtinId="33" hidden="1" customBuiltin="1"/>
    <cellStyle name="Accent2" xfId="18260" builtinId="33" hidden="1" customBuiltin="1"/>
    <cellStyle name="Accent2" xfId="18251" builtinId="33" hidden="1" customBuiltin="1"/>
    <cellStyle name="Accent2" xfId="18551" builtinId="33" hidden="1" customBuiltin="1"/>
    <cellStyle name="Accent2" xfId="18580" builtinId="33" hidden="1" customBuiltin="1"/>
    <cellStyle name="Accent2" xfId="18606" builtinId="33" hidden="1" customBuiltin="1"/>
    <cellStyle name="Accent2" xfId="18632" builtinId="33" hidden="1" customBuiltin="1"/>
    <cellStyle name="Accent2" xfId="18411" builtinId="33" hidden="1" customBuiltin="1"/>
    <cellStyle name="Accent2" xfId="18679" builtinId="33" hidden="1" customBuiltin="1"/>
    <cellStyle name="Accent2" xfId="18711" builtinId="33" hidden="1" customBuiltin="1"/>
    <cellStyle name="Accent2" xfId="18743" builtinId="33" hidden="1" customBuiltin="1"/>
    <cellStyle name="Accent2" xfId="18773" builtinId="33" hidden="1" customBuiltin="1"/>
    <cellStyle name="Accent2" xfId="18801" builtinId="33" hidden="1" customBuiltin="1"/>
    <cellStyle name="Accent2" xfId="18564" builtinId="33" hidden="1" customBuiltin="1"/>
    <cellStyle name="Accent2" xfId="18654" builtinId="33" hidden="1" customBuiltin="1"/>
    <cellStyle name="Accent2" xfId="18819" builtinId="33" hidden="1" customBuiltin="1"/>
    <cellStyle name="Accent2" xfId="18845" builtinId="33" hidden="1" customBuiltin="1"/>
    <cellStyle name="Accent2" xfId="18871" builtinId="33" hidden="1" customBuiltin="1"/>
    <cellStyle name="Accent2" xfId="18895" builtinId="33" hidden="1" customBuiltin="1"/>
    <cellStyle name="Accent2" xfId="18925" builtinId="33" hidden="1" customBuiltin="1"/>
    <cellStyle name="Accent2" xfId="18962" builtinId="33" hidden="1" customBuiltin="1"/>
    <cellStyle name="Accent2" xfId="18993" builtinId="33" hidden="1" customBuiltin="1"/>
    <cellStyle name="Accent2" xfId="19025" builtinId="33" hidden="1" customBuiltin="1"/>
    <cellStyle name="Accent2" xfId="19056" builtinId="33" hidden="1" customBuiltin="1"/>
    <cellStyle name="Accent2" xfId="19084" builtinId="33" hidden="1" customBuiltin="1"/>
    <cellStyle name="Accent2" xfId="18910" builtinId="33" hidden="1" customBuiltin="1"/>
    <cellStyle name="Accent2" xfId="18937" builtinId="33" hidden="1" customBuiltin="1"/>
    <cellStyle name="Accent2" xfId="19102" builtinId="33" hidden="1" customBuiltin="1"/>
    <cellStyle name="Accent2" xfId="19127" builtinId="33" hidden="1" customBuiltin="1"/>
    <cellStyle name="Accent2" xfId="19150" builtinId="33" hidden="1" customBuiltin="1"/>
    <cellStyle name="Accent2" xfId="19174" builtinId="33" hidden="1" customBuiltin="1"/>
    <cellStyle name="Accent2" xfId="19196" builtinId="33" hidden="1" customBuiltin="1"/>
    <cellStyle name="Accent2" xfId="6117" builtinId="33" hidden="1" customBuiltin="1"/>
    <cellStyle name="Accent2" xfId="4594" builtinId="33" hidden="1" customBuiltin="1"/>
    <cellStyle name="Accent2" xfId="16874" builtinId="33" hidden="1" customBuiltin="1"/>
    <cellStyle name="Accent2" xfId="5061" builtinId="33" hidden="1" customBuiltin="1"/>
    <cellStyle name="Accent2" xfId="7656" builtinId="33" hidden="1" customBuiltin="1"/>
    <cellStyle name="Accent2" xfId="17244" builtinId="33" hidden="1" customBuiltin="1"/>
    <cellStyle name="Accent2" xfId="5155" builtinId="33" hidden="1" customBuiltin="1"/>
    <cellStyle name="Accent2" xfId="4286" builtinId="33" hidden="1" customBuiltin="1"/>
    <cellStyle name="Accent2" xfId="17737" builtinId="33" hidden="1" customBuiltin="1"/>
    <cellStyle name="Accent2" xfId="14157" builtinId="33" hidden="1" customBuiltin="1"/>
    <cellStyle name="Accent2" xfId="16862" builtinId="33" hidden="1" customBuiltin="1"/>
    <cellStyle name="Accent2" xfId="13972" builtinId="33" hidden="1" customBuiltin="1"/>
    <cellStyle name="Accent2" xfId="17773" builtinId="33" hidden="1" customBuiltin="1"/>
    <cellStyle name="Accent2" xfId="16797" builtinId="33" hidden="1" customBuiltin="1"/>
    <cellStyle name="Accent2" xfId="5211" builtinId="33" hidden="1" customBuiltin="1"/>
    <cellStyle name="Accent2" xfId="16849" builtinId="33" hidden="1" customBuiltin="1"/>
    <cellStyle name="Accent2" xfId="7585" builtinId="33" hidden="1" customBuiltin="1"/>
    <cellStyle name="Accent2" xfId="14594" builtinId="33" hidden="1" customBuiltin="1"/>
    <cellStyle name="Accent2" xfId="15502" builtinId="33" hidden="1" customBuiltin="1"/>
    <cellStyle name="Accent2" xfId="19223" builtinId="33" hidden="1" customBuiltin="1"/>
    <cellStyle name="Accent2" xfId="19262" builtinId="33" hidden="1" customBuiltin="1"/>
    <cellStyle name="Accent2" xfId="19299" builtinId="33" hidden="1" customBuiltin="1"/>
    <cellStyle name="Accent2" xfId="19334" builtinId="33" hidden="1" customBuiltin="1"/>
    <cellStyle name="Accent2" xfId="17474" builtinId="33" hidden="1" customBuiltin="1"/>
    <cellStyle name="Accent2" xfId="19397" builtinId="33" hidden="1" customBuiltin="1"/>
    <cellStyle name="Accent2" xfId="19430" builtinId="33" hidden="1" customBuiltin="1"/>
    <cellStyle name="Accent2" xfId="19465" builtinId="33" hidden="1" customBuiltin="1"/>
    <cellStyle name="Accent2" xfId="19498" builtinId="33" hidden="1" customBuiltin="1"/>
    <cellStyle name="Accent2" xfId="19528" builtinId="33" hidden="1" customBuiltin="1"/>
    <cellStyle name="Accent2" xfId="19243" builtinId="33" hidden="1" customBuiltin="1"/>
    <cellStyle name="Accent2" xfId="19367" builtinId="33" hidden="1" customBuiltin="1"/>
    <cellStyle name="Accent2" xfId="19549" builtinId="33" hidden="1" customBuiltin="1"/>
    <cellStyle name="Accent2" xfId="19584" builtinId="33" hidden="1" customBuiltin="1"/>
    <cellStyle name="Accent2" xfId="19620" builtinId="33" hidden="1" customBuiltin="1"/>
    <cellStyle name="Accent2" xfId="19654" builtinId="33" hidden="1" customBuiltin="1"/>
    <cellStyle name="Accent2" xfId="19694" builtinId="33" hidden="1" customBuiltin="1"/>
    <cellStyle name="Accent2" xfId="19739" builtinId="33" hidden="1" customBuiltin="1"/>
    <cellStyle name="Accent2" xfId="19772" builtinId="33" hidden="1" customBuiltin="1"/>
    <cellStyle name="Accent2" xfId="19807" builtinId="33" hidden="1" customBuiltin="1"/>
    <cellStyle name="Accent2" xfId="19840" builtinId="33" hidden="1" customBuiltin="1"/>
    <cellStyle name="Accent2" xfId="19870" builtinId="33" hidden="1" customBuiltin="1"/>
    <cellStyle name="Accent2" xfId="19677" builtinId="33" hidden="1" customBuiltin="1"/>
    <cellStyle name="Accent2" xfId="19709" builtinId="33" hidden="1" customBuiltin="1"/>
    <cellStyle name="Accent2" xfId="19891" builtinId="33" hidden="1" customBuiltin="1"/>
    <cellStyle name="Accent2" xfId="19926" builtinId="33" hidden="1" customBuiltin="1"/>
    <cellStyle name="Accent2" xfId="19962" builtinId="33" hidden="1" customBuiltin="1"/>
    <cellStyle name="Accent2" xfId="19996" builtinId="33" hidden="1" customBuiltin="1"/>
    <cellStyle name="Accent2" xfId="20033" builtinId="33" hidden="1" customBuiltin="1"/>
    <cellStyle name="Accent2" xfId="20142" builtinId="33" hidden="1" customBuiltin="1"/>
    <cellStyle name="Accent2" xfId="20163" builtinId="33" hidden="1" customBuiltin="1"/>
    <cellStyle name="Accent2" xfId="20186" builtinId="33" hidden="1" customBuiltin="1"/>
    <cellStyle name="Accent2" xfId="20208" builtinId="33" hidden="1" customBuiltin="1"/>
    <cellStyle name="Accent2" xfId="20229" builtinId="33" hidden="1" customBuiltin="1"/>
    <cellStyle name="Accent2" xfId="20263" builtinId="33" hidden="1" customBuiltin="1"/>
    <cellStyle name="Accent2" xfId="20462" builtinId="33" hidden="1" customBuiltin="1"/>
    <cellStyle name="Accent2" xfId="20487" builtinId="33" hidden="1" customBuiltin="1"/>
    <cellStyle name="Accent2" xfId="20513" builtinId="33" hidden="1" customBuiltin="1"/>
    <cellStyle name="Accent2" xfId="20540" builtinId="33" hidden="1" customBuiltin="1"/>
    <cellStyle name="Accent2" xfId="20565" builtinId="33" hidden="1" customBuiltin="1"/>
    <cellStyle name="Accent2" xfId="20443" builtinId="33" hidden="1" customBuiltin="1"/>
    <cellStyle name="Accent2" xfId="20605" builtinId="33" hidden="1" customBuiltin="1"/>
    <cellStyle name="Accent2" xfId="20638" builtinId="33" hidden="1" customBuiltin="1"/>
    <cellStyle name="Accent2" xfId="20673" builtinId="33" hidden="1" customBuiltin="1"/>
    <cellStyle name="Accent2" xfId="20705" builtinId="33" hidden="1" customBuiltin="1"/>
    <cellStyle name="Accent2" xfId="20736" builtinId="33" hidden="1" customBuiltin="1"/>
    <cellStyle name="Accent2" xfId="20439" builtinId="33" hidden="1" customBuiltin="1"/>
    <cellStyle name="Accent2" xfId="20427" builtinId="33" hidden="1" customBuiltin="1"/>
    <cellStyle name="Accent2" xfId="20757" builtinId="33" hidden="1" customBuiltin="1"/>
    <cellStyle name="Accent2" xfId="20785" builtinId="33" hidden="1" customBuiltin="1"/>
    <cellStyle name="Accent2" xfId="20813" builtinId="33" hidden="1" customBuiltin="1"/>
    <cellStyle name="Accent2" xfId="20837" builtinId="33" hidden="1" customBuiltin="1"/>
    <cellStyle name="Accent2" xfId="20614" builtinId="33" hidden="1" customBuiltin="1"/>
    <cellStyle name="Accent2" xfId="20885" builtinId="33" hidden="1" customBuiltin="1"/>
    <cellStyle name="Accent2" xfId="20916" builtinId="33" hidden="1" customBuiltin="1"/>
    <cellStyle name="Accent2" xfId="20948" builtinId="33" hidden="1" customBuiltin="1"/>
    <cellStyle name="Accent2" xfId="20978" builtinId="33" hidden="1" customBuiltin="1"/>
    <cellStyle name="Accent2" xfId="21006" builtinId="33" hidden="1" customBuiltin="1"/>
    <cellStyle name="Accent2" xfId="20768" builtinId="33" hidden="1" customBuiltin="1"/>
    <cellStyle name="Accent2" xfId="20860" builtinId="33" hidden="1" customBuiltin="1"/>
    <cellStyle name="Accent2" xfId="21024" builtinId="33" hidden="1" customBuiltin="1"/>
    <cellStyle name="Accent2" xfId="21048" builtinId="33" hidden="1" customBuiltin="1"/>
    <cellStyle name="Accent2" xfId="21073" builtinId="33" hidden="1" customBuiltin="1"/>
    <cellStyle name="Accent2" xfId="21096" builtinId="33" hidden="1" customBuiltin="1"/>
    <cellStyle name="Accent2" xfId="21124" builtinId="33" hidden="1" customBuiltin="1"/>
    <cellStyle name="Accent2" xfId="21162" builtinId="33" hidden="1" customBuiltin="1"/>
    <cellStyle name="Accent2" xfId="21193" builtinId="33" hidden="1" customBuiltin="1"/>
    <cellStyle name="Accent2" xfId="21225" builtinId="33" hidden="1" customBuiltin="1"/>
    <cellStyle name="Accent2" xfId="21256" builtinId="33" hidden="1" customBuiltin="1"/>
    <cellStyle name="Accent2" xfId="21283" builtinId="33" hidden="1" customBuiltin="1"/>
    <cellStyle name="Accent2" xfId="21109" builtinId="33" hidden="1" customBuiltin="1"/>
    <cellStyle name="Accent2" xfId="21137" builtinId="33" hidden="1" customBuiltin="1"/>
    <cellStyle name="Accent2" xfId="21301" builtinId="33" hidden="1" customBuiltin="1"/>
    <cellStyle name="Accent2" xfId="21325" builtinId="33" hidden="1" customBuiltin="1"/>
    <cellStyle name="Accent2" xfId="21351" builtinId="33" hidden="1" customBuiltin="1"/>
    <cellStyle name="Accent2" xfId="21374" builtinId="33" hidden="1" customBuiltin="1"/>
    <cellStyle name="Accent2" xfId="21399" builtinId="33" hidden="1" customBuiltin="1"/>
    <cellStyle name="Accent2" xfId="20284" builtinId="33" hidden="1" customBuiltin="1"/>
    <cellStyle name="Accent2" xfId="20377" builtinId="33" hidden="1" customBuiltin="1"/>
    <cellStyle name="Accent2" xfId="20308" builtinId="33" hidden="1" customBuiltin="1"/>
    <cellStyle name="Accent2" xfId="20291" builtinId="33" hidden="1" customBuiltin="1"/>
    <cellStyle name="Accent2" xfId="20379" builtinId="33" hidden="1" customBuiltin="1"/>
    <cellStyle name="Accent2" xfId="20290" builtinId="33" hidden="1" customBuiltin="1"/>
    <cellStyle name="Accent2" xfId="21549" builtinId="33" hidden="1" customBuiltin="1"/>
    <cellStyle name="Accent2" xfId="21570" builtinId="33" hidden="1" customBuiltin="1"/>
    <cellStyle name="Accent2" xfId="21593" builtinId="33" hidden="1" customBuiltin="1"/>
    <cellStyle name="Accent2" xfId="21614" builtinId="33" hidden="1" customBuiltin="1"/>
    <cellStyle name="Accent2" xfId="21635" builtinId="33" hidden="1" customBuiltin="1"/>
    <cellStyle name="Accent2" xfId="21533" builtinId="33" hidden="1" customBuiltin="1"/>
    <cellStyle name="Accent2" xfId="21671" builtinId="33" hidden="1" customBuiltin="1"/>
    <cellStyle name="Accent2" xfId="21703" builtinId="33" hidden="1" customBuiltin="1"/>
    <cellStyle name="Accent2" xfId="21738" builtinId="33" hidden="1" customBuiltin="1"/>
    <cellStyle name="Accent2" xfId="21769" builtinId="33" hidden="1" customBuiltin="1"/>
    <cellStyle name="Accent2" xfId="21800" builtinId="33" hidden="1" customBuiltin="1"/>
    <cellStyle name="Accent2" xfId="21529" builtinId="33" hidden="1" customBuiltin="1"/>
    <cellStyle name="Accent2" xfId="21520" builtinId="33" hidden="1" customBuiltin="1"/>
    <cellStyle name="Accent2" xfId="21819" builtinId="33" hidden="1" customBuiltin="1"/>
    <cellStyle name="Accent2" xfId="21846" builtinId="33" hidden="1" customBuiltin="1"/>
    <cellStyle name="Accent2" xfId="21870" builtinId="33" hidden="1" customBuiltin="1"/>
    <cellStyle name="Accent2" xfId="21894" builtinId="33" hidden="1" customBuiltin="1"/>
    <cellStyle name="Accent2" xfId="21680" builtinId="33" hidden="1" customBuiltin="1"/>
    <cellStyle name="Accent2" xfId="21941" builtinId="33" hidden="1" customBuiltin="1"/>
    <cellStyle name="Accent2" xfId="21972" builtinId="33" hidden="1" customBuiltin="1"/>
    <cellStyle name="Accent2" xfId="22004" builtinId="33" hidden="1" customBuiltin="1"/>
    <cellStyle name="Accent2" xfId="22034" builtinId="33" hidden="1" customBuiltin="1"/>
    <cellStyle name="Accent2" xfId="22061" builtinId="33" hidden="1" customBuiltin="1"/>
    <cellStyle name="Accent2" xfId="21830" builtinId="33" hidden="1" customBuiltin="1"/>
    <cellStyle name="Accent2" xfId="21916" builtinId="33" hidden="1" customBuiltin="1"/>
    <cellStyle name="Accent2" xfId="22079" builtinId="33" hidden="1" customBuiltin="1"/>
    <cellStyle name="Accent2" xfId="22102" builtinId="33" hidden="1" customBuiltin="1"/>
    <cellStyle name="Accent2" xfId="22127" builtinId="33" hidden="1" customBuiltin="1"/>
    <cellStyle name="Accent2" xfId="22151" builtinId="33" hidden="1" customBuiltin="1"/>
    <cellStyle name="Accent2" xfId="22180" builtinId="33" hidden="1" customBuiltin="1"/>
    <cellStyle name="Accent2" xfId="22217" builtinId="33" hidden="1" customBuiltin="1"/>
    <cellStyle name="Accent2" xfId="22248" builtinId="33" hidden="1" customBuiltin="1"/>
    <cellStyle name="Accent2" xfId="22280" builtinId="33" hidden="1" customBuiltin="1"/>
    <cellStyle name="Accent2" xfId="22311" builtinId="33" hidden="1" customBuiltin="1"/>
    <cellStyle name="Accent2" xfId="22338" builtinId="33" hidden="1" customBuiltin="1"/>
    <cellStyle name="Accent2" xfId="22165" builtinId="33" hidden="1" customBuiltin="1"/>
    <cellStyle name="Accent2" xfId="22192" builtinId="33" hidden="1" customBuiltin="1"/>
    <cellStyle name="Accent2" xfId="22356" builtinId="33" hidden="1" customBuiltin="1"/>
    <cellStyle name="Accent2" xfId="22381" builtinId="33" hidden="1" customBuiltin="1"/>
    <cellStyle name="Accent2" xfId="22404" builtinId="33" hidden="1" customBuiltin="1"/>
    <cellStyle name="Accent2" xfId="22427" builtinId="33" hidden="1" customBuiltin="1"/>
    <cellStyle name="Accent2" xfId="22449" builtinId="33" hidden="1" customBuiltin="1"/>
    <cellStyle name="Accent2" xfId="7892" builtinId="33" hidden="1" customBuiltin="1"/>
    <cellStyle name="Accent2" xfId="8123" builtinId="33" hidden="1" customBuiltin="1"/>
    <cellStyle name="Accent2" xfId="6255" builtinId="33" hidden="1" customBuiltin="1"/>
    <cellStyle name="Accent2" xfId="10851" builtinId="33" hidden="1" customBuiltin="1"/>
    <cellStyle name="Accent2" xfId="5213" builtinId="33" hidden="1" customBuiltin="1"/>
    <cellStyle name="Accent2" xfId="20527" builtinId="33" hidden="1" customBuiltin="1"/>
    <cellStyle name="Accent2" xfId="8081" builtinId="33" hidden="1" customBuiltin="1"/>
    <cellStyle name="Accent2" xfId="20300" builtinId="33" hidden="1" customBuiltin="1"/>
    <cellStyle name="Accent2" xfId="21015" builtinId="33" hidden="1" customBuiltin="1"/>
    <cellStyle name="Accent2" xfId="14237" builtinId="33" hidden="1" customBuiltin="1"/>
    <cellStyle name="Accent2" xfId="8684" builtinId="33" hidden="1" customBuiltin="1"/>
    <cellStyle name="Accent2" xfId="10795" builtinId="33" hidden="1" customBuiltin="1"/>
    <cellStyle name="Accent2" xfId="21049" builtinId="33" hidden="1" customBuiltin="1"/>
    <cellStyle name="Accent2" xfId="20058" builtinId="33" hidden="1" customBuiltin="1"/>
    <cellStyle name="Accent2" xfId="10858" builtinId="33" hidden="1" customBuiltin="1"/>
    <cellStyle name="Accent2" xfId="5274" builtinId="33" hidden="1" customBuiltin="1"/>
    <cellStyle name="Accent2" xfId="4708" builtinId="33" hidden="1" customBuiltin="1"/>
    <cellStyle name="Accent2" xfId="5130" builtinId="33" hidden="1" customBuiltin="1"/>
    <cellStyle name="Accent2" xfId="20069" builtinId="33" hidden="1" customBuiltin="1"/>
    <cellStyle name="Accent2" xfId="22476" builtinId="33" hidden="1" customBuiltin="1"/>
    <cellStyle name="Accent2" xfId="22515" builtinId="33" hidden="1" customBuiltin="1"/>
    <cellStyle name="Accent2" xfId="22552" builtinId="33" hidden="1" customBuiltin="1"/>
    <cellStyle name="Accent2" xfId="22587" builtinId="33" hidden="1" customBuiltin="1"/>
    <cellStyle name="Accent2" xfId="20755" builtinId="33" hidden="1" customBuiltin="1"/>
    <cellStyle name="Accent2" xfId="22650" builtinId="33" hidden="1" customBuiltin="1"/>
    <cellStyle name="Accent2" xfId="22683" builtinId="33" hidden="1" customBuiltin="1"/>
    <cellStyle name="Accent2" xfId="22718" builtinId="33" hidden="1" customBuiltin="1"/>
    <cellStyle name="Accent2" xfId="22751" builtinId="33" hidden="1" customBuiltin="1"/>
    <cellStyle name="Accent2" xfId="22781" builtinId="33" hidden="1" customBuiltin="1"/>
    <cellStyle name="Accent2" xfId="22496" builtinId="33" hidden="1" customBuiltin="1"/>
    <cellStyle name="Accent2" xfId="22620" builtinId="33" hidden="1" customBuiltin="1"/>
    <cellStyle name="Accent2" xfId="22802" builtinId="33" hidden="1" customBuiltin="1"/>
    <cellStyle name="Accent2" xfId="22837" builtinId="33" hidden="1" customBuiltin="1"/>
    <cellStyle name="Accent2" xfId="22873" builtinId="33" hidden="1" customBuiltin="1"/>
    <cellStyle name="Accent2" xfId="22907" builtinId="33" hidden="1" customBuiltin="1"/>
    <cellStyle name="Accent2" xfId="22947" builtinId="33" hidden="1" customBuiltin="1"/>
    <cellStyle name="Accent2" xfId="22992" builtinId="33" hidden="1" customBuiltin="1"/>
    <cellStyle name="Accent2" xfId="23025" builtinId="33" hidden="1" customBuiltin="1"/>
    <cellStyle name="Accent2" xfId="23060" builtinId="33" hidden="1" customBuiltin="1"/>
    <cellStyle name="Accent2" xfId="23093" builtinId="33" hidden="1" customBuiltin="1"/>
    <cellStyle name="Accent2" xfId="23123" builtinId="33" hidden="1" customBuiltin="1"/>
    <cellStyle name="Accent2" xfId="22930" builtinId="33" hidden="1" customBuiltin="1"/>
    <cellStyle name="Accent2" xfId="22962" builtinId="33" hidden="1" customBuiltin="1"/>
    <cellStyle name="Accent2" xfId="23144" builtinId="33" hidden="1" customBuiltin="1"/>
    <cellStyle name="Accent2" xfId="23179" builtinId="33" hidden="1" customBuiltin="1"/>
    <cellStyle name="Accent2" xfId="23215" builtinId="33" hidden="1" customBuiltin="1"/>
    <cellStyle name="Accent2" xfId="23249" builtinId="33" hidden="1" customBuiltin="1"/>
    <cellStyle name="Accent2" xfId="23283" builtinId="33" hidden="1" customBuiltin="1"/>
    <cellStyle name="Accent2" xfId="23350" builtinId="33" hidden="1" customBuiltin="1"/>
    <cellStyle name="Accent2" xfId="23371" builtinId="33" hidden="1" customBuiltin="1"/>
    <cellStyle name="Accent2" xfId="23394" builtinId="33" hidden="1" customBuiltin="1"/>
    <cellStyle name="Accent2" xfId="23416" builtinId="33" hidden="1" customBuiltin="1"/>
    <cellStyle name="Accent2" xfId="23437" builtinId="33" hidden="1" customBuiltin="1"/>
    <cellStyle name="Accent2" xfId="23468" builtinId="33" hidden="1" customBuiltin="1"/>
    <cellStyle name="Accent2" xfId="23664" builtinId="33" hidden="1" customBuiltin="1"/>
    <cellStyle name="Accent2" xfId="23686" builtinId="33" hidden="1" customBuiltin="1"/>
    <cellStyle name="Accent2" xfId="23712" builtinId="33" hidden="1" customBuiltin="1"/>
    <cellStyle name="Accent2" xfId="23738" builtinId="33" hidden="1" customBuiltin="1"/>
    <cellStyle name="Accent2" xfId="23762" builtinId="33" hidden="1" customBuiltin="1"/>
    <cellStyle name="Accent2" xfId="23645" builtinId="33" hidden="1" customBuiltin="1"/>
    <cellStyle name="Accent2" xfId="23802" builtinId="33" hidden="1" customBuiltin="1"/>
    <cellStyle name="Accent2" xfId="23834" builtinId="33" hidden="1" customBuiltin="1"/>
    <cellStyle name="Accent2" xfId="23869" builtinId="33" hidden="1" customBuiltin="1"/>
    <cellStyle name="Accent2" xfId="23901" builtinId="33" hidden="1" customBuiltin="1"/>
    <cellStyle name="Accent2" xfId="23932" builtinId="33" hidden="1" customBuiltin="1"/>
    <cellStyle name="Accent2" xfId="23641" builtinId="33" hidden="1" customBuiltin="1"/>
    <cellStyle name="Accent2" xfId="23629" builtinId="33" hidden="1" customBuiltin="1"/>
    <cellStyle name="Accent2" xfId="23951" builtinId="33" hidden="1" customBuiltin="1"/>
    <cellStyle name="Accent2" xfId="23979" builtinId="33" hidden="1" customBuiltin="1"/>
    <cellStyle name="Accent2" xfId="24005" builtinId="33" hidden="1" customBuiltin="1"/>
    <cellStyle name="Accent2" xfId="24029" builtinId="33" hidden="1" customBuiltin="1"/>
    <cellStyle name="Accent2" xfId="23810" builtinId="33" hidden="1" customBuiltin="1"/>
    <cellStyle name="Accent2" xfId="24075" builtinId="33" hidden="1" customBuiltin="1"/>
    <cellStyle name="Accent2" xfId="24105" builtinId="33" hidden="1" customBuiltin="1"/>
    <cellStyle name="Accent2" xfId="24137" builtinId="33" hidden="1" customBuiltin="1"/>
    <cellStyle name="Accent2" xfId="24167" builtinId="33" hidden="1" customBuiltin="1"/>
    <cellStyle name="Accent2" xfId="24194" builtinId="33" hidden="1" customBuiltin="1"/>
    <cellStyle name="Accent2" xfId="23962" builtinId="33" hidden="1" customBuiltin="1"/>
    <cellStyle name="Accent2" xfId="24051" builtinId="33" hidden="1" customBuiltin="1"/>
    <cellStyle name="Accent2" xfId="24212" builtinId="33" hidden="1" customBuiltin="1"/>
    <cellStyle name="Accent2" xfId="24236" builtinId="33" hidden="1" customBuiltin="1"/>
    <cellStyle name="Accent2" xfId="24260" builtinId="33" hidden="1" customBuiltin="1"/>
    <cellStyle name="Accent2" xfId="24283" builtinId="33" hidden="1" customBuiltin="1"/>
    <cellStyle name="Accent2" xfId="24311" builtinId="33" hidden="1" customBuiltin="1"/>
    <cellStyle name="Accent2" xfId="24349" builtinId="33" hidden="1" customBuiltin="1"/>
    <cellStyle name="Accent2" xfId="24379" builtinId="33" hidden="1" customBuiltin="1"/>
    <cellStyle name="Accent2" xfId="24411" builtinId="33" hidden="1" customBuiltin="1"/>
    <cellStyle name="Accent2" xfId="24441" builtinId="33" hidden="1" customBuiltin="1"/>
    <cellStyle name="Accent2" xfId="24468" builtinId="33" hidden="1" customBuiltin="1"/>
    <cellStyle name="Accent2" xfId="24296" builtinId="33" hidden="1" customBuiltin="1"/>
    <cellStyle name="Accent2" xfId="24324" builtinId="33" hidden="1" customBuiltin="1"/>
    <cellStyle name="Accent2" xfId="24486" builtinId="33" hidden="1" customBuiltin="1"/>
    <cellStyle name="Accent2" xfId="24510" builtinId="33" hidden="1" customBuiltin="1"/>
    <cellStyle name="Accent2" xfId="24535" builtinId="33" hidden="1" customBuiltin="1"/>
    <cellStyle name="Accent2" xfId="24558" builtinId="33" hidden="1" customBuiltin="1"/>
    <cellStyle name="Accent2" xfId="24583" builtinId="33" hidden="1" customBuiltin="1"/>
    <cellStyle name="Accent2" xfId="23489" builtinId="33" hidden="1" customBuiltin="1"/>
    <cellStyle name="Accent2" xfId="23580" builtinId="33" hidden="1" customBuiltin="1"/>
    <cellStyle name="Accent2" xfId="23512" builtinId="33" hidden="1" customBuiltin="1"/>
    <cellStyle name="Accent2" xfId="23496" builtinId="33" hidden="1" customBuiltin="1"/>
    <cellStyle name="Accent2" xfId="23582" builtinId="33" hidden="1" customBuiltin="1"/>
    <cellStyle name="Accent2" xfId="23495" builtinId="33" hidden="1" customBuiltin="1"/>
    <cellStyle name="Accent2" xfId="24732" builtinId="33" hidden="1" customBuiltin="1"/>
    <cellStyle name="Accent2" xfId="24753" builtinId="33" hidden="1" customBuiltin="1"/>
    <cellStyle name="Accent2" xfId="24776" builtinId="33" hidden="1" customBuiltin="1"/>
    <cellStyle name="Accent2" xfId="24797" builtinId="33" hidden="1" customBuiltin="1"/>
    <cellStyle name="Accent2" xfId="24818" builtinId="33" hidden="1" customBuiltin="1"/>
    <cellStyle name="Accent2" xfId="24716" builtinId="33" hidden="1" customBuiltin="1"/>
    <cellStyle name="Accent2" xfId="24853" builtinId="33" hidden="1" customBuiltin="1"/>
    <cellStyle name="Accent2" xfId="24884" builtinId="33" hidden="1" customBuiltin="1"/>
    <cellStyle name="Accent2" xfId="24919" builtinId="33" hidden="1" customBuiltin="1"/>
    <cellStyle name="Accent2" xfId="24949" builtinId="33" hidden="1" customBuiltin="1"/>
    <cellStyle name="Accent2" xfId="24980" builtinId="33" hidden="1" customBuiltin="1"/>
    <cellStyle name="Accent2" xfId="24712" builtinId="33" hidden="1" customBuiltin="1"/>
    <cellStyle name="Accent2" xfId="24703" builtinId="33" hidden="1" customBuiltin="1"/>
    <cellStyle name="Accent2" xfId="24999" builtinId="33" hidden="1" customBuiltin="1"/>
    <cellStyle name="Accent2" xfId="25026" builtinId="33" hidden="1" customBuiltin="1"/>
    <cellStyle name="Accent2" xfId="25049" builtinId="33" hidden="1" customBuiltin="1"/>
    <cellStyle name="Accent2" xfId="25073" builtinId="33" hidden="1" customBuiltin="1"/>
    <cellStyle name="Accent2" xfId="24861" builtinId="33" hidden="1" customBuiltin="1"/>
    <cellStyle name="Accent2" xfId="25118" builtinId="33" hidden="1" customBuiltin="1"/>
    <cellStyle name="Accent2" xfId="25148" builtinId="33" hidden="1" customBuiltin="1"/>
    <cellStyle name="Accent2" xfId="25180" builtinId="33" hidden="1" customBuiltin="1"/>
    <cellStyle name="Accent2" xfId="25209" builtinId="33" hidden="1" customBuiltin="1"/>
    <cellStyle name="Accent2" xfId="25236" builtinId="33" hidden="1" customBuiltin="1"/>
    <cellStyle name="Accent2" xfId="25010" builtinId="33" hidden="1" customBuiltin="1"/>
    <cellStyle name="Accent2" xfId="25094" builtinId="33" hidden="1" customBuiltin="1"/>
    <cellStyle name="Accent2" xfId="25253" builtinId="33" hidden="1" customBuiltin="1"/>
    <cellStyle name="Accent2" xfId="25276" builtinId="33" hidden="1" customBuiltin="1"/>
    <cellStyle name="Accent2" xfId="25300" builtinId="33" hidden="1" customBuiltin="1"/>
    <cellStyle name="Accent2" xfId="25324" builtinId="33" hidden="1" customBuiltin="1"/>
    <cellStyle name="Accent2" xfId="25353" builtinId="33" hidden="1" customBuiltin="1"/>
    <cellStyle name="Accent2" xfId="25389" builtinId="33" hidden="1" customBuiltin="1"/>
    <cellStyle name="Accent2" xfId="25419" builtinId="33" hidden="1" customBuiltin="1"/>
    <cellStyle name="Accent2" xfId="25451" builtinId="33" hidden="1" customBuiltin="1"/>
    <cellStyle name="Accent2" xfId="25480" builtinId="33" hidden="1" customBuiltin="1"/>
    <cellStyle name="Accent2" xfId="25507" builtinId="33" hidden="1" customBuiltin="1"/>
    <cellStyle name="Accent2" xfId="25338" builtinId="33" hidden="1" customBuiltin="1"/>
    <cellStyle name="Accent2" xfId="25365" builtinId="33" hidden="1" customBuiltin="1"/>
    <cellStyle name="Accent2" xfId="25525" builtinId="33" hidden="1" customBuiltin="1"/>
    <cellStyle name="Accent2" xfId="25549" builtinId="33" hidden="1" customBuiltin="1"/>
    <cellStyle name="Accent2" xfId="25572" builtinId="33" hidden="1" customBuiltin="1"/>
    <cellStyle name="Accent2" xfId="25595" builtinId="33" hidden="1" customBuiltin="1"/>
    <cellStyle name="Accent2" xfId="25617" builtinId="33" hidden="1" customBuiltin="1"/>
    <cellStyle name="Accent2" xfId="14298" builtinId="33" hidden="1" customBuiltin="1"/>
    <cellStyle name="Accent2" xfId="16916" builtinId="33" hidden="1" customBuiltin="1"/>
    <cellStyle name="Accent2" xfId="3901" builtinId="33" hidden="1" customBuiltin="1"/>
    <cellStyle name="Accent2" xfId="20124" builtinId="33" hidden="1" customBuiltin="1"/>
    <cellStyle name="Accent2" xfId="6317" builtinId="33" hidden="1" customBuiltin="1"/>
    <cellStyle name="Accent2" xfId="23725" builtinId="33" hidden="1" customBuiltin="1"/>
    <cellStyle name="Accent2" xfId="5347" builtinId="33" hidden="1" customBuiltin="1"/>
    <cellStyle name="Accent2" xfId="23504" builtinId="33" hidden="1" customBuiltin="1"/>
    <cellStyle name="Accent2" xfId="24203" builtinId="33" hidden="1" customBuiltin="1"/>
    <cellStyle name="Accent2" xfId="14182" builtinId="33" hidden="1" customBuiltin="1"/>
    <cellStyle name="Accent2" xfId="18611" builtinId="33" hidden="1" customBuiltin="1"/>
    <cellStyle name="Accent2" xfId="20122" builtinId="33" hidden="1" customBuiltin="1"/>
    <cellStyle name="Accent2" xfId="24237" builtinId="33" hidden="1" customBuiltin="1"/>
    <cellStyle name="Accent2" xfId="23304" builtinId="33" hidden="1" customBuiltin="1"/>
    <cellStyle name="Accent2" xfId="4464" builtinId="33" hidden="1" customBuiltin="1"/>
    <cellStyle name="Accent2" xfId="17478" builtinId="33" hidden="1" customBuiltin="1"/>
    <cellStyle name="Accent2" xfId="14005" builtinId="33" hidden="1" customBuiltin="1"/>
    <cellStyle name="Accent2" xfId="5746" builtinId="33" hidden="1" customBuiltin="1"/>
    <cellStyle name="Accent2" xfId="23312" builtinId="33" hidden="1" customBuiltin="1"/>
    <cellStyle name="Accent2" xfId="25644" builtinId="33" hidden="1" customBuiltin="1"/>
    <cellStyle name="Accent2" xfId="25682" builtinId="33" hidden="1" customBuiltin="1"/>
    <cellStyle name="Accent2" xfId="25718" builtinId="33" hidden="1" customBuiltin="1"/>
    <cellStyle name="Accent2" xfId="25753" builtinId="33" hidden="1" customBuiltin="1"/>
    <cellStyle name="Accent2" xfId="23949" builtinId="33" hidden="1" customBuiltin="1"/>
    <cellStyle name="Accent2" xfId="25816" builtinId="33" hidden="1" customBuiltin="1"/>
    <cellStyle name="Accent2" xfId="25849" builtinId="33" hidden="1" customBuiltin="1"/>
    <cellStyle name="Accent2" xfId="25884" builtinId="33" hidden="1" customBuiltin="1"/>
    <cellStyle name="Accent2" xfId="25917" builtinId="33" hidden="1" customBuiltin="1"/>
    <cellStyle name="Accent2" xfId="25947" builtinId="33" hidden="1" customBuiltin="1"/>
    <cellStyle name="Accent2" xfId="25664" builtinId="33" hidden="1" customBuiltin="1"/>
    <cellStyle name="Accent2" xfId="25786" builtinId="33" hidden="1" customBuiltin="1"/>
    <cellStyle name="Accent2" xfId="25968" builtinId="33" hidden="1" customBuiltin="1"/>
    <cellStyle name="Accent2" xfId="26003" builtinId="33" hidden="1" customBuiltin="1"/>
    <cellStyle name="Accent2" xfId="26039" builtinId="33" hidden="1" customBuiltin="1"/>
    <cellStyle name="Accent2" xfId="26073" builtinId="33" hidden="1" customBuiltin="1"/>
    <cellStyle name="Accent2" xfId="26109" builtinId="33" hidden="1" customBuiltin="1"/>
    <cellStyle name="Accent2" xfId="26146" builtinId="33" hidden="1" customBuiltin="1"/>
    <cellStyle name="Accent2" xfId="26176" builtinId="33" hidden="1" customBuiltin="1"/>
    <cellStyle name="Accent2" xfId="26208" builtinId="33" hidden="1" customBuiltin="1"/>
    <cellStyle name="Accent2" xfId="26238" builtinId="33" hidden="1" customBuiltin="1"/>
    <cellStyle name="Accent2" xfId="26265" builtinId="33" hidden="1" customBuiltin="1"/>
    <cellStyle name="Accent2" xfId="26094" builtinId="33" hidden="1" customBuiltin="1"/>
    <cellStyle name="Accent2" xfId="26122" builtinId="33" hidden="1" customBuiltin="1"/>
    <cellStyle name="Accent2" xfId="26281" builtinId="33" hidden="1" customBuiltin="1"/>
    <cellStyle name="Accent2" xfId="26303" builtinId="33" hidden="1" customBuiltin="1"/>
    <cellStyle name="Accent2" xfId="26326" builtinId="33" hidden="1" customBuiltin="1"/>
    <cellStyle name="Accent2" xfId="26347" builtinId="33" hidden="1" customBuiltin="1"/>
    <cellStyle name="Accent2" xfId="26369" builtinId="33" hidden="1" customBuiltin="1"/>
    <cellStyle name="Accent2" xfId="26391" builtinId="33" hidden="1" customBuiltin="1"/>
    <cellStyle name="Accent2" xfId="26412" builtinId="33" hidden="1" customBuiltin="1"/>
    <cellStyle name="Accent2" xfId="26434" builtinId="33" hidden="1" customBuiltin="1"/>
    <cellStyle name="Accent2" xfId="26456" builtinId="33" hidden="1" customBuiltin="1"/>
    <cellStyle name="Accent2" xfId="26477" builtinId="33" hidden="1" customBuiltin="1"/>
    <cellStyle name="Accent2" xfId="26502" builtinId="33" hidden="1" customBuiltin="1"/>
    <cellStyle name="Accent2" xfId="26681" builtinId="33" hidden="1" customBuiltin="1"/>
    <cellStyle name="Accent2" xfId="26702" builtinId="33" hidden="1" customBuiltin="1"/>
    <cellStyle name="Accent2" xfId="26725" builtinId="33" hidden="1" customBuiltin="1"/>
    <cellStyle name="Accent2" xfId="26747" builtinId="33" hidden="1" customBuiltin="1"/>
    <cellStyle name="Accent2" xfId="26768" builtinId="33" hidden="1" customBuiltin="1"/>
    <cellStyle name="Accent2" xfId="26664" builtinId="33" hidden="1" customBuiltin="1"/>
    <cellStyle name="Accent2" xfId="26802" builtinId="33" hidden="1" customBuiltin="1"/>
    <cellStyle name="Accent2" xfId="26832" builtinId="33" hidden="1" customBuiltin="1"/>
    <cellStyle name="Accent2" xfId="26867" builtinId="33" hidden="1" customBuiltin="1"/>
    <cellStyle name="Accent2" xfId="26897" builtinId="33" hidden="1" customBuiltin="1"/>
    <cellStyle name="Accent2" xfId="26928" builtinId="33" hidden="1" customBuiltin="1"/>
    <cellStyle name="Accent2" xfId="26660" builtinId="33" hidden="1" customBuiltin="1"/>
    <cellStyle name="Accent2" xfId="26650" builtinId="33" hidden="1" customBuiltin="1"/>
    <cellStyle name="Accent2" xfId="26946" builtinId="33" hidden="1" customBuiltin="1"/>
    <cellStyle name="Accent2" xfId="26971" builtinId="33" hidden="1" customBuiltin="1"/>
    <cellStyle name="Accent2" xfId="26993" builtinId="33" hidden="1" customBuiltin="1"/>
    <cellStyle name="Accent2" xfId="27014" builtinId="33" hidden="1" customBuiltin="1"/>
    <cellStyle name="Accent2" xfId="26810" builtinId="33" hidden="1" customBuiltin="1"/>
    <cellStyle name="Accent2" xfId="27057" builtinId="33" hidden="1" customBuiltin="1"/>
    <cellStyle name="Accent2" xfId="27086" builtinId="33" hidden="1" customBuiltin="1"/>
    <cellStyle name="Accent2" xfId="27118" builtinId="33" hidden="1" customBuiltin="1"/>
    <cellStyle name="Accent2" xfId="27147" builtinId="33" hidden="1" customBuiltin="1"/>
    <cellStyle name="Accent2" xfId="27174" builtinId="33" hidden="1" customBuiltin="1"/>
    <cellStyle name="Accent2" xfId="26956" builtinId="33" hidden="1" customBuiltin="1"/>
    <cellStyle name="Accent2" xfId="27034" builtinId="33" hidden="1" customBuiltin="1"/>
    <cellStyle name="Accent2" xfId="27190" builtinId="33" hidden="1" customBuiltin="1"/>
    <cellStyle name="Accent2" xfId="27212" builtinId="33" hidden="1" customBuiltin="1"/>
    <cellStyle name="Accent2" xfId="27234" builtinId="33" hidden="1" customBuiltin="1"/>
    <cellStyle name="Accent2" xfId="27255" builtinId="33" hidden="1" customBuiltin="1"/>
    <cellStyle name="Accent2" xfId="27281" builtinId="33" hidden="1" customBuiltin="1"/>
    <cellStyle name="Accent2" xfId="27317" builtinId="33" hidden="1" customBuiltin="1"/>
    <cellStyle name="Accent2" xfId="27346" builtinId="33" hidden="1" customBuiltin="1"/>
    <cellStyle name="Accent2" xfId="27378" builtinId="33" hidden="1" customBuiltin="1"/>
    <cellStyle name="Accent2" xfId="27407" builtinId="33" hidden="1" customBuiltin="1"/>
    <cellStyle name="Accent2" xfId="27434" builtinId="33" hidden="1" customBuiltin="1"/>
    <cellStyle name="Accent2" xfId="27266" builtinId="33" hidden="1" customBuiltin="1"/>
    <cellStyle name="Accent2" xfId="27294" builtinId="33" hidden="1" customBuiltin="1"/>
    <cellStyle name="Accent2" xfId="27450" builtinId="33" hidden="1" customBuiltin="1"/>
    <cellStyle name="Accent2" xfId="27472" builtinId="33" hidden="1" customBuiltin="1"/>
    <cellStyle name="Accent2" xfId="27494" builtinId="33" hidden="1" customBuiltin="1"/>
    <cellStyle name="Accent2" xfId="27515" builtinId="33" hidden="1" customBuiltin="1"/>
    <cellStyle name="Accent2" xfId="27536" builtinId="33" hidden="1" customBuiltin="1"/>
    <cellStyle name="Accent2" xfId="26523" builtinId="33" hidden="1" customBuiltin="1"/>
    <cellStyle name="Accent2" xfId="26604" builtinId="33" hidden="1" customBuiltin="1"/>
    <cellStyle name="Accent2" xfId="26543" builtinId="33" hidden="1" customBuiltin="1"/>
    <cellStyle name="Accent2" xfId="26529" builtinId="33" hidden="1" customBuiltin="1"/>
    <cellStyle name="Accent2" xfId="26606" builtinId="33" hidden="1" customBuiltin="1"/>
    <cellStyle name="Accent2" xfId="26528" builtinId="33" hidden="1" customBuiltin="1"/>
    <cellStyle name="Accent2" xfId="27589" builtinId="33" hidden="1" customBuiltin="1"/>
    <cellStyle name="Accent2" xfId="27610" builtinId="33" hidden="1" customBuiltin="1"/>
    <cellStyle name="Accent2" xfId="27633" builtinId="33" hidden="1" customBuiltin="1"/>
    <cellStyle name="Accent2" xfId="27654" builtinId="33" hidden="1" customBuiltin="1"/>
    <cellStyle name="Accent2" xfId="27675" builtinId="33" hidden="1" customBuiltin="1"/>
    <cellStyle name="Accent2" xfId="27573" builtinId="33" hidden="1" customBuiltin="1"/>
    <cellStyle name="Accent2" xfId="27708" builtinId="33" hidden="1" customBuiltin="1"/>
    <cellStyle name="Accent2" xfId="27738" builtinId="33" hidden="1" customBuiltin="1"/>
    <cellStyle name="Accent2" xfId="27773" builtinId="33" hidden="1" customBuiltin="1"/>
    <cellStyle name="Accent2" xfId="27802" builtinId="33" hidden="1" customBuiltin="1"/>
    <cellStyle name="Accent2" xfId="27833" builtinId="33" hidden="1" customBuiltin="1"/>
    <cellStyle name="Accent2" xfId="27569" builtinId="33" hidden="1" customBuiltin="1"/>
    <cellStyle name="Accent2" xfId="27560" builtinId="33" hidden="1" customBuiltin="1"/>
    <cellStyle name="Accent2" xfId="27851" builtinId="33" hidden="1" customBuiltin="1"/>
    <cellStyle name="Accent2" xfId="27876" builtinId="33" hidden="1" customBuiltin="1"/>
    <cellStyle name="Accent2" xfId="27897" builtinId="33" hidden="1" customBuiltin="1"/>
    <cellStyle name="Accent2" xfId="27918" builtinId="33" hidden="1" customBuiltin="1"/>
    <cellStyle name="Accent2" xfId="27716" builtinId="33" hidden="1" customBuiltin="1"/>
    <cellStyle name="Accent2" xfId="27959" builtinId="33" hidden="1" customBuiltin="1"/>
    <cellStyle name="Accent2" xfId="27988" builtinId="33" hidden="1" customBuiltin="1"/>
    <cellStyle name="Accent2" xfId="28020" builtinId="33" hidden="1" customBuiltin="1"/>
    <cellStyle name="Accent2" xfId="28048" builtinId="33" hidden="1" customBuiltin="1"/>
    <cellStyle name="Accent2" xfId="28075" builtinId="33" hidden="1" customBuiltin="1"/>
    <cellStyle name="Accent2" xfId="27861" builtinId="33" hidden="1" customBuiltin="1"/>
    <cellStyle name="Accent2" xfId="27937" builtinId="33" hidden="1" customBuiltin="1"/>
    <cellStyle name="Accent2" xfId="28091" builtinId="33" hidden="1" customBuiltin="1"/>
    <cellStyle name="Accent2" xfId="28113" builtinId="33" hidden="1" customBuiltin="1"/>
    <cellStyle name="Accent2" xfId="28134" builtinId="33" hidden="1" customBuiltin="1"/>
    <cellStyle name="Accent2" xfId="28155" builtinId="33" hidden="1" customBuiltin="1"/>
    <cellStyle name="Accent2" xfId="28181" builtinId="33" hidden="1" customBuiltin="1"/>
    <cellStyle name="Accent2" xfId="28215" builtinId="33" hidden="1" customBuiltin="1"/>
    <cellStyle name="Accent2" xfId="28244" builtinId="33" hidden="1" customBuiltin="1"/>
    <cellStyle name="Accent2" xfId="28276" builtinId="33" hidden="1" customBuiltin="1"/>
    <cellStyle name="Accent2" xfId="28304" builtinId="33" hidden="1" customBuiltin="1"/>
    <cellStyle name="Accent2" xfId="28331" builtinId="33" hidden="1" customBuiltin="1"/>
    <cellStyle name="Accent2" xfId="28166" builtinId="33" hidden="1" customBuiltin="1"/>
    <cellStyle name="Accent2" xfId="28193" builtinId="33" hidden="1" customBuiltin="1"/>
    <cellStyle name="Accent2" xfId="28347" builtinId="33" hidden="1" customBuiltin="1"/>
    <cellStyle name="Accent2" xfId="28369" builtinId="33" hidden="1" customBuiltin="1"/>
    <cellStyle name="Accent2" xfId="28390" builtinId="33" hidden="1" customBuiltin="1"/>
    <cellStyle name="Accent2" xfId="28411" builtinId="33" hidden="1" customBuiltin="1"/>
    <cellStyle name="Accent2" xfId="28432" builtinId="33" hidden="1" customBuiltin="1"/>
    <cellStyle name="Accent3" xfId="28" builtinId="37" hidden="1" customBuiltin="1"/>
    <cellStyle name="Accent3" xfId="76" builtinId="37" hidden="1" customBuiltin="1"/>
    <cellStyle name="Accent3" xfId="111" builtinId="37" hidden="1" customBuiltin="1"/>
    <cellStyle name="Accent3" xfId="154" builtinId="37" hidden="1" customBuiltin="1"/>
    <cellStyle name="Accent3" xfId="196" builtinId="37" hidden="1" customBuiltin="1"/>
    <cellStyle name="Accent3" xfId="230" builtinId="37" hidden="1" customBuiltin="1"/>
    <cellStyle name="Accent3" xfId="267" builtinId="37" hidden="1" customBuiltin="1"/>
    <cellStyle name="Accent3" xfId="304" builtinId="37" hidden="1" customBuiltin="1"/>
    <cellStyle name="Accent3" xfId="338" builtinId="37" hidden="1" customBuiltin="1"/>
    <cellStyle name="Accent3" xfId="373" builtinId="37" hidden="1" customBuiltin="1"/>
    <cellStyle name="Accent3" xfId="461" builtinId="37" hidden="1" customBuiltin="1"/>
    <cellStyle name="Accent3" xfId="495" builtinId="37" hidden="1" customBuiltin="1"/>
    <cellStyle name="Accent3" xfId="531" builtinId="37" hidden="1" customBuiltin="1"/>
    <cellStyle name="Accent3" xfId="567" builtinId="37" hidden="1" customBuiltin="1"/>
    <cellStyle name="Accent3" xfId="601" builtinId="37" hidden="1" customBuiltin="1"/>
    <cellStyle name="Accent3" xfId="400" builtinId="37" hidden="1" customBuiltin="1"/>
    <cellStyle name="Accent3" xfId="652" builtinId="37" hidden="1" customBuiltin="1"/>
    <cellStyle name="Accent3" xfId="686" builtinId="37" hidden="1" customBuiltin="1"/>
    <cellStyle name="Accent3" xfId="723" builtinId="37" hidden="1" customBuiltin="1"/>
    <cellStyle name="Accent3" xfId="758" builtinId="37" hidden="1" customBuiltin="1"/>
    <cellStyle name="Accent3" xfId="792" builtinId="37" hidden="1" customBuiltin="1"/>
    <cellStyle name="Accent3" xfId="628" builtinId="37" hidden="1" customBuiltin="1"/>
    <cellStyle name="Accent3" xfId="695" builtinId="37" hidden="1" customBuiltin="1"/>
    <cellStyle name="Accent3" xfId="817" builtinId="37" hidden="1" customBuiltin="1"/>
    <cellStyle name="Accent3" xfId="855" builtinId="37" hidden="1" customBuiltin="1"/>
    <cellStyle name="Accent3" xfId="891" builtinId="37" hidden="1" customBuiltin="1"/>
    <cellStyle name="Accent3" xfId="926" builtinId="37" hidden="1" customBuiltin="1"/>
    <cellStyle name="Accent3" xfId="944" builtinId="37" hidden="1" customBuiltin="1"/>
    <cellStyle name="Accent3" xfId="989" builtinId="37" hidden="1" customBuiltin="1"/>
    <cellStyle name="Accent3" xfId="1022" builtinId="37" hidden="1" customBuiltin="1"/>
    <cellStyle name="Accent3" xfId="1056" builtinId="37" hidden="1" customBuiltin="1"/>
    <cellStyle name="Accent3" xfId="1088" builtinId="37" hidden="1" customBuiltin="1"/>
    <cellStyle name="Accent3" xfId="1119" builtinId="37" hidden="1" customBuiltin="1"/>
    <cellStyle name="Accent3" xfId="965" builtinId="37" hidden="1" customBuiltin="1"/>
    <cellStyle name="Accent3" xfId="1029" builtinId="37" hidden="1" customBuiltin="1"/>
    <cellStyle name="Accent3" xfId="1141" builtinId="37" hidden="1" customBuiltin="1"/>
    <cellStyle name="Accent3" xfId="1176" builtinId="37" hidden="1" customBuiltin="1"/>
    <cellStyle name="Accent3" xfId="1212" builtinId="37" hidden="1" customBuiltin="1"/>
    <cellStyle name="Accent3" xfId="1246" builtinId="37" hidden="1" customBuiltin="1"/>
    <cellStyle name="Accent3" xfId="1286" builtinId="37" hidden="1" customBuiltin="1"/>
    <cellStyle name="Accent3" xfId="1331" builtinId="37" hidden="1" customBuiltin="1"/>
    <cellStyle name="Accent3" xfId="1364" builtinId="37" hidden="1" customBuiltin="1"/>
    <cellStyle name="Accent3" xfId="1398" builtinId="37" hidden="1" customBuiltin="1"/>
    <cellStyle name="Accent3" xfId="1430" builtinId="37" hidden="1" customBuiltin="1"/>
    <cellStyle name="Accent3" xfId="1461" builtinId="37" hidden="1" customBuiltin="1"/>
    <cellStyle name="Accent3" xfId="1307" builtinId="37" hidden="1" customBuiltin="1"/>
    <cellStyle name="Accent3" xfId="1371" builtinId="37" hidden="1" customBuiltin="1"/>
    <cellStyle name="Accent3" xfId="1483" builtinId="37" hidden="1" customBuiltin="1"/>
    <cellStyle name="Accent3" xfId="1518" builtinId="37" hidden="1" customBuiltin="1"/>
    <cellStyle name="Accent3" xfId="1554" builtinId="37" hidden="1" customBuiltin="1"/>
    <cellStyle name="Accent3" xfId="1588" builtinId="37" hidden="1" customBuiltin="1"/>
    <cellStyle name="Accent3" xfId="1623" builtinId="37" hidden="1" customBuiltin="1"/>
    <cellStyle name="Accent3" xfId="1739" builtinId="37" hidden="1" customBuiltin="1"/>
    <cellStyle name="Accent3" xfId="1760" builtinId="37" hidden="1" customBuiltin="1"/>
    <cellStyle name="Accent3" xfId="1782" builtinId="37" hidden="1" customBuiltin="1"/>
    <cellStyle name="Accent3" xfId="1804" builtinId="37" hidden="1" customBuiltin="1"/>
    <cellStyle name="Accent3" xfId="1825" builtinId="37" hidden="1" customBuiltin="1"/>
    <cellStyle name="Accent3" xfId="1850" builtinId="37" hidden="1" customBuiltin="1"/>
    <cellStyle name="Accent3" xfId="2029" builtinId="37" hidden="1" customBuiltin="1"/>
    <cellStyle name="Accent3" xfId="2050" builtinId="37" hidden="1" customBuiltin="1"/>
    <cellStyle name="Accent3" xfId="2073" builtinId="37" hidden="1" customBuiltin="1"/>
    <cellStyle name="Accent3" xfId="2095" builtinId="37" hidden="1" customBuiltin="1"/>
    <cellStyle name="Accent3" xfId="2116" builtinId="37" hidden="1" customBuiltin="1"/>
    <cellStyle name="Accent3" xfId="1991" builtinId="37" hidden="1" customBuiltin="1"/>
    <cellStyle name="Accent3" xfId="2152" builtinId="37" hidden="1" customBuiltin="1"/>
    <cellStyle name="Accent3" xfId="2182" builtinId="37" hidden="1" customBuiltin="1"/>
    <cellStyle name="Accent3" xfId="2216" builtinId="37" hidden="1" customBuiltin="1"/>
    <cellStyle name="Accent3" xfId="2246" builtinId="37" hidden="1" customBuiltin="1"/>
    <cellStyle name="Accent3" xfId="2277" builtinId="37" hidden="1" customBuiltin="1"/>
    <cellStyle name="Accent3" xfId="2131" builtinId="37" hidden="1" customBuiltin="1"/>
    <cellStyle name="Accent3" xfId="2190" builtinId="37" hidden="1" customBuiltin="1"/>
    <cellStyle name="Accent3" xfId="2294" builtinId="37" hidden="1" customBuiltin="1"/>
    <cellStyle name="Accent3" xfId="2319" builtinId="37" hidden="1" customBuiltin="1"/>
    <cellStyle name="Accent3" xfId="2341" builtinId="37" hidden="1" customBuiltin="1"/>
    <cellStyle name="Accent3" xfId="2362" builtinId="37" hidden="1" customBuiltin="1"/>
    <cellStyle name="Accent3" xfId="2371" builtinId="37" hidden="1" customBuiltin="1"/>
    <cellStyle name="Accent3" xfId="2407" builtinId="37" hidden="1" customBuiltin="1"/>
    <cellStyle name="Accent3" xfId="2436" builtinId="37" hidden="1" customBuiltin="1"/>
    <cellStyle name="Accent3" xfId="2467" builtinId="37" hidden="1" customBuiltin="1"/>
    <cellStyle name="Accent3" xfId="2495" builtinId="37" hidden="1" customBuiltin="1"/>
    <cellStyle name="Accent3" xfId="2523" builtinId="37" hidden="1" customBuiltin="1"/>
    <cellStyle name="Accent3" xfId="2386" builtinId="37" hidden="1" customBuiltin="1"/>
    <cellStyle name="Accent3" xfId="2442" builtinId="37" hidden="1" customBuiltin="1"/>
    <cellStyle name="Accent3" xfId="2538" builtinId="37" hidden="1" customBuiltin="1"/>
    <cellStyle name="Accent3" xfId="2560" builtinId="37" hidden="1" customBuiltin="1"/>
    <cellStyle name="Accent3" xfId="2582" builtinId="37" hidden="1" customBuiltin="1"/>
    <cellStyle name="Accent3" xfId="2603" builtinId="37" hidden="1" customBuiltin="1"/>
    <cellStyle name="Accent3" xfId="2631" builtinId="37" hidden="1" customBuiltin="1"/>
    <cellStyle name="Accent3" xfId="2667" builtinId="37" hidden="1" customBuiltin="1"/>
    <cellStyle name="Accent3" xfId="2696" builtinId="37" hidden="1" customBuiltin="1"/>
    <cellStyle name="Accent3" xfId="2727" builtinId="37" hidden="1" customBuiltin="1"/>
    <cellStyle name="Accent3" xfId="2755" builtinId="37" hidden="1" customBuiltin="1"/>
    <cellStyle name="Accent3" xfId="2783" builtinId="37" hidden="1" customBuiltin="1"/>
    <cellStyle name="Accent3" xfId="2646" builtinId="37" hidden="1" customBuiltin="1"/>
    <cellStyle name="Accent3" xfId="2702" builtinId="37" hidden="1" customBuiltin="1"/>
    <cellStyle name="Accent3" xfId="2798" builtinId="37" hidden="1" customBuiltin="1"/>
    <cellStyle name="Accent3" xfId="2820" builtinId="37" hidden="1" customBuiltin="1"/>
    <cellStyle name="Accent3" xfId="2842" builtinId="37" hidden="1" customBuiltin="1"/>
    <cellStyle name="Accent3" xfId="2863" builtinId="37" hidden="1" customBuiltin="1"/>
    <cellStyle name="Accent3" xfId="2889" builtinId="37" hidden="1" customBuiltin="1"/>
    <cellStyle name="Accent3" xfId="1930" builtinId="37" hidden="1" customBuiltin="1"/>
    <cellStyle name="Accent3" xfId="1923" builtinId="37" hidden="1" customBuiltin="1"/>
    <cellStyle name="Accent3" xfId="1904" builtinId="37" hidden="1" customBuiltin="1"/>
    <cellStyle name="Accent3" xfId="1931" builtinId="37" hidden="1" customBuiltin="1"/>
    <cellStyle name="Accent3" xfId="1914" builtinId="37" hidden="1" customBuiltin="1"/>
    <cellStyle name="Accent3" xfId="1937" builtinId="37" hidden="1" customBuiltin="1"/>
    <cellStyle name="Accent3" xfId="3036" builtinId="37" hidden="1" customBuiltin="1"/>
    <cellStyle name="Accent3" xfId="3057" builtinId="37" hidden="1" customBuiltin="1"/>
    <cellStyle name="Accent3" xfId="3080" builtinId="37" hidden="1" customBuiltin="1"/>
    <cellStyle name="Accent3" xfId="3101" builtinId="37" hidden="1" customBuiltin="1"/>
    <cellStyle name="Accent3" xfId="3122" builtinId="37" hidden="1" customBuiltin="1"/>
    <cellStyle name="Accent3" xfId="3000" builtinId="37" hidden="1" customBuiltin="1"/>
    <cellStyle name="Accent3" xfId="3157" builtinId="37" hidden="1" customBuiltin="1"/>
    <cellStyle name="Accent3" xfId="3187" builtinId="37" hidden="1" customBuiltin="1"/>
    <cellStyle name="Accent3" xfId="3221" builtinId="37" hidden="1" customBuiltin="1"/>
    <cellStyle name="Accent3" xfId="3250" builtinId="37" hidden="1" customBuiltin="1"/>
    <cellStyle name="Accent3" xfId="3281" builtinId="37" hidden="1" customBuiltin="1"/>
    <cellStyle name="Accent3" xfId="3137" builtinId="37" hidden="1" customBuiltin="1"/>
    <cellStyle name="Accent3" xfId="3195" builtinId="37" hidden="1" customBuiltin="1"/>
    <cellStyle name="Accent3" xfId="3298" builtinId="37" hidden="1" customBuiltin="1"/>
    <cellStyle name="Accent3" xfId="3323" builtinId="37" hidden="1" customBuiltin="1"/>
    <cellStyle name="Accent3" xfId="3344" builtinId="37" hidden="1" customBuiltin="1"/>
    <cellStyle name="Accent3" xfId="3365" builtinId="37" hidden="1" customBuiltin="1"/>
    <cellStyle name="Accent3" xfId="3374" builtinId="37" hidden="1" customBuiltin="1"/>
    <cellStyle name="Accent3" xfId="3408" builtinId="37" hidden="1" customBuiltin="1"/>
    <cellStyle name="Accent3" xfId="3437" builtinId="37" hidden="1" customBuiltin="1"/>
    <cellStyle name="Accent3" xfId="3468" builtinId="37" hidden="1" customBuiltin="1"/>
    <cellStyle name="Accent3" xfId="3495" builtinId="37" hidden="1" customBuiltin="1"/>
    <cellStyle name="Accent3" xfId="3523" builtinId="37" hidden="1" customBuiltin="1"/>
    <cellStyle name="Accent3" xfId="3388" builtinId="37" hidden="1" customBuiltin="1"/>
    <cellStyle name="Accent3" xfId="3443" builtinId="37" hidden="1" customBuiltin="1"/>
    <cellStyle name="Accent3" xfId="3538" builtinId="37" hidden="1" customBuiltin="1"/>
    <cellStyle name="Accent3" xfId="3560" builtinId="37" hidden="1" customBuiltin="1"/>
    <cellStyle name="Accent3" xfId="3581" builtinId="37" hidden="1" customBuiltin="1"/>
    <cellStyle name="Accent3" xfId="3602" builtinId="37" hidden="1" customBuiltin="1"/>
    <cellStyle name="Accent3" xfId="3630" builtinId="37" hidden="1" customBuiltin="1"/>
    <cellStyle name="Accent3" xfId="3664" builtinId="37" hidden="1" customBuiltin="1"/>
    <cellStyle name="Accent3" xfId="3693" builtinId="37" hidden="1" customBuiltin="1"/>
    <cellStyle name="Accent3" xfId="3724" builtinId="37" hidden="1" customBuiltin="1"/>
    <cellStyle name="Accent3" xfId="3751" builtinId="37" hidden="1" customBuiltin="1"/>
    <cellStyle name="Accent3" xfId="3779" builtinId="37" hidden="1" customBuiltin="1"/>
    <cellStyle name="Accent3" xfId="3644" builtinId="37" hidden="1" customBuiltin="1"/>
    <cellStyle name="Accent3" xfId="3699" builtinId="37" hidden="1" customBuiltin="1"/>
    <cellStyle name="Accent3" xfId="3794" builtinId="37" hidden="1" customBuiltin="1"/>
    <cellStyle name="Accent3" xfId="3816" builtinId="37" hidden="1" customBuiltin="1"/>
    <cellStyle name="Accent3" xfId="3837" builtinId="37" hidden="1" customBuiltin="1"/>
    <cellStyle name="Accent3" xfId="3858" builtinId="37" hidden="1" customBuiltin="1"/>
    <cellStyle name="Accent3" xfId="3879" builtinId="37" hidden="1" customBuiltin="1"/>
    <cellStyle name="Accent3" xfId="3924" builtinId="37" hidden="1" customBuiltin="1"/>
    <cellStyle name="Accent3" xfId="3958" builtinId="37" hidden="1" customBuiltin="1"/>
    <cellStyle name="Accent3" xfId="3995" builtinId="37" hidden="1" customBuiltin="1"/>
    <cellStyle name="Accent3" xfId="4032" builtinId="37" hidden="1" customBuiltin="1"/>
    <cellStyle name="Accent3" xfId="4066" builtinId="37" hidden="1" customBuiltin="1"/>
    <cellStyle name="Accent3" xfId="4264" builtinId="37" hidden="1" customBuiltin="1"/>
    <cellStyle name="Accent3" xfId="6395" builtinId="37" hidden="1" customBuiltin="1"/>
    <cellStyle name="Accent3" xfId="6418" builtinId="37" hidden="1" customBuiltin="1"/>
    <cellStyle name="Accent3" xfId="6448" builtinId="37" hidden="1" customBuiltin="1"/>
    <cellStyle name="Accent3" xfId="6474" builtinId="37" hidden="1" customBuiltin="1"/>
    <cellStyle name="Accent3" xfId="6495" builtinId="37" hidden="1" customBuiltin="1"/>
    <cellStyle name="Accent3" xfId="6347" builtinId="37" hidden="1" customBuiltin="1"/>
    <cellStyle name="Accent3" xfId="6540" builtinId="37" hidden="1" customBuiltin="1"/>
    <cellStyle name="Accent3" xfId="6574" builtinId="37" hidden="1" customBuiltin="1"/>
    <cellStyle name="Accent3" xfId="6612" builtinId="37" hidden="1" customBuiltin="1"/>
    <cellStyle name="Accent3" xfId="6648" builtinId="37" hidden="1" customBuiltin="1"/>
    <cellStyle name="Accent3" xfId="6682" builtinId="37" hidden="1" customBuiltin="1"/>
    <cellStyle name="Accent3" xfId="6516" builtinId="37" hidden="1" customBuiltin="1"/>
    <cellStyle name="Accent3" xfId="6583" builtinId="37" hidden="1" customBuiltin="1"/>
    <cellStyle name="Accent3" xfId="6707" builtinId="37" hidden="1" customBuiltin="1"/>
    <cellStyle name="Accent3" xfId="6745" builtinId="37" hidden="1" customBuiltin="1"/>
    <cellStyle name="Accent3" xfId="6781" builtinId="37" hidden="1" customBuiltin="1"/>
    <cellStyle name="Accent3" xfId="6816" builtinId="37" hidden="1" customBuiltin="1"/>
    <cellStyle name="Accent3" xfId="6834" builtinId="37" hidden="1" customBuiltin="1"/>
    <cellStyle name="Accent3" xfId="6879" builtinId="37" hidden="1" customBuiltin="1"/>
    <cellStyle name="Accent3" xfId="6912" builtinId="37" hidden="1" customBuiltin="1"/>
    <cellStyle name="Accent3" xfId="6947" builtinId="37" hidden="1" customBuiltin="1"/>
    <cellStyle name="Accent3" xfId="6979" builtinId="37" hidden="1" customBuiltin="1"/>
    <cellStyle name="Accent3" xfId="7010" builtinId="37" hidden="1" customBuiltin="1"/>
    <cellStyle name="Accent3" xfId="6855" builtinId="37" hidden="1" customBuiltin="1"/>
    <cellStyle name="Accent3" xfId="6919" builtinId="37" hidden="1" customBuiltin="1"/>
    <cellStyle name="Accent3" xfId="7032" builtinId="37" hidden="1" customBuiltin="1"/>
    <cellStyle name="Accent3" xfId="7067" builtinId="37" hidden="1" customBuiltin="1"/>
    <cellStyle name="Accent3" xfId="7103" builtinId="37" hidden="1" customBuiltin="1"/>
    <cellStyle name="Accent3" xfId="7137" builtinId="37" hidden="1" customBuiltin="1"/>
    <cellStyle name="Accent3" xfId="7177" builtinId="37" hidden="1" customBuiltin="1"/>
    <cellStyle name="Accent3" xfId="7223" builtinId="37" hidden="1" customBuiltin="1"/>
    <cellStyle name="Accent3" xfId="7257" builtinId="37" hidden="1" customBuiltin="1"/>
    <cellStyle name="Accent3" xfId="7292" builtinId="37" hidden="1" customBuiltin="1"/>
    <cellStyle name="Accent3" xfId="7324" builtinId="37" hidden="1" customBuiltin="1"/>
    <cellStyle name="Accent3" xfId="7355" builtinId="37" hidden="1" customBuiltin="1"/>
    <cellStyle name="Accent3" xfId="7198" builtinId="37" hidden="1" customBuiltin="1"/>
    <cellStyle name="Accent3" xfId="7264" builtinId="37" hidden="1" customBuiltin="1"/>
    <cellStyle name="Accent3" xfId="7377" builtinId="37" hidden="1" customBuiltin="1"/>
    <cellStyle name="Accent3" xfId="7413" builtinId="37" hidden="1" customBuiltin="1"/>
    <cellStyle name="Accent3" xfId="7449" builtinId="37" hidden="1" customBuiltin="1"/>
    <cellStyle name="Accent3" xfId="7483" builtinId="37" hidden="1" customBuiltin="1"/>
    <cellStyle name="Accent3" xfId="7528" builtinId="37" hidden="1" customBuiltin="1"/>
    <cellStyle name="Accent3" xfId="7980" builtinId="37" hidden="1" customBuiltin="1"/>
    <cellStyle name="Accent3" xfId="8001" builtinId="37" hidden="1" customBuiltin="1"/>
    <cellStyle name="Accent3" xfId="8024" builtinId="37" hidden="1" customBuiltin="1"/>
    <cellStyle name="Accent3" xfId="8047" builtinId="37" hidden="1" customBuiltin="1"/>
    <cellStyle name="Accent3" xfId="8068" builtinId="37" hidden="1" customBuiltin="1"/>
    <cellStyle name="Accent3" xfId="8112" builtinId="37" hidden="1" customBuiltin="1"/>
    <cellStyle name="Accent3" xfId="8578" builtinId="37" hidden="1" customBuiltin="1"/>
    <cellStyle name="Accent3" xfId="8601" builtinId="37" hidden="1" customBuiltin="1"/>
    <cellStyle name="Accent3" xfId="8629" builtinId="37" hidden="1" customBuiltin="1"/>
    <cellStyle name="Accent3" xfId="8653" builtinId="37" hidden="1" customBuiltin="1"/>
    <cellStyle name="Accent3" xfId="8678" builtinId="37" hidden="1" customBuiltin="1"/>
    <cellStyle name="Accent3" xfId="8537" builtinId="37" hidden="1" customBuiltin="1"/>
    <cellStyle name="Accent3" xfId="8716" builtinId="37" hidden="1" customBuiltin="1"/>
    <cellStyle name="Accent3" xfId="8747" builtinId="37" hidden="1" customBuiltin="1"/>
    <cellStyle name="Accent3" xfId="8782" builtinId="37" hidden="1" customBuiltin="1"/>
    <cellStyle name="Accent3" xfId="8815" builtinId="37" hidden="1" customBuiltin="1"/>
    <cellStyle name="Accent3" xfId="8846" builtinId="37" hidden="1" customBuiltin="1"/>
    <cellStyle name="Accent3" xfId="8695" builtinId="37" hidden="1" customBuiltin="1"/>
    <cellStyle name="Accent3" xfId="8755" builtinId="37" hidden="1" customBuiltin="1"/>
    <cellStyle name="Accent3" xfId="8864" builtinId="37" hidden="1" customBuiltin="1"/>
    <cellStyle name="Accent3" xfId="8893" builtinId="37" hidden="1" customBuiltin="1"/>
    <cellStyle name="Accent3" xfId="8916" builtinId="37" hidden="1" customBuiltin="1"/>
    <cellStyle name="Accent3" xfId="8940" builtinId="37" hidden="1" customBuiltin="1"/>
    <cellStyle name="Accent3" xfId="8951" builtinId="37" hidden="1" customBuiltin="1"/>
    <cellStyle name="Accent3" xfId="8990" builtinId="37" hidden="1" customBuiltin="1"/>
    <cellStyle name="Accent3" xfId="9021" builtinId="37" hidden="1" customBuiltin="1"/>
    <cellStyle name="Accent3" xfId="9054" builtinId="37" hidden="1" customBuiltin="1"/>
    <cellStyle name="Accent3" xfId="9083" builtinId="37" hidden="1" customBuiltin="1"/>
    <cellStyle name="Accent3" xfId="9111" builtinId="37" hidden="1" customBuiltin="1"/>
    <cellStyle name="Accent3" xfId="8966" builtinId="37" hidden="1" customBuiltin="1"/>
    <cellStyle name="Accent3" xfId="9027" builtinId="37" hidden="1" customBuiltin="1"/>
    <cellStyle name="Accent3" xfId="9129" builtinId="37" hidden="1" customBuiltin="1"/>
    <cellStyle name="Accent3" xfId="9154" builtinId="37" hidden="1" customBuiltin="1"/>
    <cellStyle name="Accent3" xfId="9180" builtinId="37" hidden="1" customBuiltin="1"/>
    <cellStyle name="Accent3" xfId="9205" builtinId="37" hidden="1" customBuiltin="1"/>
    <cellStyle name="Accent3" xfId="9236" builtinId="37" hidden="1" customBuiltin="1"/>
    <cellStyle name="Accent3" xfId="9275" builtinId="37" hidden="1" customBuiltin="1"/>
    <cellStyle name="Accent3" xfId="9306" builtinId="37" hidden="1" customBuiltin="1"/>
    <cellStyle name="Accent3" xfId="9338" builtinId="37" hidden="1" customBuiltin="1"/>
    <cellStyle name="Accent3" xfId="9368" builtinId="37" hidden="1" customBuiltin="1"/>
    <cellStyle name="Accent3" xfId="9396" builtinId="37" hidden="1" customBuiltin="1"/>
    <cellStyle name="Accent3" xfId="9253" builtinId="37" hidden="1" customBuiltin="1"/>
    <cellStyle name="Accent3" xfId="9312" builtinId="37" hidden="1" customBuiltin="1"/>
    <cellStyle name="Accent3" xfId="9413" builtinId="37" hidden="1" customBuiltin="1"/>
    <cellStyle name="Accent3" xfId="9438" builtinId="37" hidden="1" customBuiltin="1"/>
    <cellStyle name="Accent3" xfId="9464" builtinId="37" hidden="1" customBuiltin="1"/>
    <cellStyle name="Accent3" xfId="9488" builtinId="37" hidden="1" customBuiltin="1"/>
    <cellStyle name="Accent3" xfId="9515" builtinId="37" hidden="1" customBuiltin="1"/>
    <cellStyle name="Accent3" xfId="8408" builtinId="37" hidden="1" customBuiltin="1"/>
    <cellStyle name="Accent3" xfId="8366" builtinId="37" hidden="1" customBuiltin="1"/>
    <cellStyle name="Accent3" xfId="8304" builtinId="37" hidden="1" customBuiltin="1"/>
    <cellStyle name="Accent3" xfId="8413" builtinId="37" hidden="1" customBuiltin="1"/>
    <cellStyle name="Accent3" xfId="8353" builtinId="37" hidden="1" customBuiltin="1"/>
    <cellStyle name="Accent3" xfId="8427" builtinId="37" hidden="1" customBuiltin="1"/>
    <cellStyle name="Accent3" xfId="9678" builtinId="37" hidden="1" customBuiltin="1"/>
    <cellStyle name="Accent3" xfId="9699" builtinId="37" hidden="1" customBuiltin="1"/>
    <cellStyle name="Accent3" xfId="9722" builtinId="37" hidden="1" customBuiltin="1"/>
    <cellStyle name="Accent3" xfId="9743" builtinId="37" hidden="1" customBuiltin="1"/>
    <cellStyle name="Accent3" xfId="9764" builtinId="37" hidden="1" customBuiltin="1"/>
    <cellStyle name="Accent3" xfId="9640" builtinId="37" hidden="1" customBuiltin="1"/>
    <cellStyle name="Accent3" xfId="9801" builtinId="37" hidden="1" customBuiltin="1"/>
    <cellStyle name="Accent3" xfId="9832" builtinId="37" hidden="1" customBuiltin="1"/>
    <cellStyle name="Accent3" xfId="9866" builtinId="37" hidden="1" customBuiltin="1"/>
    <cellStyle name="Accent3" xfId="9897" builtinId="37" hidden="1" customBuiltin="1"/>
    <cellStyle name="Accent3" xfId="9928" builtinId="37" hidden="1" customBuiltin="1"/>
    <cellStyle name="Accent3" xfId="9779" builtinId="37" hidden="1" customBuiltin="1"/>
    <cellStyle name="Accent3" xfId="9840" builtinId="37" hidden="1" customBuiltin="1"/>
    <cellStyle name="Accent3" xfId="9947" builtinId="37" hidden="1" customBuiltin="1"/>
    <cellStyle name="Accent3" xfId="9976" builtinId="37" hidden="1" customBuiltin="1"/>
    <cellStyle name="Accent3" xfId="10001" builtinId="37" hidden="1" customBuiltin="1"/>
    <cellStyle name="Accent3" xfId="10024" builtinId="37" hidden="1" customBuiltin="1"/>
    <cellStyle name="Accent3" xfId="10035" builtinId="37" hidden="1" customBuiltin="1"/>
    <cellStyle name="Accent3" xfId="10070" builtinId="37" hidden="1" customBuiltin="1"/>
    <cellStyle name="Accent3" xfId="10100" builtinId="37" hidden="1" customBuiltin="1"/>
    <cellStyle name="Accent3" xfId="10131" builtinId="37" hidden="1" customBuiltin="1"/>
    <cellStyle name="Accent3" xfId="10159" builtinId="37" hidden="1" customBuiltin="1"/>
    <cellStyle name="Accent3" xfId="10187" builtinId="37" hidden="1" customBuiltin="1"/>
    <cellStyle name="Accent3" xfId="10050" builtinId="37" hidden="1" customBuiltin="1"/>
    <cellStyle name="Accent3" xfId="10106" builtinId="37" hidden="1" customBuiltin="1"/>
    <cellStyle name="Accent3" xfId="10205" builtinId="37" hidden="1" customBuiltin="1"/>
    <cellStyle name="Accent3" xfId="10231" builtinId="37" hidden="1" customBuiltin="1"/>
    <cellStyle name="Accent3" xfId="10255" builtinId="37" hidden="1" customBuiltin="1"/>
    <cellStyle name="Accent3" xfId="10279" builtinId="37" hidden="1" customBuiltin="1"/>
    <cellStyle name="Accent3" xfId="10310" builtinId="37" hidden="1" customBuiltin="1"/>
    <cellStyle name="Accent3" xfId="10348" builtinId="37" hidden="1" customBuiltin="1"/>
    <cellStyle name="Accent3" xfId="10378" builtinId="37" hidden="1" customBuiltin="1"/>
    <cellStyle name="Accent3" xfId="10410" builtinId="37" hidden="1" customBuiltin="1"/>
    <cellStyle name="Accent3" xfId="10439" builtinId="37" hidden="1" customBuiltin="1"/>
    <cellStyle name="Accent3" xfId="10467" builtinId="37" hidden="1" customBuiltin="1"/>
    <cellStyle name="Accent3" xfId="10327" builtinId="37" hidden="1" customBuiltin="1"/>
    <cellStyle name="Accent3" xfId="10384" builtinId="37" hidden="1" customBuiltin="1"/>
    <cellStyle name="Accent3" xfId="10484" builtinId="37" hidden="1" customBuiltin="1"/>
    <cellStyle name="Accent3" xfId="10511" builtinId="37" hidden="1" customBuiltin="1"/>
    <cellStyle name="Accent3" xfId="10534" builtinId="37" hidden="1" customBuiltin="1"/>
    <cellStyle name="Accent3" xfId="10557" builtinId="37" hidden="1" customBuiltin="1"/>
    <cellStyle name="Accent3" xfId="10586" builtinId="37" hidden="1" customBuiltin="1"/>
    <cellStyle name="Accent3" xfId="8287" builtinId="37" hidden="1" customBuiltin="1"/>
    <cellStyle name="Accent3" xfId="8416" builtinId="37" hidden="1" customBuiltin="1"/>
    <cellStyle name="Accent3" xfId="4923" builtinId="37" hidden="1" customBuiltin="1"/>
    <cellStyle name="Accent3" xfId="6107" builtinId="37" hidden="1" customBuiltin="1"/>
    <cellStyle name="Accent3" xfId="10635" builtinId="37" hidden="1" customBuiltin="1"/>
    <cellStyle name="Accent3" xfId="10611" builtinId="37" hidden="1" customBuiltin="1"/>
    <cellStyle name="Accent3" xfId="7949" builtinId="37" hidden="1" customBuiltin="1"/>
    <cellStyle name="Accent3" xfId="4780" builtinId="37" hidden="1" customBuiltin="1"/>
    <cellStyle name="Accent3" xfId="4792" builtinId="37" hidden="1" customBuiltin="1"/>
    <cellStyle name="Accent3" xfId="4688" builtinId="37" hidden="1" customBuiltin="1"/>
    <cellStyle name="Accent3" xfId="7744" builtinId="37" hidden="1" customBuiltin="1"/>
    <cellStyle name="Accent3" xfId="4533" builtinId="37" hidden="1" customBuiltin="1"/>
    <cellStyle name="Accent3" xfId="4420" builtinId="37" hidden="1" customBuiltin="1"/>
    <cellStyle name="Accent3" xfId="4406" builtinId="37" hidden="1" customBuiltin="1"/>
    <cellStyle name="Accent3" xfId="7589" builtinId="37" hidden="1" customBuiltin="1"/>
    <cellStyle name="Accent3" xfId="10711" builtinId="37" hidden="1" customBuiltin="1"/>
    <cellStyle name="Accent3" xfId="10829" builtinId="37" hidden="1" customBuiltin="1"/>
    <cellStyle name="Accent3" xfId="5542" builtinId="37" hidden="1" customBuiltin="1"/>
    <cellStyle name="Accent3" xfId="4397" builtinId="37" hidden="1" customBuiltin="1"/>
    <cellStyle name="Accent3" xfId="8240" builtinId="37" hidden="1" customBuiltin="1"/>
    <cellStyle name="Accent3" xfId="5183" builtinId="37" hidden="1" customBuiltin="1"/>
    <cellStyle name="Accent3" xfId="10755" builtinId="37" hidden="1" customBuiltin="1"/>
    <cellStyle name="Accent3" xfId="5208" builtinId="37" hidden="1" customBuiltin="1"/>
    <cellStyle name="Accent3" xfId="8352" builtinId="37" hidden="1" customBuiltin="1"/>
    <cellStyle name="Accent3" xfId="10667" builtinId="37" hidden="1" customBuiltin="1"/>
    <cellStyle name="Accent3" xfId="10638" builtinId="37" hidden="1" customBuiltin="1"/>
    <cellStyle name="Accent3" xfId="5928" builtinId="37" hidden="1" customBuiltin="1"/>
    <cellStyle name="Accent3" xfId="8282" builtinId="37" hidden="1" customBuiltin="1"/>
    <cellStyle name="Accent3" xfId="5521" builtinId="37" hidden="1" customBuiltin="1"/>
    <cellStyle name="Accent3" xfId="5623" builtinId="37" hidden="1" customBuiltin="1"/>
    <cellStyle name="Accent3" xfId="10771" builtinId="37" hidden="1" customBuiltin="1"/>
    <cellStyle name="Accent3" xfId="4742" builtinId="37" hidden="1" customBuiltin="1"/>
    <cellStyle name="Accent3" xfId="6118" builtinId="37" hidden="1" customBuiltin="1"/>
    <cellStyle name="Accent3" xfId="6213" builtinId="37" hidden="1" customBuiltin="1"/>
    <cellStyle name="Accent3" xfId="5801" builtinId="37" hidden="1" customBuiltin="1"/>
    <cellStyle name="Accent3" xfId="5800" builtinId="37" hidden="1" customBuiltin="1"/>
    <cellStyle name="Accent3" xfId="6147" builtinId="37" hidden="1" customBuiltin="1"/>
    <cellStyle name="Accent3" xfId="4160" builtinId="37" hidden="1" customBuiltin="1"/>
    <cellStyle name="Accent3" xfId="5143" builtinId="37" hidden="1" customBuiltin="1"/>
    <cellStyle name="Accent3" xfId="4879" builtinId="37" hidden="1" customBuiltin="1"/>
    <cellStyle name="Accent3" xfId="5309" builtinId="37" hidden="1" customBuiltin="1"/>
    <cellStyle name="Accent3" xfId="5798" builtinId="37" hidden="1" customBuiltin="1"/>
    <cellStyle name="Accent3" xfId="6146" builtinId="37" hidden="1" customBuiltin="1"/>
    <cellStyle name="Accent3" xfId="5486" builtinId="37" hidden="1" customBuiltin="1"/>
    <cellStyle name="Accent3" xfId="4364" builtinId="37" hidden="1" customBuiltin="1"/>
    <cellStyle name="Accent3" xfId="6030" builtinId="37" hidden="1" customBuiltin="1"/>
    <cellStyle name="Accent3" xfId="6185" builtinId="37" hidden="1" customBuiltin="1"/>
    <cellStyle name="Accent3" xfId="4112" builtinId="37" hidden="1" customBuiltin="1"/>
    <cellStyle name="Accent3" xfId="5058" builtinId="37" hidden="1" customBuiltin="1"/>
    <cellStyle name="Accent3" xfId="8683" builtinId="37" hidden="1" customBuiltin="1"/>
    <cellStyle name="Accent3" xfId="6399" builtinId="37" hidden="1" customBuiltin="1"/>
    <cellStyle name="Accent3" xfId="7954" builtinId="37" hidden="1" customBuiltin="1"/>
    <cellStyle name="Accent3" xfId="6172" builtinId="37" hidden="1" customBuiltin="1"/>
    <cellStyle name="Accent3" xfId="10354" builtinId="37" hidden="1" customBuiltin="1"/>
    <cellStyle name="Accent3" xfId="11023" builtinId="37" hidden="1" customBuiltin="1"/>
    <cellStyle name="Accent3" xfId="11050" builtinId="37" hidden="1" customBuiltin="1"/>
    <cellStyle name="Accent3" xfId="11081" builtinId="37" hidden="1" customBuiltin="1"/>
    <cellStyle name="Accent3" xfId="11108" builtinId="37" hidden="1" customBuiltin="1"/>
    <cellStyle name="Accent3" xfId="11134" builtinId="37" hidden="1" customBuiltin="1"/>
    <cellStyle name="Accent3" xfId="10977" builtinId="37" hidden="1" customBuiltin="1"/>
    <cellStyle name="Accent3" xfId="11181" builtinId="37" hidden="1" customBuiltin="1"/>
    <cellStyle name="Accent3" xfId="11213" builtinId="37" hidden="1" customBuiltin="1"/>
    <cellStyle name="Accent3" xfId="11247" builtinId="37" hidden="1" customBuiltin="1"/>
    <cellStyle name="Accent3" xfId="11283" builtinId="37" hidden="1" customBuiltin="1"/>
    <cellStyle name="Accent3" xfId="11314" builtinId="37" hidden="1" customBuiltin="1"/>
    <cellStyle name="Accent3" xfId="11157" builtinId="37" hidden="1" customBuiltin="1"/>
    <cellStyle name="Accent3" xfId="11221" builtinId="37" hidden="1" customBuiltin="1"/>
    <cellStyle name="Accent3" xfId="11334" builtinId="37" hidden="1" customBuiltin="1"/>
    <cellStyle name="Accent3" xfId="11366" builtinId="37" hidden="1" customBuiltin="1"/>
    <cellStyle name="Accent3" xfId="11396" builtinId="37" hidden="1" customBuiltin="1"/>
    <cellStyle name="Accent3" xfId="11422" builtinId="37" hidden="1" customBuiltin="1"/>
    <cellStyle name="Accent3" xfId="11435" builtinId="37" hidden="1" customBuiltin="1"/>
    <cellStyle name="Accent3" xfId="11478" builtinId="37" hidden="1" customBuiltin="1"/>
    <cellStyle name="Accent3" xfId="11509" builtinId="37" hidden="1" customBuiltin="1"/>
    <cellStyle name="Accent3" xfId="11541" builtinId="37" hidden="1" customBuiltin="1"/>
    <cellStyle name="Accent3" xfId="11572" builtinId="37" hidden="1" customBuiltin="1"/>
    <cellStyle name="Accent3" xfId="11601" builtinId="37" hidden="1" customBuiltin="1"/>
    <cellStyle name="Accent3" xfId="11454" builtinId="37" hidden="1" customBuiltin="1"/>
    <cellStyle name="Accent3" xfId="11516" builtinId="37" hidden="1" customBuiltin="1"/>
    <cellStyle name="Accent3" xfId="11620" builtinId="37" hidden="1" customBuiltin="1"/>
    <cellStyle name="Accent3" xfId="11647" builtinId="37" hidden="1" customBuiltin="1"/>
    <cellStyle name="Accent3" xfId="11674" builtinId="37" hidden="1" customBuiltin="1"/>
    <cellStyle name="Accent3" xfId="11701" builtinId="37" hidden="1" customBuiltin="1"/>
    <cellStyle name="Accent3" xfId="11733" builtinId="37" hidden="1" customBuiltin="1"/>
    <cellStyle name="Accent3" xfId="11776" builtinId="37" hidden="1" customBuiltin="1"/>
    <cellStyle name="Accent3" xfId="11807" builtinId="37" hidden="1" customBuiltin="1"/>
    <cellStyle name="Accent3" xfId="11839" builtinId="37" hidden="1" customBuiltin="1"/>
    <cellStyle name="Accent3" xfId="11869" builtinId="37" hidden="1" customBuiltin="1"/>
    <cellStyle name="Accent3" xfId="11897" builtinId="37" hidden="1" customBuiltin="1"/>
    <cellStyle name="Accent3" xfId="11753" builtinId="37" hidden="1" customBuiltin="1"/>
    <cellStyle name="Accent3" xfId="11814" builtinId="37" hidden="1" customBuiltin="1"/>
    <cellStyle name="Accent3" xfId="11916" builtinId="37" hidden="1" customBuiltin="1"/>
    <cellStyle name="Accent3" xfId="11942" builtinId="37" hidden="1" customBuiltin="1"/>
    <cellStyle name="Accent3" xfId="11972" builtinId="37" hidden="1" customBuiltin="1"/>
    <cellStyle name="Accent3" xfId="12000" builtinId="37" hidden="1" customBuiltin="1"/>
    <cellStyle name="Accent3" xfId="12028" builtinId="37" hidden="1" customBuiltin="1"/>
    <cellStyle name="Accent3" xfId="10901" builtinId="37" hidden="1" customBuiltin="1"/>
    <cellStyle name="Accent3" xfId="10891" builtinId="37" hidden="1" customBuiltin="1"/>
    <cellStyle name="Accent3" xfId="4136" builtinId="37" hidden="1" customBuiltin="1"/>
    <cellStyle name="Accent3" xfId="10904" builtinId="37" hidden="1" customBuiltin="1"/>
    <cellStyle name="Accent3" xfId="10881" builtinId="37" hidden="1" customBuiltin="1"/>
    <cellStyle name="Accent3" xfId="10911" builtinId="37" hidden="1" customBuiltin="1"/>
    <cellStyle name="Accent3" xfId="12177" builtinId="37" hidden="1" customBuiltin="1"/>
    <cellStyle name="Accent3" xfId="12198" builtinId="37" hidden="1" customBuiltin="1"/>
    <cellStyle name="Accent3" xfId="12221" builtinId="37" hidden="1" customBuiltin="1"/>
    <cellStyle name="Accent3" xfId="12242" builtinId="37" hidden="1" customBuiltin="1"/>
    <cellStyle name="Accent3" xfId="12263" builtinId="37" hidden="1" customBuiltin="1"/>
    <cellStyle name="Accent3" xfId="12139" builtinId="37" hidden="1" customBuiltin="1"/>
    <cellStyle name="Accent3" xfId="12304" builtinId="37" hidden="1" customBuiltin="1"/>
    <cellStyle name="Accent3" xfId="12335" builtinId="37" hidden="1" customBuiltin="1"/>
    <cellStyle name="Accent3" xfId="12370" builtinId="37" hidden="1" customBuiltin="1"/>
    <cellStyle name="Accent3" xfId="12400" builtinId="37" hidden="1" customBuiltin="1"/>
    <cellStyle name="Accent3" xfId="12432" builtinId="37" hidden="1" customBuiltin="1"/>
    <cellStyle name="Accent3" xfId="12281" builtinId="37" hidden="1" customBuiltin="1"/>
    <cellStyle name="Accent3" xfId="12343" builtinId="37" hidden="1" customBuiltin="1"/>
    <cellStyle name="Accent3" xfId="12454" builtinId="37" hidden="1" customBuiltin="1"/>
    <cellStyle name="Accent3" xfId="12484" builtinId="37" hidden="1" customBuiltin="1"/>
    <cellStyle name="Accent3" xfId="12511" builtinId="37" hidden="1" customBuiltin="1"/>
    <cellStyle name="Accent3" xfId="12537" builtinId="37" hidden="1" customBuiltin="1"/>
    <cellStyle name="Accent3" xfId="12548" builtinId="37" hidden="1" customBuiltin="1"/>
    <cellStyle name="Accent3" xfId="12587" builtinId="37" hidden="1" customBuiltin="1"/>
    <cellStyle name="Accent3" xfId="12618" builtinId="37" hidden="1" customBuiltin="1"/>
    <cellStyle name="Accent3" xfId="12649" builtinId="37" hidden="1" customBuiltin="1"/>
    <cellStyle name="Accent3" xfId="12678" builtinId="37" hidden="1" customBuiltin="1"/>
    <cellStyle name="Accent3" xfId="12706" builtinId="37" hidden="1" customBuiltin="1"/>
    <cellStyle name="Accent3" xfId="12566" builtinId="37" hidden="1" customBuiltin="1"/>
    <cellStyle name="Accent3" xfId="12624" builtinId="37" hidden="1" customBuiltin="1"/>
    <cellStyle name="Accent3" xfId="12725" builtinId="37" hidden="1" customBuiltin="1"/>
    <cellStyle name="Accent3" xfId="12752" builtinId="37" hidden="1" customBuiltin="1"/>
    <cellStyle name="Accent3" xfId="12780" builtinId="37" hidden="1" customBuiltin="1"/>
    <cellStyle name="Accent3" xfId="12808" builtinId="37" hidden="1" customBuiltin="1"/>
    <cellStyle name="Accent3" xfId="12841" builtinId="37" hidden="1" customBuiltin="1"/>
    <cellStyle name="Accent3" xfId="12881" builtinId="37" hidden="1" customBuiltin="1"/>
    <cellStyle name="Accent3" xfId="12911" builtinId="37" hidden="1" customBuiltin="1"/>
    <cellStyle name="Accent3" xfId="12942" builtinId="37" hidden="1" customBuiltin="1"/>
    <cellStyle name="Accent3" xfId="12970" builtinId="37" hidden="1" customBuiltin="1"/>
    <cellStyle name="Accent3" xfId="12998" builtinId="37" hidden="1" customBuiltin="1"/>
    <cellStyle name="Accent3" xfId="12859" builtinId="37" hidden="1" customBuiltin="1"/>
    <cellStyle name="Accent3" xfId="12917" builtinId="37" hidden="1" customBuiltin="1"/>
    <cellStyle name="Accent3" xfId="13017" builtinId="37" hidden="1" customBuiltin="1"/>
    <cellStyle name="Accent3" xfId="13044" builtinId="37" hidden="1" customBuiltin="1"/>
    <cellStyle name="Accent3" xfId="13070" builtinId="37" hidden="1" customBuiltin="1"/>
    <cellStyle name="Accent3" xfId="13095" builtinId="37" hidden="1" customBuiltin="1"/>
    <cellStyle name="Accent3" xfId="13117" builtinId="37" hidden="1" customBuiltin="1"/>
    <cellStyle name="Accent3" xfId="7789" builtinId="37" hidden="1" customBuiltin="1"/>
    <cellStyle name="Accent3" xfId="4524" builtinId="37" hidden="1" customBuiltin="1"/>
    <cellStyle name="Accent3" xfId="5288" builtinId="37" hidden="1" customBuiltin="1"/>
    <cellStyle name="Accent3" xfId="5551" builtinId="37" hidden="1" customBuiltin="1"/>
    <cellStyle name="Accent3" xfId="5350" builtinId="37" hidden="1" customBuiltin="1"/>
    <cellStyle name="Accent3" xfId="7861" builtinId="37" hidden="1" customBuiltin="1"/>
    <cellStyle name="Accent3" xfId="10709" builtinId="37" hidden="1" customBuiltin="1"/>
    <cellStyle name="Accent3" xfId="12538" builtinId="37" hidden="1" customBuiltin="1"/>
    <cellStyle name="Accent3" xfId="12821" builtinId="37" hidden="1" customBuiltin="1"/>
    <cellStyle name="Accent3" xfId="4941" builtinId="37" hidden="1" customBuiltin="1"/>
    <cellStyle name="Accent3" xfId="4184" builtinId="37" hidden="1" customBuiltin="1"/>
    <cellStyle name="Accent3" xfId="11151" builtinId="37" hidden="1" customBuiltin="1"/>
    <cellStyle name="Accent3" xfId="6241" builtinId="37" hidden="1" customBuiltin="1"/>
    <cellStyle name="Accent3" xfId="7879" builtinId="37" hidden="1" customBuiltin="1"/>
    <cellStyle name="Accent3" xfId="4800" builtinId="37" hidden="1" customBuiltin="1"/>
    <cellStyle name="Accent3" xfId="10742" builtinId="37" hidden="1" customBuiltin="1"/>
    <cellStyle name="Accent3" xfId="7599" builtinId="37" hidden="1" customBuiltin="1"/>
    <cellStyle name="Accent3" xfId="5438" builtinId="37" hidden="1" customBuiltin="1"/>
    <cellStyle name="Accent3" xfId="4601" builtinId="37" hidden="1" customBuiltin="1"/>
    <cellStyle name="Accent3" xfId="13146" builtinId="37" hidden="1" customBuiltin="1"/>
    <cellStyle name="Accent3" xfId="13184" builtinId="37" hidden="1" customBuiltin="1"/>
    <cellStyle name="Accent3" xfId="13220" builtinId="37" hidden="1" customBuiltin="1"/>
    <cellStyle name="Accent3" xfId="13255" builtinId="37" hidden="1" customBuiltin="1"/>
    <cellStyle name="Accent3" xfId="13273" builtinId="37" hidden="1" customBuiltin="1"/>
    <cellStyle name="Accent3" xfId="13318" builtinId="37" hidden="1" customBuiltin="1"/>
    <cellStyle name="Accent3" xfId="13351" builtinId="37" hidden="1" customBuiltin="1"/>
    <cellStyle name="Accent3" xfId="13385" builtinId="37" hidden="1" customBuiltin="1"/>
    <cellStyle name="Accent3" xfId="13417" builtinId="37" hidden="1" customBuiltin="1"/>
    <cellStyle name="Accent3" xfId="13448" builtinId="37" hidden="1" customBuiltin="1"/>
    <cellStyle name="Accent3" xfId="13294" builtinId="37" hidden="1" customBuiltin="1"/>
    <cellStyle name="Accent3" xfId="13358" builtinId="37" hidden="1" customBuiltin="1"/>
    <cellStyle name="Accent3" xfId="13470" builtinId="37" hidden="1" customBuiltin="1"/>
    <cellStyle name="Accent3" xfId="13505" builtinId="37" hidden="1" customBuiltin="1"/>
    <cellStyle name="Accent3" xfId="13541" builtinId="37" hidden="1" customBuiltin="1"/>
    <cellStyle name="Accent3" xfId="13575" builtinId="37" hidden="1" customBuiltin="1"/>
    <cellStyle name="Accent3" xfId="13615" builtinId="37" hidden="1" customBuiltin="1"/>
    <cellStyle name="Accent3" xfId="13660" builtinId="37" hidden="1" customBuiltin="1"/>
    <cellStyle name="Accent3" xfId="13693" builtinId="37" hidden="1" customBuiltin="1"/>
    <cellStyle name="Accent3" xfId="13727" builtinId="37" hidden="1" customBuiltin="1"/>
    <cellStyle name="Accent3" xfId="13759" builtinId="37" hidden="1" customBuiltin="1"/>
    <cellStyle name="Accent3" xfId="13790" builtinId="37" hidden="1" customBuiltin="1"/>
    <cellStyle name="Accent3" xfId="13636" builtinId="37" hidden="1" customBuiltin="1"/>
    <cellStyle name="Accent3" xfId="13700" builtinId="37" hidden="1" customBuiltin="1"/>
    <cellStyle name="Accent3" xfId="13812" builtinId="37" hidden="1" customBuiltin="1"/>
    <cellStyle name="Accent3" xfId="13847" builtinId="37" hidden="1" customBuiltin="1"/>
    <cellStyle name="Accent3" xfId="13883" builtinId="37" hidden="1" customBuiltin="1"/>
    <cellStyle name="Accent3" xfId="13917" builtinId="37" hidden="1" customBuiltin="1"/>
    <cellStyle name="Accent3" xfId="13961" builtinId="37" hidden="1" customBuiltin="1"/>
    <cellStyle name="Accent3" xfId="14320" builtinId="37" hidden="1" customBuiltin="1"/>
    <cellStyle name="Accent3" xfId="14341" builtinId="37" hidden="1" customBuiltin="1"/>
    <cellStyle name="Accent3" xfId="14363" builtinId="37" hidden="1" customBuiltin="1"/>
    <cellStyle name="Accent3" xfId="14385" builtinId="37" hidden="1" customBuiltin="1"/>
    <cellStyle name="Accent3" xfId="14406" builtinId="37" hidden="1" customBuiltin="1"/>
    <cellStyle name="Accent3" xfId="14448" builtinId="37" hidden="1" customBuiltin="1"/>
    <cellStyle name="Accent3" xfId="14849" builtinId="37" hidden="1" customBuiltin="1"/>
    <cellStyle name="Accent3" xfId="14874" builtinId="37" hidden="1" customBuiltin="1"/>
    <cellStyle name="Accent3" xfId="14901" builtinId="37" hidden="1" customBuiltin="1"/>
    <cellStyle name="Accent3" xfId="14924" builtinId="37" hidden="1" customBuiltin="1"/>
    <cellStyle name="Accent3" xfId="14948" builtinId="37" hidden="1" customBuiltin="1"/>
    <cellStyle name="Accent3" xfId="14809" builtinId="37" hidden="1" customBuiltin="1"/>
    <cellStyle name="Accent3" xfId="14986" builtinId="37" hidden="1" customBuiltin="1"/>
    <cellStyle name="Accent3" xfId="15017" builtinId="37" hidden="1" customBuiltin="1"/>
    <cellStyle name="Accent3" xfId="15051" builtinId="37" hidden="1" customBuiltin="1"/>
    <cellStyle name="Accent3" xfId="15084" builtinId="37" hidden="1" customBuiltin="1"/>
    <cellStyle name="Accent3" xfId="15115" builtinId="37" hidden="1" customBuiltin="1"/>
    <cellStyle name="Accent3" xfId="14964" builtinId="37" hidden="1" customBuiltin="1"/>
    <cellStyle name="Accent3" xfId="15025" builtinId="37" hidden="1" customBuiltin="1"/>
    <cellStyle name="Accent3" xfId="15133" builtinId="37" hidden="1" customBuiltin="1"/>
    <cellStyle name="Accent3" xfId="15161" builtinId="37" hidden="1" customBuiltin="1"/>
    <cellStyle name="Accent3" xfId="15184" builtinId="37" hidden="1" customBuiltin="1"/>
    <cellStyle name="Accent3" xfId="15208" builtinId="37" hidden="1" customBuiltin="1"/>
    <cellStyle name="Accent3" xfId="15218" builtinId="37" hidden="1" customBuiltin="1"/>
    <cellStyle name="Accent3" xfId="15254" builtinId="37" hidden="1" customBuiltin="1"/>
    <cellStyle name="Accent3" xfId="15284" builtinId="37" hidden="1" customBuiltin="1"/>
    <cellStyle name="Accent3" xfId="15315" builtinId="37" hidden="1" customBuiltin="1"/>
    <cellStyle name="Accent3" xfId="15345" builtinId="37" hidden="1" customBuiltin="1"/>
    <cellStyle name="Accent3" xfId="15373" builtinId="37" hidden="1" customBuiltin="1"/>
    <cellStyle name="Accent3" xfId="15233" builtinId="37" hidden="1" customBuiltin="1"/>
    <cellStyle name="Accent3" xfId="15290" builtinId="37" hidden="1" customBuiltin="1"/>
    <cellStyle name="Accent3" xfId="15390" builtinId="37" hidden="1" customBuiltin="1"/>
    <cellStyle name="Accent3" xfId="15414" builtinId="37" hidden="1" customBuiltin="1"/>
    <cellStyle name="Accent3" xfId="15439" builtinId="37" hidden="1" customBuiltin="1"/>
    <cellStyle name="Accent3" xfId="15464" builtinId="37" hidden="1" customBuiltin="1"/>
    <cellStyle name="Accent3" xfId="15495" builtinId="37" hidden="1" customBuiltin="1"/>
    <cellStyle name="Accent3" xfId="15532" builtinId="37" hidden="1" customBuiltin="1"/>
    <cellStyle name="Accent3" xfId="15562" builtinId="37" hidden="1" customBuiltin="1"/>
    <cellStyle name="Accent3" xfId="15593" builtinId="37" hidden="1" customBuiltin="1"/>
    <cellStyle name="Accent3" xfId="15622" builtinId="37" hidden="1" customBuiltin="1"/>
    <cellStyle name="Accent3" xfId="15650" builtinId="37" hidden="1" customBuiltin="1"/>
    <cellStyle name="Accent3" xfId="15511" builtinId="37" hidden="1" customBuiltin="1"/>
    <cellStyle name="Accent3" xfId="15568" builtinId="37" hidden="1" customBuiltin="1"/>
    <cellStyle name="Accent3" xfId="15667" builtinId="37" hidden="1" customBuiltin="1"/>
    <cellStyle name="Accent3" xfId="15691" builtinId="37" hidden="1" customBuiltin="1"/>
    <cellStyle name="Accent3" xfId="15715" builtinId="37" hidden="1" customBuiltin="1"/>
    <cellStyle name="Accent3" xfId="15739" builtinId="37" hidden="1" customBuiltin="1"/>
    <cellStyle name="Accent3" xfId="15766" builtinId="37" hidden="1" customBuiltin="1"/>
    <cellStyle name="Accent3" xfId="14693" builtinId="37" hidden="1" customBuiltin="1"/>
    <cellStyle name="Accent3" xfId="14660" builtinId="37" hidden="1" customBuiltin="1"/>
    <cellStyle name="Accent3" xfId="14604" builtinId="37" hidden="1" customBuiltin="1"/>
    <cellStyle name="Accent3" xfId="14698" builtinId="37" hidden="1" customBuiltin="1"/>
    <cellStyle name="Accent3" xfId="14646" builtinId="37" hidden="1" customBuiltin="1"/>
    <cellStyle name="Accent3" xfId="14709" builtinId="37" hidden="1" customBuiltin="1"/>
    <cellStyle name="Accent3" xfId="15920" builtinId="37" hidden="1" customBuiltin="1"/>
    <cellStyle name="Accent3" xfId="15941" builtinId="37" hidden="1" customBuiltin="1"/>
    <cellStyle name="Accent3" xfId="15964" builtinId="37" hidden="1" customBuiltin="1"/>
    <cellStyle name="Accent3" xfId="15985" builtinId="37" hidden="1" customBuiltin="1"/>
    <cellStyle name="Accent3" xfId="16006" builtinId="37" hidden="1" customBuiltin="1"/>
    <cellStyle name="Accent3" xfId="15884" builtinId="37" hidden="1" customBuiltin="1"/>
    <cellStyle name="Accent3" xfId="16042" builtinId="37" hidden="1" customBuiltin="1"/>
    <cellStyle name="Accent3" xfId="16073" builtinId="37" hidden="1" customBuiltin="1"/>
    <cellStyle name="Accent3" xfId="16108" builtinId="37" hidden="1" customBuiltin="1"/>
    <cellStyle name="Accent3" xfId="16138" builtinId="37" hidden="1" customBuiltin="1"/>
    <cellStyle name="Accent3" xfId="16169" builtinId="37" hidden="1" customBuiltin="1"/>
    <cellStyle name="Accent3" xfId="16021" builtinId="37" hidden="1" customBuiltin="1"/>
    <cellStyle name="Accent3" xfId="16081" builtinId="37" hidden="1" customBuiltin="1"/>
    <cellStyle name="Accent3" xfId="16188" builtinId="37" hidden="1" customBuiltin="1"/>
    <cellStyle name="Accent3" xfId="16217" builtinId="37" hidden="1" customBuiltin="1"/>
    <cellStyle name="Accent3" xfId="16242" builtinId="37" hidden="1" customBuiltin="1"/>
    <cellStyle name="Accent3" xfId="16268" builtinId="37" hidden="1" customBuiltin="1"/>
    <cellStyle name="Accent3" xfId="16279" builtinId="37" hidden="1" customBuiltin="1"/>
    <cellStyle name="Accent3" xfId="16315" builtinId="37" hidden="1" customBuiltin="1"/>
    <cellStyle name="Accent3" xfId="16345" builtinId="37" hidden="1" customBuiltin="1"/>
    <cellStyle name="Accent3" xfId="16376" builtinId="37" hidden="1" customBuiltin="1"/>
    <cellStyle name="Accent3" xfId="16404" builtinId="37" hidden="1" customBuiltin="1"/>
    <cellStyle name="Accent3" xfId="16432" builtinId="37" hidden="1" customBuiltin="1"/>
    <cellStyle name="Accent3" xfId="16295" builtinId="37" hidden="1" customBuiltin="1"/>
    <cellStyle name="Accent3" xfId="16351" builtinId="37" hidden="1" customBuiltin="1"/>
    <cellStyle name="Accent3" xfId="16448" builtinId="37" hidden="1" customBuiltin="1"/>
    <cellStyle name="Accent3" xfId="16473" builtinId="37" hidden="1" customBuiltin="1"/>
    <cellStyle name="Accent3" xfId="16494" builtinId="37" hidden="1" customBuiltin="1"/>
    <cellStyle name="Accent3" xfId="16518" builtinId="37" hidden="1" customBuiltin="1"/>
    <cellStyle name="Accent3" xfId="16549" builtinId="37" hidden="1" customBuiltin="1"/>
    <cellStyle name="Accent3" xfId="16585" builtinId="37" hidden="1" customBuiltin="1"/>
    <cellStyle name="Accent3" xfId="16615" builtinId="37" hidden="1" customBuiltin="1"/>
    <cellStyle name="Accent3" xfId="16647" builtinId="37" hidden="1" customBuiltin="1"/>
    <cellStyle name="Accent3" xfId="16676" builtinId="37" hidden="1" customBuiltin="1"/>
    <cellStyle name="Accent3" xfId="16704" builtinId="37" hidden="1" customBuiltin="1"/>
    <cellStyle name="Accent3" xfId="16565" builtinId="37" hidden="1" customBuiltin="1"/>
    <cellStyle name="Accent3" xfId="16622" builtinId="37" hidden="1" customBuiltin="1"/>
    <cellStyle name="Accent3" xfId="16721" builtinId="37" hidden="1" customBuiltin="1"/>
    <cellStyle name="Accent3" xfId="16746" builtinId="37" hidden="1" customBuiltin="1"/>
    <cellStyle name="Accent3" xfId="16768" builtinId="37" hidden="1" customBuiltin="1"/>
    <cellStyle name="Accent3" xfId="16791" builtinId="37" hidden="1" customBuiltin="1"/>
    <cellStyle name="Accent3" xfId="16820" builtinId="37" hidden="1" customBuiltin="1"/>
    <cellStyle name="Accent3" xfId="14591" builtinId="37" hidden="1" customBuiltin="1"/>
    <cellStyle name="Accent3" xfId="14701" builtinId="37" hidden="1" customBuiltin="1"/>
    <cellStyle name="Accent3" xfId="4126" builtinId="37" hidden="1" customBuiltin="1"/>
    <cellStyle name="Accent3" xfId="6062" builtinId="37" hidden="1" customBuiltin="1"/>
    <cellStyle name="Accent3" xfId="16854" builtinId="37" hidden="1" customBuiltin="1"/>
    <cellStyle name="Accent3" xfId="16838" builtinId="37" hidden="1" customBuiltin="1"/>
    <cellStyle name="Accent3" xfId="14290" builtinId="37" hidden="1" customBuiltin="1"/>
    <cellStyle name="Accent3" xfId="5455" builtinId="37" hidden="1" customBuiltin="1"/>
    <cellStyle name="Accent3" xfId="5526" builtinId="37" hidden="1" customBuiltin="1"/>
    <cellStyle name="Accent3" xfId="5591" builtinId="37" hidden="1" customBuiltin="1"/>
    <cellStyle name="Accent3" xfId="14126" builtinId="37" hidden="1" customBuiltin="1"/>
    <cellStyle name="Accent3" xfId="5473" builtinId="37" hidden="1" customBuiltin="1"/>
    <cellStyle name="Accent3" xfId="8450" builtinId="37" hidden="1" customBuiltin="1"/>
    <cellStyle name="Accent3" xfId="4665" builtinId="37" hidden="1" customBuiltin="1"/>
    <cellStyle name="Accent3" xfId="14008" builtinId="37" hidden="1" customBuiltin="1"/>
    <cellStyle name="Accent3" xfId="16921" builtinId="37" hidden="1" customBuiltin="1"/>
    <cellStyle name="Accent3" xfId="17018" builtinId="37" hidden="1" customBuiltin="1"/>
    <cellStyle name="Accent3" xfId="5847" builtinId="37" hidden="1" customBuiltin="1"/>
    <cellStyle name="Accent3" xfId="4523" builtinId="37" hidden="1" customBuiltin="1"/>
    <cellStyle name="Accent3" xfId="14551" builtinId="37" hidden="1" customBuiltin="1"/>
    <cellStyle name="Accent3" xfId="5341" builtinId="37" hidden="1" customBuiltin="1"/>
    <cellStyle name="Accent3" xfId="16962" builtinId="37" hidden="1" customBuiltin="1"/>
    <cellStyle name="Accent3" xfId="4613" builtinId="37" hidden="1" customBuiltin="1"/>
    <cellStyle name="Accent3" xfId="14645" builtinId="37" hidden="1" customBuiltin="1"/>
    <cellStyle name="Accent3" xfId="16883" builtinId="37" hidden="1" customBuiltin="1"/>
    <cellStyle name="Accent3" xfId="16857" builtinId="37" hidden="1" customBuiltin="1"/>
    <cellStyle name="Accent3" xfId="5543" builtinId="37" hidden="1" customBuiltin="1"/>
    <cellStyle name="Accent3" xfId="14587" builtinId="37" hidden="1" customBuiltin="1"/>
    <cellStyle name="Accent3" xfId="8514" builtinId="37" hidden="1" customBuiltin="1"/>
    <cellStyle name="Accent3" xfId="4542" builtinId="37" hidden="1" customBuiltin="1"/>
    <cellStyle name="Accent3" xfId="16974" builtinId="37" hidden="1" customBuiltin="1"/>
    <cellStyle name="Accent3" xfId="10339" builtinId="37" hidden="1" customBuiltin="1"/>
    <cellStyle name="Accent3" xfId="6139" builtinId="37" hidden="1" customBuiltin="1"/>
    <cellStyle name="Accent3" xfId="6311" builtinId="37" hidden="1" customBuiltin="1"/>
    <cellStyle name="Accent3" xfId="4530" builtinId="37" hidden="1" customBuiltin="1"/>
    <cellStyle name="Accent3" xfId="10665" builtinId="37" hidden="1" customBuiltin="1"/>
    <cellStyle name="Accent3" xfId="8250" builtinId="37" hidden="1" customBuiltin="1"/>
    <cellStyle name="Accent3" xfId="10625" builtinId="37" hidden="1" customBuiltin="1"/>
    <cellStyle name="Accent3" xfId="5588" builtinId="37" hidden="1" customBuiltin="1"/>
    <cellStyle name="Accent3" xfId="4518" builtinId="37" hidden="1" customBuiltin="1"/>
    <cellStyle name="Accent3" xfId="4692" builtinId="37" hidden="1" customBuiltin="1"/>
    <cellStyle name="Accent3" xfId="5826" builtinId="37" hidden="1" customBuiltin="1"/>
    <cellStyle name="Accent3" xfId="8317" builtinId="37" hidden="1" customBuiltin="1"/>
    <cellStyle name="Accent3" xfId="5235" builtinId="37" hidden="1" customBuiltin="1"/>
    <cellStyle name="Accent3" xfId="11100" builtinId="37" hidden="1" customBuiltin="1"/>
    <cellStyle name="Accent3" xfId="6274" builtinId="37" hidden="1" customBuiltin="1"/>
    <cellStyle name="Accent3" xfId="4856" builtinId="37" hidden="1" customBuiltin="1"/>
    <cellStyle name="Accent3" xfId="6314" builtinId="37" hidden="1" customBuiltin="1"/>
    <cellStyle name="Accent3" xfId="5721" builtinId="37" hidden="1" customBuiltin="1"/>
    <cellStyle name="Accent3" xfId="14953" builtinId="37" hidden="1" customBuiltin="1"/>
    <cellStyle name="Accent3" xfId="6160" builtinId="37" hidden="1" customBuiltin="1"/>
    <cellStyle name="Accent3" xfId="14295" builtinId="37" hidden="1" customBuiltin="1"/>
    <cellStyle name="Accent3" xfId="11257" builtinId="37" hidden="1" customBuiltin="1"/>
    <cellStyle name="Accent3" xfId="16591" builtinId="37" hidden="1" customBuiltin="1"/>
    <cellStyle name="Accent3" xfId="17180" builtinId="37" hidden="1" customBuiltin="1"/>
    <cellStyle name="Accent3" xfId="17206" builtinId="37" hidden="1" customBuiltin="1"/>
    <cellStyle name="Accent3" xfId="17233" builtinId="37" hidden="1" customBuiltin="1"/>
    <cellStyle name="Accent3" xfId="17260" builtinId="37" hidden="1" customBuiltin="1"/>
    <cellStyle name="Accent3" xfId="17285" builtinId="37" hidden="1" customBuiltin="1"/>
    <cellStyle name="Accent3" xfId="17137" builtinId="37" hidden="1" customBuiltin="1"/>
    <cellStyle name="Accent3" xfId="17327" builtinId="37" hidden="1" customBuiltin="1"/>
    <cellStyle name="Accent3" xfId="17360" builtinId="37" hidden="1" customBuiltin="1"/>
    <cellStyle name="Accent3" xfId="17394" builtinId="37" hidden="1" customBuiltin="1"/>
    <cellStyle name="Accent3" xfId="17427" builtinId="37" hidden="1" customBuiltin="1"/>
    <cellStyle name="Accent3" xfId="17458" builtinId="37" hidden="1" customBuiltin="1"/>
    <cellStyle name="Accent3" xfId="17304" builtinId="37" hidden="1" customBuiltin="1"/>
    <cellStyle name="Accent3" xfId="17368" builtinId="37" hidden="1" customBuiltin="1"/>
    <cellStyle name="Accent3" xfId="17480" builtinId="37" hidden="1" customBuiltin="1"/>
    <cellStyle name="Accent3" xfId="17508" builtinId="37" hidden="1" customBuiltin="1"/>
    <cellStyle name="Accent3" xfId="17536" builtinId="37" hidden="1" customBuiltin="1"/>
    <cellStyle name="Accent3" xfId="17561" builtinId="37" hidden="1" customBuiltin="1"/>
    <cellStyle name="Accent3" xfId="17572" builtinId="37" hidden="1" customBuiltin="1"/>
    <cellStyle name="Accent3" xfId="17610" builtinId="37" hidden="1" customBuiltin="1"/>
    <cellStyle name="Accent3" xfId="17641" builtinId="37" hidden="1" customBuiltin="1"/>
    <cellStyle name="Accent3" xfId="17672" builtinId="37" hidden="1" customBuiltin="1"/>
    <cellStyle name="Accent3" xfId="17701" builtinId="37" hidden="1" customBuiltin="1"/>
    <cellStyle name="Accent3" xfId="17731" builtinId="37" hidden="1" customBuiltin="1"/>
    <cellStyle name="Accent3" xfId="17588" builtinId="37" hidden="1" customBuiltin="1"/>
    <cellStyle name="Accent3" xfId="17647" builtinId="37" hidden="1" customBuiltin="1"/>
    <cellStyle name="Accent3" xfId="17749" builtinId="37" hidden="1" customBuiltin="1"/>
    <cellStyle name="Accent3" xfId="17775" builtinId="37" hidden="1" customBuiltin="1"/>
    <cellStyle name="Accent3" xfId="17802" builtinId="37" hidden="1" customBuiltin="1"/>
    <cellStyle name="Accent3" xfId="17826" builtinId="37" hidden="1" customBuiltin="1"/>
    <cellStyle name="Accent3" xfId="17856" builtinId="37" hidden="1" customBuiltin="1"/>
    <cellStyle name="Accent3" xfId="17894" builtinId="37" hidden="1" customBuiltin="1"/>
    <cellStyle name="Accent3" xfId="17925" builtinId="37" hidden="1" customBuiltin="1"/>
    <cellStyle name="Accent3" xfId="17956" builtinId="37" hidden="1" customBuiltin="1"/>
    <cellStyle name="Accent3" xfId="17986" builtinId="37" hidden="1" customBuiltin="1"/>
    <cellStyle name="Accent3" xfId="18015" builtinId="37" hidden="1" customBuiltin="1"/>
    <cellStyle name="Accent3" xfId="17873" builtinId="37" hidden="1" customBuiltin="1"/>
    <cellStyle name="Accent3" xfId="17931" builtinId="37" hidden="1" customBuiltin="1"/>
    <cellStyle name="Accent3" xfId="18033" builtinId="37" hidden="1" customBuiltin="1"/>
    <cellStyle name="Accent3" xfId="18057" builtinId="37" hidden="1" customBuiltin="1"/>
    <cellStyle name="Accent3" xfId="18083" builtinId="37" hidden="1" customBuiltin="1"/>
    <cellStyle name="Accent3" xfId="18107" builtinId="37" hidden="1" customBuiltin="1"/>
    <cellStyle name="Accent3" xfId="18134" builtinId="37" hidden="1" customBuiltin="1"/>
    <cellStyle name="Accent3" xfId="17070" builtinId="37" hidden="1" customBuiltin="1"/>
    <cellStyle name="Accent3" xfId="17061" builtinId="37" hidden="1" customBuiltin="1"/>
    <cellStyle name="Accent3" xfId="6323" builtinId="37" hidden="1" customBuiltin="1"/>
    <cellStyle name="Accent3" xfId="17072" builtinId="37" hidden="1" customBuiltin="1"/>
    <cellStyle name="Accent3" xfId="17051" builtinId="37" hidden="1" customBuiltin="1"/>
    <cellStyle name="Accent3" xfId="17079" builtinId="37" hidden="1" customBuiltin="1"/>
    <cellStyle name="Accent3" xfId="18282" builtinId="37" hidden="1" customBuiltin="1"/>
    <cellStyle name="Accent3" xfId="18303" builtinId="37" hidden="1" customBuiltin="1"/>
    <cellStyle name="Accent3" xfId="18326" builtinId="37" hidden="1" customBuiltin="1"/>
    <cellStyle name="Accent3" xfId="18347" builtinId="37" hidden="1" customBuiltin="1"/>
    <cellStyle name="Accent3" xfId="18368" builtinId="37" hidden="1" customBuiltin="1"/>
    <cellStyle name="Accent3" xfId="18245" builtinId="37" hidden="1" customBuiltin="1"/>
    <cellStyle name="Accent3" xfId="18406" builtinId="37" hidden="1" customBuiltin="1"/>
    <cellStyle name="Accent3" xfId="18438" builtinId="37" hidden="1" customBuiltin="1"/>
    <cellStyle name="Accent3" xfId="18472" builtinId="37" hidden="1" customBuiltin="1"/>
    <cellStyle name="Accent3" xfId="18503" builtinId="37" hidden="1" customBuiltin="1"/>
    <cellStyle name="Accent3" xfId="18535" builtinId="37" hidden="1" customBuiltin="1"/>
    <cellStyle name="Accent3" xfId="18386" builtinId="37" hidden="1" customBuiltin="1"/>
    <cellStyle name="Accent3" xfId="18446" builtinId="37" hidden="1" customBuiltin="1"/>
    <cellStyle name="Accent3" xfId="18554" builtinId="37" hidden="1" customBuiltin="1"/>
    <cellStyle name="Accent3" xfId="18583" builtinId="37" hidden="1" customBuiltin="1"/>
    <cellStyle name="Accent3" xfId="18609" builtinId="37" hidden="1" customBuiltin="1"/>
    <cellStyle name="Accent3" xfId="18635" builtinId="37" hidden="1" customBuiltin="1"/>
    <cellStyle name="Accent3" xfId="18646" builtinId="37" hidden="1" customBuiltin="1"/>
    <cellStyle name="Accent3" xfId="18683" builtinId="37" hidden="1" customBuiltin="1"/>
    <cellStyle name="Accent3" xfId="18715" builtinId="37" hidden="1" customBuiltin="1"/>
    <cellStyle name="Accent3" xfId="18746" builtinId="37" hidden="1" customBuiltin="1"/>
    <cellStyle name="Accent3" xfId="18775" builtinId="37" hidden="1" customBuiltin="1"/>
    <cellStyle name="Accent3" xfId="18804" builtinId="37" hidden="1" customBuiltin="1"/>
    <cellStyle name="Accent3" xfId="18663" builtinId="37" hidden="1" customBuiltin="1"/>
    <cellStyle name="Accent3" xfId="18721" builtinId="37" hidden="1" customBuiltin="1"/>
    <cellStyle name="Accent3" xfId="18821" builtinId="37" hidden="1" customBuiltin="1"/>
    <cellStyle name="Accent3" xfId="18848" builtinId="37" hidden="1" customBuiltin="1"/>
    <cellStyle name="Accent3" xfId="18874" builtinId="37" hidden="1" customBuiltin="1"/>
    <cellStyle name="Accent3" xfId="18898" builtinId="37" hidden="1" customBuiltin="1"/>
    <cellStyle name="Accent3" xfId="18929" builtinId="37" hidden="1" customBuiltin="1"/>
    <cellStyle name="Accent3" xfId="18966" builtinId="37" hidden="1" customBuiltin="1"/>
    <cellStyle name="Accent3" xfId="18997" builtinId="37" hidden="1" customBuiltin="1"/>
    <cellStyle name="Accent3" xfId="19028" builtinId="37" hidden="1" customBuiltin="1"/>
    <cellStyle name="Accent3" xfId="19058" builtinId="37" hidden="1" customBuiltin="1"/>
    <cellStyle name="Accent3" xfId="19087" builtinId="37" hidden="1" customBuiltin="1"/>
    <cellStyle name="Accent3" xfId="18945" builtinId="37" hidden="1" customBuiltin="1"/>
    <cellStyle name="Accent3" xfId="19003" builtinId="37" hidden="1" customBuiltin="1"/>
    <cellStyle name="Accent3" xfId="19105" builtinId="37" hidden="1" customBuiltin="1"/>
    <cellStyle name="Accent3" xfId="19130" builtinId="37" hidden="1" customBuiltin="1"/>
    <cellStyle name="Accent3" xfId="19153" builtinId="37" hidden="1" customBuiltin="1"/>
    <cellStyle name="Accent3" xfId="19177" builtinId="37" hidden="1" customBuiltin="1"/>
    <cellStyle name="Accent3" xfId="19198" builtinId="37" hidden="1" customBuiltin="1"/>
    <cellStyle name="Accent3" xfId="14166" builtinId="37" hidden="1" customBuiltin="1"/>
    <cellStyle name="Accent3" xfId="4228" builtinId="37" hidden="1" customBuiltin="1"/>
    <cellStyle name="Accent3" xfId="5197" builtinId="37" hidden="1" customBuiltin="1"/>
    <cellStyle name="Accent3" xfId="5268" builtinId="37" hidden="1" customBuiltin="1"/>
    <cellStyle name="Accent3" xfId="4133" builtinId="37" hidden="1" customBuiltin="1"/>
    <cellStyle name="Accent3" xfId="14224" builtinId="37" hidden="1" customBuiltin="1"/>
    <cellStyle name="Accent3" xfId="16919" builtinId="37" hidden="1" customBuiltin="1"/>
    <cellStyle name="Accent3" xfId="18636" builtinId="37" hidden="1" customBuiltin="1"/>
    <cellStyle name="Accent3" xfId="18909" builtinId="37" hidden="1" customBuiltin="1"/>
    <cellStyle name="Accent3" xfId="5743" builtinId="37" hidden="1" customBuiltin="1"/>
    <cellStyle name="Accent3" xfId="5416" builtinId="37" hidden="1" customBuiltin="1"/>
    <cellStyle name="Accent3" xfId="17299" builtinId="37" hidden="1" customBuiltin="1"/>
    <cellStyle name="Accent3" xfId="12731" builtinId="37" hidden="1" customBuiltin="1"/>
    <cellStyle name="Accent3" xfId="14238" builtinId="37" hidden="1" customBuiltin="1"/>
    <cellStyle name="Accent3" xfId="6000" builtinId="37" hidden="1" customBuiltin="1"/>
    <cellStyle name="Accent3" xfId="16949" builtinId="37" hidden="1" customBuiltin="1"/>
    <cellStyle name="Accent3" xfId="14013" builtinId="37" hidden="1" customBuiltin="1"/>
    <cellStyle name="Accent3" xfId="4231" builtinId="37" hidden="1" customBuiltin="1"/>
    <cellStyle name="Accent3" xfId="8383" builtinId="37" hidden="1" customBuiltin="1"/>
    <cellStyle name="Accent3" xfId="19227" builtinId="37" hidden="1" customBuiltin="1"/>
    <cellStyle name="Accent3" xfId="19266" builtinId="37" hidden="1" customBuiltin="1"/>
    <cellStyle name="Accent3" xfId="19303" builtinId="37" hidden="1" customBuiltin="1"/>
    <cellStyle name="Accent3" xfId="19338" builtinId="37" hidden="1" customBuiltin="1"/>
    <cellStyle name="Accent3" xfId="19356" builtinId="37" hidden="1" customBuiltin="1"/>
    <cellStyle name="Accent3" xfId="19401" builtinId="37" hidden="1" customBuiltin="1"/>
    <cellStyle name="Accent3" xfId="19434" builtinId="37" hidden="1" customBuiltin="1"/>
    <cellStyle name="Accent3" xfId="19468" builtinId="37" hidden="1" customBuiltin="1"/>
    <cellStyle name="Accent3" xfId="19500" builtinId="37" hidden="1" customBuiltin="1"/>
    <cellStyle name="Accent3" xfId="19531" builtinId="37" hidden="1" customBuiltin="1"/>
    <cellStyle name="Accent3" xfId="19377" builtinId="37" hidden="1" customBuiltin="1"/>
    <cellStyle name="Accent3" xfId="19441" builtinId="37" hidden="1" customBuiltin="1"/>
    <cellStyle name="Accent3" xfId="19553" builtinId="37" hidden="1" customBuiltin="1"/>
    <cellStyle name="Accent3" xfId="19588" builtinId="37" hidden="1" customBuiltin="1"/>
    <cellStyle name="Accent3" xfId="19624" builtinId="37" hidden="1" customBuiltin="1"/>
    <cellStyle name="Accent3" xfId="19658" builtinId="37" hidden="1" customBuiltin="1"/>
    <cellStyle name="Accent3" xfId="19698" builtinId="37" hidden="1" customBuiltin="1"/>
    <cellStyle name="Accent3" xfId="19743" builtinId="37" hidden="1" customBuiltin="1"/>
    <cellStyle name="Accent3" xfId="19776" builtinId="37" hidden="1" customBuiltin="1"/>
    <cellStyle name="Accent3" xfId="19810" builtinId="37" hidden="1" customBuiltin="1"/>
    <cellStyle name="Accent3" xfId="19842" builtinId="37" hidden="1" customBuiltin="1"/>
    <cellStyle name="Accent3" xfId="19873" builtinId="37" hidden="1" customBuiltin="1"/>
    <cellStyle name="Accent3" xfId="19719" builtinId="37" hidden="1" customBuiltin="1"/>
    <cellStyle name="Accent3" xfId="19783" builtinId="37" hidden="1" customBuiltin="1"/>
    <cellStyle name="Accent3" xfId="19895" builtinId="37" hidden="1" customBuiltin="1"/>
    <cellStyle name="Accent3" xfId="19930" builtinId="37" hidden="1" customBuiltin="1"/>
    <cellStyle name="Accent3" xfId="19966" builtinId="37" hidden="1" customBuiltin="1"/>
    <cellStyle name="Accent3" xfId="20000" builtinId="37" hidden="1" customBuiltin="1"/>
    <cellStyle name="Accent3" xfId="20036" builtinId="37" hidden="1" customBuiltin="1"/>
    <cellStyle name="Accent3" xfId="20144" builtinId="37" hidden="1" customBuiltin="1"/>
    <cellStyle name="Accent3" xfId="20165" builtinId="37" hidden="1" customBuiltin="1"/>
    <cellStyle name="Accent3" xfId="20188" builtinId="37" hidden="1" customBuiltin="1"/>
    <cellStyle name="Accent3" xfId="20210" builtinId="37" hidden="1" customBuiltin="1"/>
    <cellStyle name="Accent3" xfId="20231" builtinId="37" hidden="1" customBuiltin="1"/>
    <cellStyle name="Accent3" xfId="20265" builtinId="37" hidden="1" customBuiltin="1"/>
    <cellStyle name="Accent3" xfId="20464" builtinId="37" hidden="1" customBuiltin="1"/>
    <cellStyle name="Accent3" xfId="20489" builtinId="37" hidden="1" customBuiltin="1"/>
    <cellStyle name="Accent3" xfId="20516" builtinId="37" hidden="1" customBuiltin="1"/>
    <cellStyle name="Accent3" xfId="20543" builtinId="37" hidden="1" customBuiltin="1"/>
    <cellStyle name="Accent3" xfId="20568" builtinId="37" hidden="1" customBuiltin="1"/>
    <cellStyle name="Accent3" xfId="20421" builtinId="37" hidden="1" customBuiltin="1"/>
    <cellStyle name="Accent3" xfId="20609" builtinId="37" hidden="1" customBuiltin="1"/>
    <cellStyle name="Accent3" xfId="20642" builtinId="37" hidden="1" customBuiltin="1"/>
    <cellStyle name="Accent3" xfId="20676" builtinId="37" hidden="1" customBuiltin="1"/>
    <cellStyle name="Accent3" xfId="20708" builtinId="37" hidden="1" customBuiltin="1"/>
    <cellStyle name="Accent3" xfId="20739" builtinId="37" hidden="1" customBuiltin="1"/>
    <cellStyle name="Accent3" xfId="20587" builtinId="37" hidden="1" customBuiltin="1"/>
    <cellStyle name="Accent3" xfId="20650" builtinId="37" hidden="1" customBuiltin="1"/>
    <cellStyle name="Accent3" xfId="20760" builtinId="37" hidden="1" customBuiltin="1"/>
    <cellStyle name="Accent3" xfId="20788" builtinId="37" hidden="1" customBuiltin="1"/>
    <cellStyle name="Accent3" xfId="20816" builtinId="37" hidden="1" customBuiltin="1"/>
    <cellStyle name="Accent3" xfId="20840" builtinId="37" hidden="1" customBuiltin="1"/>
    <cellStyle name="Accent3" xfId="20851" builtinId="37" hidden="1" customBuiltin="1"/>
    <cellStyle name="Accent3" xfId="20889" builtinId="37" hidden="1" customBuiltin="1"/>
    <cellStyle name="Accent3" xfId="20920" builtinId="37" hidden="1" customBuiltin="1"/>
    <cellStyle name="Accent3" xfId="20951" builtinId="37" hidden="1" customBuiltin="1"/>
    <cellStyle name="Accent3" xfId="20980" builtinId="37" hidden="1" customBuiltin="1"/>
    <cellStyle name="Accent3" xfId="21009" builtinId="37" hidden="1" customBuiltin="1"/>
    <cellStyle name="Accent3" xfId="20867" builtinId="37" hidden="1" customBuiltin="1"/>
    <cellStyle name="Accent3" xfId="20926" builtinId="37" hidden="1" customBuiltin="1"/>
    <cellStyle name="Accent3" xfId="21027" builtinId="37" hidden="1" customBuiltin="1"/>
    <cellStyle name="Accent3" xfId="21051" builtinId="37" hidden="1" customBuiltin="1"/>
    <cellStyle name="Accent3" xfId="21076" builtinId="37" hidden="1" customBuiltin="1"/>
    <cellStyle name="Accent3" xfId="21099" builtinId="37" hidden="1" customBuiltin="1"/>
    <cellStyle name="Accent3" xfId="21128" builtinId="37" hidden="1" customBuiltin="1"/>
    <cellStyle name="Accent3" xfId="21166" builtinId="37" hidden="1" customBuiltin="1"/>
    <cellStyle name="Accent3" xfId="21197" builtinId="37" hidden="1" customBuiltin="1"/>
    <cellStyle name="Accent3" xfId="21228" builtinId="37" hidden="1" customBuiltin="1"/>
    <cellStyle name="Accent3" xfId="21258" builtinId="37" hidden="1" customBuiltin="1"/>
    <cellStyle name="Accent3" xfId="21286" builtinId="37" hidden="1" customBuiltin="1"/>
    <cellStyle name="Accent3" xfId="21145" builtinId="37" hidden="1" customBuiltin="1"/>
    <cellStyle name="Accent3" xfId="21203" builtinId="37" hidden="1" customBuiltin="1"/>
    <cellStyle name="Accent3" xfId="21304" builtinId="37" hidden="1" customBuiltin="1"/>
    <cellStyle name="Accent3" xfId="21328" builtinId="37" hidden="1" customBuiltin="1"/>
    <cellStyle name="Accent3" xfId="21354" builtinId="37" hidden="1" customBuiltin="1"/>
    <cellStyle name="Accent3" xfId="21377" builtinId="37" hidden="1" customBuiltin="1"/>
    <cellStyle name="Accent3" xfId="21403" builtinId="37" hidden="1" customBuiltin="1"/>
    <cellStyle name="Accent3" xfId="20354" builtinId="37" hidden="1" customBuiltin="1"/>
    <cellStyle name="Accent3" xfId="20346" builtinId="37" hidden="1" customBuiltin="1"/>
    <cellStyle name="Accent3" xfId="20324" builtinId="37" hidden="1" customBuiltin="1"/>
    <cellStyle name="Accent3" xfId="20356" builtinId="37" hidden="1" customBuiltin="1"/>
    <cellStyle name="Accent3" xfId="20336" builtinId="37" hidden="1" customBuiltin="1"/>
    <cellStyle name="Accent3" xfId="20363" builtinId="37" hidden="1" customBuiltin="1"/>
    <cellStyle name="Accent3" xfId="21551" builtinId="37" hidden="1" customBuiltin="1"/>
    <cellStyle name="Accent3" xfId="21572" builtinId="37" hidden="1" customBuiltin="1"/>
    <cellStyle name="Accent3" xfId="21595" builtinId="37" hidden="1" customBuiltin="1"/>
    <cellStyle name="Accent3" xfId="21616" builtinId="37" hidden="1" customBuiltin="1"/>
    <cellStyle name="Accent3" xfId="21637" builtinId="37" hidden="1" customBuiltin="1"/>
    <cellStyle name="Accent3" xfId="21514" builtinId="37" hidden="1" customBuiltin="1"/>
    <cellStyle name="Accent3" xfId="21675" builtinId="37" hidden="1" customBuiltin="1"/>
    <cellStyle name="Accent3" xfId="21707" builtinId="37" hidden="1" customBuiltin="1"/>
    <cellStyle name="Accent3" xfId="21741" builtinId="37" hidden="1" customBuiltin="1"/>
    <cellStyle name="Accent3" xfId="21772" builtinId="37" hidden="1" customBuiltin="1"/>
    <cellStyle name="Accent3" xfId="21803" builtinId="37" hidden="1" customBuiltin="1"/>
    <cellStyle name="Accent3" xfId="21655" builtinId="37" hidden="1" customBuiltin="1"/>
    <cellStyle name="Accent3" xfId="21715" builtinId="37" hidden="1" customBuiltin="1"/>
    <cellStyle name="Accent3" xfId="21822" builtinId="37" hidden="1" customBuiltin="1"/>
    <cellStyle name="Accent3" xfId="21849" builtinId="37" hidden="1" customBuiltin="1"/>
    <cellStyle name="Accent3" xfId="21873" builtinId="37" hidden="1" customBuiltin="1"/>
    <cellStyle name="Accent3" xfId="21897" builtinId="37" hidden="1" customBuiltin="1"/>
    <cellStyle name="Accent3" xfId="21908" builtinId="37" hidden="1" customBuiltin="1"/>
    <cellStyle name="Accent3" xfId="21945" builtinId="37" hidden="1" customBuiltin="1"/>
    <cellStyle name="Accent3" xfId="21976" builtinId="37" hidden="1" customBuiltin="1"/>
    <cellStyle name="Accent3" xfId="22007" builtinId="37" hidden="1" customBuiltin="1"/>
    <cellStyle name="Accent3" xfId="22036" builtinId="37" hidden="1" customBuiltin="1"/>
    <cellStyle name="Accent3" xfId="22064" builtinId="37" hidden="1" customBuiltin="1"/>
    <cellStyle name="Accent3" xfId="21925" builtinId="37" hidden="1" customBuiltin="1"/>
    <cellStyle name="Accent3" xfId="21982" builtinId="37" hidden="1" customBuiltin="1"/>
    <cellStyle name="Accent3" xfId="22081" builtinId="37" hidden="1" customBuiltin="1"/>
    <cellStyle name="Accent3" xfId="22105" builtinId="37" hidden="1" customBuiltin="1"/>
    <cellStyle name="Accent3" xfId="22130" builtinId="37" hidden="1" customBuiltin="1"/>
    <cellStyle name="Accent3" xfId="22154" builtinId="37" hidden="1" customBuiltin="1"/>
    <cellStyle name="Accent3" xfId="22184" builtinId="37" hidden="1" customBuiltin="1"/>
    <cellStyle name="Accent3" xfId="22221" builtinId="37" hidden="1" customBuiltin="1"/>
    <cellStyle name="Accent3" xfId="22252" builtinId="37" hidden="1" customBuiltin="1"/>
    <cellStyle name="Accent3" xfId="22283" builtinId="37" hidden="1" customBuiltin="1"/>
    <cellStyle name="Accent3" xfId="22313" builtinId="37" hidden="1" customBuiltin="1"/>
    <cellStyle name="Accent3" xfId="22341" builtinId="37" hidden="1" customBuiltin="1"/>
    <cellStyle name="Accent3" xfId="22200" builtinId="37" hidden="1" customBuiltin="1"/>
    <cellStyle name="Accent3" xfId="22258" builtinId="37" hidden="1" customBuiltin="1"/>
    <cellStyle name="Accent3" xfId="22359" builtinId="37" hidden="1" customBuiltin="1"/>
    <cellStyle name="Accent3" xfId="22384" builtinId="37" hidden="1" customBuiltin="1"/>
    <cellStyle name="Accent3" xfId="22407" builtinId="37" hidden="1" customBuiltin="1"/>
    <cellStyle name="Accent3" xfId="22430" builtinId="37" hidden="1" customBuiltin="1"/>
    <cellStyle name="Accent3" xfId="22451" builtinId="37" hidden="1" customBuiltin="1"/>
    <cellStyle name="Accent3" xfId="6090" builtinId="37" hidden="1" customBuiltin="1"/>
    <cellStyle name="Accent3" xfId="5122" builtinId="37" hidden="1" customBuiltin="1"/>
    <cellStyle name="Accent3" xfId="5322" builtinId="37" hidden="1" customBuiltin="1"/>
    <cellStyle name="Accent3" xfId="10721" builtinId="37" hidden="1" customBuiltin="1"/>
    <cellStyle name="Accent3" xfId="4748" builtinId="37" hidden="1" customBuiltin="1"/>
    <cellStyle name="Accent3" xfId="4514" builtinId="37" hidden="1" customBuiltin="1"/>
    <cellStyle name="Accent3" xfId="14119" builtinId="37" hidden="1" customBuiltin="1"/>
    <cellStyle name="Accent3" xfId="21898" builtinId="37" hidden="1" customBuiltin="1"/>
    <cellStyle name="Accent3" xfId="22164" builtinId="37" hidden="1" customBuiltin="1"/>
    <cellStyle name="Accent3" xfId="20116" builtinId="37" hidden="1" customBuiltin="1"/>
    <cellStyle name="Accent3" xfId="10862" builtinId="37" hidden="1" customBuiltin="1"/>
    <cellStyle name="Accent3" xfId="20582" builtinId="37" hidden="1" customBuiltin="1"/>
    <cellStyle name="Accent3" xfId="6120" builtinId="37" hidden="1" customBuiltin="1"/>
    <cellStyle name="Accent3" xfId="14462" builtinId="37" hidden="1" customBuiltin="1"/>
    <cellStyle name="Accent3" xfId="5200" builtinId="37" hidden="1" customBuiltin="1"/>
    <cellStyle name="Accent3" xfId="4693" builtinId="37" hidden="1" customBuiltin="1"/>
    <cellStyle name="Accent3" xfId="8087" builtinId="37" hidden="1" customBuiltin="1"/>
    <cellStyle name="Accent3" xfId="20034" builtinId="37" hidden="1" customBuiltin="1"/>
    <cellStyle name="Accent3" xfId="12785" builtinId="37" hidden="1" customBuiltin="1"/>
    <cellStyle name="Accent3" xfId="22480" builtinId="37" hidden="1" customBuiltin="1"/>
    <cellStyle name="Accent3" xfId="22519" builtinId="37" hidden="1" customBuiltin="1"/>
    <cellStyle name="Accent3" xfId="22556" builtinId="37" hidden="1" customBuiltin="1"/>
    <cellStyle name="Accent3" xfId="22591" builtinId="37" hidden="1" customBuiltin="1"/>
    <cellStyle name="Accent3" xfId="22609" builtinId="37" hidden="1" customBuiltin="1"/>
    <cellStyle name="Accent3" xfId="22654" builtinId="37" hidden="1" customBuiltin="1"/>
    <cellStyle name="Accent3" xfId="22687" builtinId="37" hidden="1" customBuiltin="1"/>
    <cellStyle name="Accent3" xfId="22721" builtinId="37" hidden="1" customBuiltin="1"/>
    <cellStyle name="Accent3" xfId="22753" builtinId="37" hidden="1" customBuiltin="1"/>
    <cellStyle name="Accent3" xfId="22784" builtinId="37" hidden="1" customBuiltin="1"/>
    <cellStyle name="Accent3" xfId="22630" builtinId="37" hidden="1" customBuiltin="1"/>
    <cellStyle name="Accent3" xfId="22694" builtinId="37" hidden="1" customBuiltin="1"/>
    <cellStyle name="Accent3" xfId="22806" builtinId="37" hidden="1" customBuiltin="1"/>
    <cellStyle name="Accent3" xfId="22841" builtinId="37" hidden="1" customBuiltin="1"/>
    <cellStyle name="Accent3" xfId="22877" builtinId="37" hidden="1" customBuiltin="1"/>
    <cellStyle name="Accent3" xfId="22911" builtinId="37" hidden="1" customBuiltin="1"/>
    <cellStyle name="Accent3" xfId="22951" builtinId="37" hidden="1" customBuiltin="1"/>
    <cellStyle name="Accent3" xfId="22996" builtinId="37" hidden="1" customBuiltin="1"/>
    <cellStyle name="Accent3" xfId="23029" builtinId="37" hidden="1" customBuiltin="1"/>
    <cellStyle name="Accent3" xfId="23063" builtinId="37" hidden="1" customBuiltin="1"/>
    <cellStyle name="Accent3" xfId="23095" builtinId="37" hidden="1" customBuiltin="1"/>
    <cellStyle name="Accent3" xfId="23126" builtinId="37" hidden="1" customBuiltin="1"/>
    <cellStyle name="Accent3" xfId="22972" builtinId="37" hidden="1" customBuiltin="1"/>
    <cellStyle name="Accent3" xfId="23036" builtinId="37" hidden="1" customBuiltin="1"/>
    <cellStyle name="Accent3" xfId="23148" builtinId="37" hidden="1" customBuiltin="1"/>
    <cellStyle name="Accent3" xfId="23183" builtinId="37" hidden="1" customBuiltin="1"/>
    <cellStyle name="Accent3" xfId="23219" builtinId="37" hidden="1" customBuiltin="1"/>
    <cellStyle name="Accent3" xfId="23253" builtinId="37" hidden="1" customBuiltin="1"/>
    <cellStyle name="Accent3" xfId="23286" builtinId="37" hidden="1" customBuiltin="1"/>
    <cellStyle name="Accent3" xfId="23352" builtinId="37" hidden="1" customBuiltin="1"/>
    <cellStyle name="Accent3" xfId="23373" builtinId="37" hidden="1" customBuiltin="1"/>
    <cellStyle name="Accent3" xfId="23396" builtinId="37" hidden="1" customBuiltin="1"/>
    <cellStyle name="Accent3" xfId="23418" builtinId="37" hidden="1" customBuiltin="1"/>
    <cellStyle name="Accent3" xfId="23439" builtinId="37" hidden="1" customBuiltin="1"/>
    <cellStyle name="Accent3" xfId="23470" builtinId="37" hidden="1" customBuiltin="1"/>
    <cellStyle name="Accent3" xfId="23666" builtinId="37" hidden="1" customBuiltin="1"/>
    <cellStyle name="Accent3" xfId="23688" builtinId="37" hidden="1" customBuiltin="1"/>
    <cellStyle name="Accent3" xfId="23715" builtinId="37" hidden="1" customBuiltin="1"/>
    <cellStyle name="Accent3" xfId="23741" builtinId="37" hidden="1" customBuiltin="1"/>
    <cellStyle name="Accent3" xfId="23765" builtinId="37" hidden="1" customBuiltin="1"/>
    <cellStyle name="Accent3" xfId="23623" builtinId="37" hidden="1" customBuiltin="1"/>
    <cellStyle name="Accent3" xfId="23806" builtinId="37" hidden="1" customBuiltin="1"/>
    <cellStyle name="Accent3" xfId="23838" builtinId="37" hidden="1" customBuiltin="1"/>
    <cellStyle name="Accent3" xfId="23872" builtinId="37" hidden="1" customBuiltin="1"/>
    <cellStyle name="Accent3" xfId="23904" builtinId="37" hidden="1" customBuiltin="1"/>
    <cellStyle name="Accent3" xfId="23935" builtinId="37" hidden="1" customBuiltin="1"/>
    <cellStyle name="Accent3" xfId="23784" builtinId="37" hidden="1" customBuiltin="1"/>
    <cellStyle name="Accent3" xfId="23846" builtinId="37" hidden="1" customBuiltin="1"/>
    <cellStyle name="Accent3" xfId="23954" builtinId="37" hidden="1" customBuiltin="1"/>
    <cellStyle name="Accent3" xfId="23982" builtinId="37" hidden="1" customBuiltin="1"/>
    <cellStyle name="Accent3" xfId="24008" builtinId="37" hidden="1" customBuiltin="1"/>
    <cellStyle name="Accent3" xfId="24031" builtinId="37" hidden="1" customBuiltin="1"/>
    <cellStyle name="Accent3" xfId="24042" builtinId="37" hidden="1" customBuiltin="1"/>
    <cellStyle name="Accent3" xfId="24079" builtinId="37" hidden="1" customBuiltin="1"/>
    <cellStyle name="Accent3" xfId="24109" builtinId="37" hidden="1" customBuiltin="1"/>
    <cellStyle name="Accent3" xfId="24140" builtinId="37" hidden="1" customBuiltin="1"/>
    <cellStyle name="Accent3" xfId="24169" builtinId="37" hidden="1" customBuiltin="1"/>
    <cellStyle name="Accent3" xfId="24197" builtinId="37" hidden="1" customBuiltin="1"/>
    <cellStyle name="Accent3" xfId="24058" builtinId="37" hidden="1" customBuiltin="1"/>
    <cellStyle name="Accent3" xfId="24115" builtinId="37" hidden="1" customBuiltin="1"/>
    <cellStyle name="Accent3" xfId="24215" builtinId="37" hidden="1" customBuiltin="1"/>
    <cellStyle name="Accent3" xfId="24239" builtinId="37" hidden="1" customBuiltin="1"/>
    <cellStyle name="Accent3" xfId="24263" builtinId="37" hidden="1" customBuiltin="1"/>
    <cellStyle name="Accent3" xfId="24286" builtinId="37" hidden="1" customBuiltin="1"/>
    <cellStyle name="Accent3" xfId="24315" builtinId="37" hidden="1" customBuiltin="1"/>
    <cellStyle name="Accent3" xfId="24353" builtinId="37" hidden="1" customBuiltin="1"/>
    <cellStyle name="Accent3" xfId="24383" builtinId="37" hidden="1" customBuiltin="1"/>
    <cellStyle name="Accent3" xfId="24414" builtinId="37" hidden="1" customBuiltin="1"/>
    <cellStyle name="Accent3" xfId="24443" builtinId="37" hidden="1" customBuiltin="1"/>
    <cellStyle name="Accent3" xfId="24471" builtinId="37" hidden="1" customBuiltin="1"/>
    <cellStyle name="Accent3" xfId="24332" builtinId="37" hidden="1" customBuiltin="1"/>
    <cellStyle name="Accent3" xfId="24389" builtinId="37" hidden="1" customBuiltin="1"/>
    <cellStyle name="Accent3" xfId="24489" builtinId="37" hidden="1" customBuiltin="1"/>
    <cellStyle name="Accent3" xfId="24513" builtinId="37" hidden="1" customBuiltin="1"/>
    <cellStyle name="Accent3" xfId="24538" builtinId="37" hidden="1" customBuiltin="1"/>
    <cellStyle name="Accent3" xfId="24561" builtinId="37" hidden="1" customBuiltin="1"/>
    <cellStyle name="Accent3" xfId="24587" builtinId="37" hidden="1" customBuiltin="1"/>
    <cellStyle name="Accent3" xfId="23558" builtinId="37" hidden="1" customBuiltin="1"/>
    <cellStyle name="Accent3" xfId="23550" builtinId="37" hidden="1" customBuiltin="1"/>
    <cellStyle name="Accent3" xfId="23528" builtinId="37" hidden="1" customBuiltin="1"/>
    <cellStyle name="Accent3" xfId="23560" builtinId="37" hidden="1" customBuiltin="1"/>
    <cellStyle name="Accent3" xfId="23540" builtinId="37" hidden="1" customBuiltin="1"/>
    <cellStyle name="Accent3" xfId="23567" builtinId="37" hidden="1" customBuiltin="1"/>
    <cellStyle name="Accent3" xfId="24734" builtinId="37" hidden="1" customBuiltin="1"/>
    <cellStyle name="Accent3" xfId="24755" builtinId="37" hidden="1" customBuiltin="1"/>
    <cellStyle name="Accent3" xfId="24778" builtinId="37" hidden="1" customBuiltin="1"/>
    <cellStyle name="Accent3" xfId="24799" builtinId="37" hidden="1" customBuiltin="1"/>
    <cellStyle name="Accent3" xfId="24820" builtinId="37" hidden="1" customBuiltin="1"/>
    <cellStyle name="Accent3" xfId="24698" builtinId="37" hidden="1" customBuiltin="1"/>
    <cellStyle name="Accent3" xfId="24857" builtinId="37" hidden="1" customBuiltin="1"/>
    <cellStyle name="Accent3" xfId="24888" builtinId="37" hidden="1" customBuiltin="1"/>
    <cellStyle name="Accent3" xfId="24922" builtinId="37" hidden="1" customBuiltin="1"/>
    <cellStyle name="Accent3" xfId="24952" builtinId="37" hidden="1" customBuiltin="1"/>
    <cellStyle name="Accent3" xfId="24983" builtinId="37" hidden="1" customBuiltin="1"/>
    <cellStyle name="Accent3" xfId="24837" builtinId="37" hidden="1" customBuiltin="1"/>
    <cellStyle name="Accent3" xfId="24896" builtinId="37" hidden="1" customBuiltin="1"/>
    <cellStyle name="Accent3" xfId="25002" builtinId="37" hidden="1" customBuiltin="1"/>
    <cellStyle name="Accent3" xfId="25029" builtinId="37" hidden="1" customBuiltin="1"/>
    <cellStyle name="Accent3" xfId="25052" builtinId="37" hidden="1" customBuiltin="1"/>
    <cellStyle name="Accent3" xfId="25076" builtinId="37" hidden="1" customBuiltin="1"/>
    <cellStyle name="Accent3" xfId="25086" builtinId="37" hidden="1" customBuiltin="1"/>
    <cellStyle name="Accent3" xfId="25122" builtinId="37" hidden="1" customBuiltin="1"/>
    <cellStyle name="Accent3" xfId="25152" builtinId="37" hidden="1" customBuiltin="1"/>
    <cellStyle name="Accent3" xfId="25183" builtinId="37" hidden="1" customBuiltin="1"/>
    <cellStyle name="Accent3" xfId="25211" builtinId="37" hidden="1" customBuiltin="1"/>
    <cellStyle name="Accent3" xfId="25239" builtinId="37" hidden="1" customBuiltin="1"/>
    <cellStyle name="Accent3" xfId="25102" builtinId="37" hidden="1" customBuiltin="1"/>
    <cellStyle name="Accent3" xfId="25158" builtinId="37" hidden="1" customBuiltin="1"/>
    <cellStyle name="Accent3" xfId="25255" builtinId="37" hidden="1" customBuiltin="1"/>
    <cellStyle name="Accent3" xfId="25279" builtinId="37" hidden="1" customBuiltin="1"/>
    <cellStyle name="Accent3" xfId="25303" builtinId="37" hidden="1" customBuiltin="1"/>
    <cellStyle name="Accent3" xfId="25327" builtinId="37" hidden="1" customBuiltin="1"/>
    <cellStyle name="Accent3" xfId="25357" builtinId="37" hidden="1" customBuiltin="1"/>
    <cellStyle name="Accent3" xfId="25393" builtinId="37" hidden="1" customBuiltin="1"/>
    <cellStyle name="Accent3" xfId="25423" builtinId="37" hidden="1" customBuiltin="1"/>
    <cellStyle name="Accent3" xfId="25454" builtinId="37" hidden="1" customBuiltin="1"/>
    <cellStyle name="Accent3" xfId="25482" builtinId="37" hidden="1" customBuiltin="1"/>
    <cellStyle name="Accent3" xfId="25510" builtinId="37" hidden="1" customBuiltin="1"/>
    <cellStyle name="Accent3" xfId="25373" builtinId="37" hidden="1" customBuiltin="1"/>
    <cellStyle name="Accent3" xfId="25429" builtinId="37" hidden="1" customBuiltin="1"/>
    <cellStyle name="Accent3" xfId="25528" builtinId="37" hidden="1" customBuiltin="1"/>
    <cellStyle name="Accent3" xfId="25552" builtinId="37" hidden="1" customBuiltin="1"/>
    <cellStyle name="Accent3" xfId="25575" builtinId="37" hidden="1" customBuiltin="1"/>
    <cellStyle name="Accent3" xfId="25598" builtinId="37" hidden="1" customBuiltin="1"/>
    <cellStyle name="Accent3" xfId="25619" builtinId="37" hidden="1" customBuiltin="1"/>
    <cellStyle name="Accent3" xfId="17755" builtinId="37" hidden="1" customBuiltin="1"/>
    <cellStyle name="Accent3" xfId="16955" builtinId="37" hidden="1" customBuiltin="1"/>
    <cellStyle name="Accent3" xfId="15871" builtinId="37" hidden="1" customBuiltin="1"/>
    <cellStyle name="Accent3" xfId="20241" builtinId="37" hidden="1" customBuiltin="1"/>
    <cellStyle name="Accent3" xfId="8194" builtinId="37" hidden="1" customBuiltin="1"/>
    <cellStyle name="Accent3" xfId="4824" builtinId="37" hidden="1" customBuiltin="1"/>
    <cellStyle name="Accent3" xfId="11627" builtinId="37" hidden="1" customBuiltin="1"/>
    <cellStyle name="Accent3" xfId="25077" builtinId="37" hidden="1" customBuiltin="1"/>
    <cellStyle name="Accent3" xfId="25337" builtinId="37" hidden="1" customBuiltin="1"/>
    <cellStyle name="Accent3" xfId="23332" builtinId="37" hidden="1" customBuiltin="1"/>
    <cellStyle name="Accent3" xfId="20121" builtinId="37" hidden="1" customBuiltin="1"/>
    <cellStyle name="Accent3" xfId="23779" builtinId="37" hidden="1" customBuiltin="1"/>
    <cellStyle name="Accent3" xfId="18827" builtinId="37" hidden="1" customBuiltin="1"/>
    <cellStyle name="Accent3" xfId="17022" builtinId="37" hidden="1" customBuiltin="1"/>
    <cellStyle name="Accent3" xfId="16932" builtinId="37" hidden="1" customBuiltin="1"/>
    <cellStyle name="Accent3" xfId="17544" builtinId="37" hidden="1" customBuiltin="1"/>
    <cellStyle name="Accent3" xfId="4207" builtinId="37" hidden="1" customBuiltin="1"/>
    <cellStyle name="Accent3" xfId="23284" builtinId="37" hidden="1" customBuiltin="1"/>
    <cellStyle name="Accent3" xfId="20049" builtinId="37" hidden="1" customBuiltin="1"/>
    <cellStyle name="Accent3" xfId="25648" builtinId="37" hidden="1" customBuiltin="1"/>
    <cellStyle name="Accent3" xfId="25686" builtinId="37" hidden="1" customBuiltin="1"/>
    <cellStyle name="Accent3" xfId="25722" builtinId="37" hidden="1" customBuiltin="1"/>
    <cellStyle name="Accent3" xfId="25757" builtinId="37" hidden="1" customBuiltin="1"/>
    <cellStyle name="Accent3" xfId="25775" builtinId="37" hidden="1" customBuiltin="1"/>
    <cellStyle name="Accent3" xfId="25820" builtinId="37" hidden="1" customBuiltin="1"/>
    <cellStyle name="Accent3" xfId="25853" builtinId="37" hidden="1" customBuiltin="1"/>
    <cellStyle name="Accent3" xfId="25887" builtinId="37" hidden="1" customBuiltin="1"/>
    <cellStyle name="Accent3" xfId="25919" builtinId="37" hidden="1" customBuiltin="1"/>
    <cellStyle name="Accent3" xfId="25950" builtinId="37" hidden="1" customBuiltin="1"/>
    <cellStyle name="Accent3" xfId="25796" builtinId="37" hidden="1" customBuiltin="1"/>
    <cellStyle name="Accent3" xfId="25860" builtinId="37" hidden="1" customBuiltin="1"/>
    <cellStyle name="Accent3" xfId="25972" builtinId="37" hidden="1" customBuiltin="1"/>
    <cellStyle name="Accent3" xfId="26007" builtinId="37" hidden="1" customBuiltin="1"/>
    <cellStyle name="Accent3" xfId="26043" builtinId="37" hidden="1" customBuiltin="1"/>
    <cellStyle name="Accent3" xfId="26077" builtinId="37" hidden="1" customBuiltin="1"/>
    <cellStyle name="Accent3" xfId="26113" builtinId="37" hidden="1" customBuiltin="1"/>
    <cellStyle name="Accent3" xfId="26150" builtinId="37" hidden="1" customBuiltin="1"/>
    <cellStyle name="Accent3" xfId="26180" builtinId="37" hidden="1" customBuiltin="1"/>
    <cellStyle name="Accent3" xfId="26211" builtinId="37" hidden="1" customBuiltin="1"/>
    <cellStyle name="Accent3" xfId="26240" builtinId="37" hidden="1" customBuiltin="1"/>
    <cellStyle name="Accent3" xfId="26268" builtinId="37" hidden="1" customBuiltin="1"/>
    <cellStyle name="Accent3" xfId="26128" builtinId="37" hidden="1" customBuiltin="1"/>
    <cellStyle name="Accent3" xfId="26186" builtinId="37" hidden="1" customBuiltin="1"/>
    <cellStyle name="Accent3" xfId="26283" builtinId="37" hidden="1" customBuiltin="1"/>
    <cellStyle name="Accent3" xfId="26305" builtinId="37" hidden="1" customBuiltin="1"/>
    <cellStyle name="Accent3" xfId="26328" builtinId="37" hidden="1" customBuiltin="1"/>
    <cellStyle name="Accent3" xfId="26349" builtinId="37" hidden="1" customBuiltin="1"/>
    <cellStyle name="Accent3" xfId="26371" builtinId="37" hidden="1" customBuiltin="1"/>
    <cellStyle name="Accent3" xfId="26393" builtinId="37" hidden="1" customBuiltin="1"/>
    <cellStyle name="Accent3" xfId="26414" builtinId="37" hidden="1" customBuiltin="1"/>
    <cellStyle name="Accent3" xfId="26436" builtinId="37" hidden="1" customBuiltin="1"/>
    <cellStyle name="Accent3" xfId="26458" builtinId="37" hidden="1" customBuiltin="1"/>
    <cellStyle name="Accent3" xfId="26479" builtinId="37" hidden="1" customBuiltin="1"/>
    <cellStyle name="Accent3" xfId="26504" builtinId="37" hidden="1" customBuiltin="1"/>
    <cellStyle name="Accent3" xfId="26683" builtinId="37" hidden="1" customBuiltin="1"/>
    <cellStyle name="Accent3" xfId="26704" builtinId="37" hidden="1" customBuiltin="1"/>
    <cellStyle name="Accent3" xfId="26727" builtinId="37" hidden="1" customBuiltin="1"/>
    <cellStyle name="Accent3" xfId="26749" builtinId="37" hidden="1" customBuiltin="1"/>
    <cellStyle name="Accent3" xfId="26770" builtinId="37" hidden="1" customBuiltin="1"/>
    <cellStyle name="Accent3" xfId="26645" builtinId="37" hidden="1" customBuiltin="1"/>
    <cellStyle name="Accent3" xfId="26806" builtinId="37" hidden="1" customBuiltin="1"/>
    <cellStyle name="Accent3" xfId="26836" builtinId="37" hidden="1" customBuiltin="1"/>
    <cellStyle name="Accent3" xfId="26870" builtinId="37" hidden="1" customBuiltin="1"/>
    <cellStyle name="Accent3" xfId="26900" builtinId="37" hidden="1" customBuiltin="1"/>
    <cellStyle name="Accent3" xfId="26931" builtinId="37" hidden="1" customBuiltin="1"/>
    <cellStyle name="Accent3" xfId="26785" builtinId="37" hidden="1" customBuiltin="1"/>
    <cellStyle name="Accent3" xfId="26844" builtinId="37" hidden="1" customBuiltin="1"/>
    <cellStyle name="Accent3" xfId="26948" builtinId="37" hidden="1" customBuiltin="1"/>
    <cellStyle name="Accent3" xfId="26973" builtinId="37" hidden="1" customBuiltin="1"/>
    <cellStyle name="Accent3" xfId="26995" builtinId="37" hidden="1" customBuiltin="1"/>
    <cellStyle name="Accent3" xfId="27016" builtinId="37" hidden="1" customBuiltin="1"/>
    <cellStyle name="Accent3" xfId="27025" builtinId="37" hidden="1" customBuiltin="1"/>
    <cellStyle name="Accent3" xfId="27061" builtinId="37" hidden="1" customBuiltin="1"/>
    <cellStyle name="Accent3" xfId="27090" builtinId="37" hidden="1" customBuiltin="1"/>
    <cellStyle name="Accent3" xfId="27121" builtinId="37" hidden="1" customBuiltin="1"/>
    <cellStyle name="Accent3" xfId="27149" builtinId="37" hidden="1" customBuiltin="1"/>
    <cellStyle name="Accent3" xfId="27177" builtinId="37" hidden="1" customBuiltin="1"/>
    <cellStyle name="Accent3" xfId="27040" builtinId="37" hidden="1" customBuiltin="1"/>
    <cellStyle name="Accent3" xfId="27096" builtinId="37" hidden="1" customBuiltin="1"/>
    <cellStyle name="Accent3" xfId="27192" builtinId="37" hidden="1" customBuiltin="1"/>
    <cellStyle name="Accent3" xfId="27214" builtinId="37" hidden="1" customBuiltin="1"/>
    <cellStyle name="Accent3" xfId="27236" builtinId="37" hidden="1" customBuiltin="1"/>
    <cellStyle name="Accent3" xfId="27257" builtinId="37" hidden="1" customBuiltin="1"/>
    <cellStyle name="Accent3" xfId="27285" builtinId="37" hidden="1" customBuiltin="1"/>
    <cellStyle name="Accent3" xfId="27321" builtinId="37" hidden="1" customBuiltin="1"/>
    <cellStyle name="Accent3" xfId="27350" builtinId="37" hidden="1" customBuiltin="1"/>
    <cellStyle name="Accent3" xfId="27381" builtinId="37" hidden="1" customBuiltin="1"/>
    <cellStyle name="Accent3" xfId="27409" builtinId="37" hidden="1" customBuiltin="1"/>
    <cellStyle name="Accent3" xfId="27437" builtinId="37" hidden="1" customBuiltin="1"/>
    <cellStyle name="Accent3" xfId="27300" builtinId="37" hidden="1" customBuiltin="1"/>
    <cellStyle name="Accent3" xfId="27356" builtinId="37" hidden="1" customBuiltin="1"/>
    <cellStyle name="Accent3" xfId="27452" builtinId="37" hidden="1" customBuiltin="1"/>
    <cellStyle name="Accent3" xfId="27474" builtinId="37" hidden="1" customBuiltin="1"/>
    <cellStyle name="Accent3" xfId="27496" builtinId="37" hidden="1" customBuiltin="1"/>
    <cellStyle name="Accent3" xfId="27517" builtinId="37" hidden="1" customBuiltin="1"/>
    <cellStyle name="Accent3" xfId="27538" builtinId="37" hidden="1" customBuiltin="1"/>
    <cellStyle name="Accent3" xfId="26584" builtinId="37" hidden="1" customBuiltin="1"/>
    <cellStyle name="Accent3" xfId="26577" builtinId="37" hidden="1" customBuiltin="1"/>
    <cellStyle name="Accent3" xfId="26558" builtinId="37" hidden="1" customBuiltin="1"/>
    <cellStyle name="Accent3" xfId="26585" builtinId="37" hidden="1" customBuiltin="1"/>
    <cellStyle name="Accent3" xfId="26568" builtinId="37" hidden="1" customBuiltin="1"/>
    <cellStyle name="Accent3" xfId="26591" builtinId="37" hidden="1" customBuiltin="1"/>
    <cellStyle name="Accent3" xfId="27591" builtinId="37" hidden="1" customBuiltin="1"/>
    <cellStyle name="Accent3" xfId="27612" builtinId="37" hidden="1" customBuiltin="1"/>
    <cellStyle name="Accent3" xfId="27635" builtinId="37" hidden="1" customBuiltin="1"/>
    <cellStyle name="Accent3" xfId="27656" builtinId="37" hidden="1" customBuiltin="1"/>
    <cellStyle name="Accent3" xfId="27677" builtinId="37" hidden="1" customBuiltin="1"/>
    <cellStyle name="Accent3" xfId="27555" builtinId="37" hidden="1" customBuiltin="1"/>
    <cellStyle name="Accent3" xfId="27712" builtinId="37" hidden="1" customBuiltin="1"/>
    <cellStyle name="Accent3" xfId="27742" builtinId="37" hidden="1" customBuiltin="1"/>
    <cellStyle name="Accent3" xfId="27776" builtinId="37" hidden="1" customBuiltin="1"/>
    <cellStyle name="Accent3" xfId="27805" builtinId="37" hidden="1" customBuiltin="1"/>
    <cellStyle name="Accent3" xfId="27836" builtinId="37" hidden="1" customBuiltin="1"/>
    <cellStyle name="Accent3" xfId="27692" builtinId="37" hidden="1" customBuiltin="1"/>
    <cellStyle name="Accent3" xfId="27750" builtinId="37" hidden="1" customBuiltin="1"/>
    <cellStyle name="Accent3" xfId="27853" builtinId="37" hidden="1" customBuiltin="1"/>
    <cellStyle name="Accent3" xfId="27878" builtinId="37" hidden="1" customBuiltin="1"/>
    <cellStyle name="Accent3" xfId="27899" builtinId="37" hidden="1" customBuiltin="1"/>
    <cellStyle name="Accent3" xfId="27920" builtinId="37" hidden="1" customBuiltin="1"/>
    <cellStyle name="Accent3" xfId="27929" builtinId="37" hidden="1" customBuiltin="1"/>
    <cellStyle name="Accent3" xfId="27963" builtinId="37" hidden="1" customBuiltin="1"/>
    <cellStyle name="Accent3" xfId="27992" builtinId="37" hidden="1" customBuiltin="1"/>
    <cellStyle name="Accent3" xfId="28023" builtinId="37" hidden="1" customBuiltin="1"/>
    <cellStyle name="Accent3" xfId="28050" builtinId="37" hidden="1" customBuiltin="1"/>
    <cellStyle name="Accent3" xfId="28078" builtinId="37" hidden="1" customBuiltin="1"/>
    <cellStyle name="Accent3" xfId="27943" builtinId="37" hidden="1" customBuiltin="1"/>
    <cellStyle name="Accent3" xfId="27998" builtinId="37" hidden="1" customBuiltin="1"/>
    <cellStyle name="Accent3" xfId="28093" builtinId="37" hidden="1" customBuiltin="1"/>
    <cellStyle name="Accent3" xfId="28115" builtinId="37" hidden="1" customBuiltin="1"/>
    <cellStyle name="Accent3" xfId="28136" builtinId="37" hidden="1" customBuiltin="1"/>
    <cellStyle name="Accent3" xfId="28157" builtinId="37" hidden="1" customBuiltin="1"/>
    <cellStyle name="Accent3" xfId="28185" builtinId="37" hidden="1" customBuiltin="1"/>
    <cellStyle name="Accent3" xfId="28219" builtinId="37" hidden="1" customBuiltin="1"/>
    <cellStyle name="Accent3" xfId="28248" builtinId="37" hidden="1" customBuiltin="1"/>
    <cellStyle name="Accent3" xfId="28279" builtinId="37" hidden="1" customBuiltin="1"/>
    <cellStyle name="Accent3" xfId="28306" builtinId="37" hidden="1" customBuiltin="1"/>
    <cellStyle name="Accent3" xfId="28334" builtinId="37" hidden="1" customBuiltin="1"/>
    <cellStyle name="Accent3" xfId="28199" builtinId="37" hidden="1" customBuiltin="1"/>
    <cellStyle name="Accent3" xfId="28254" builtinId="37" hidden="1" customBuiltin="1"/>
    <cellStyle name="Accent3" xfId="28349" builtinId="37" hidden="1" customBuiltin="1"/>
    <cellStyle name="Accent3" xfId="28371" builtinId="37" hidden="1" customBuiltin="1"/>
    <cellStyle name="Accent3" xfId="28392" builtinId="37" hidden="1" customBuiltin="1"/>
    <cellStyle name="Accent3" xfId="28413" builtinId="37" hidden="1" customBuiltin="1"/>
    <cellStyle name="Accent3" xfId="28434" builtinId="37" hidden="1" customBuiltin="1"/>
    <cellStyle name="Accent4" xfId="32" builtinId="41" hidden="1" customBuiltin="1"/>
    <cellStyle name="Accent4" xfId="80" builtinId="41" hidden="1" customBuiltin="1"/>
    <cellStyle name="Accent4" xfId="115" builtinId="41" hidden="1" customBuiltin="1"/>
    <cellStyle name="Accent4" xfId="158" builtinId="41" hidden="1" customBuiltin="1"/>
    <cellStyle name="Accent4" xfId="200" builtinId="41" hidden="1" customBuiltin="1"/>
    <cellStyle name="Accent4" xfId="234" builtinId="41" hidden="1" customBuiltin="1"/>
    <cellStyle name="Accent4" xfId="271" builtinId="41" hidden="1" customBuiltin="1"/>
    <cellStyle name="Accent4" xfId="308" builtinId="41" hidden="1" customBuiltin="1"/>
    <cellStyle name="Accent4" xfId="342" builtinId="41" hidden="1" customBuiltin="1"/>
    <cellStyle name="Accent4" xfId="377" builtinId="41" hidden="1" customBuiltin="1"/>
    <cellStyle name="Accent4" xfId="465" builtinId="41" hidden="1" customBuiltin="1"/>
    <cellStyle name="Accent4" xfId="499" builtinId="41" hidden="1" customBuiltin="1"/>
    <cellStyle name="Accent4" xfId="535" builtinId="41" hidden="1" customBuiltin="1"/>
    <cellStyle name="Accent4" xfId="571" builtinId="41" hidden="1" customBuiltin="1"/>
    <cellStyle name="Accent4" xfId="605" builtinId="41" hidden="1" customBuiltin="1"/>
    <cellStyle name="Accent4" xfId="418" builtinId="41" hidden="1" customBuiltin="1"/>
    <cellStyle name="Accent4" xfId="656" builtinId="41" hidden="1" customBuiltin="1"/>
    <cellStyle name="Accent4" xfId="690" builtinId="41" hidden="1" customBuiltin="1"/>
    <cellStyle name="Accent4" xfId="727" builtinId="41" hidden="1" customBuiltin="1"/>
    <cellStyle name="Accent4" xfId="762" builtinId="41" hidden="1" customBuiltin="1"/>
    <cellStyle name="Accent4" xfId="796" builtinId="41" hidden="1" customBuiltin="1"/>
    <cellStyle name="Accent4" xfId="629" builtinId="41" hidden="1" customBuiltin="1"/>
    <cellStyle name="Accent4" xfId="763" builtinId="41" hidden="1" customBuiltin="1"/>
    <cellStyle name="Accent4" xfId="821" builtinId="41" hidden="1" customBuiltin="1"/>
    <cellStyle name="Accent4" xfId="859" builtinId="41" hidden="1" customBuiltin="1"/>
    <cellStyle name="Accent4" xfId="895" builtinId="41" hidden="1" customBuiltin="1"/>
    <cellStyle name="Accent4" xfId="930" builtinId="41" hidden="1" customBuiltin="1"/>
    <cellStyle name="Accent4" xfId="948" builtinId="41" hidden="1" customBuiltin="1"/>
    <cellStyle name="Accent4" xfId="993" builtinId="41" hidden="1" customBuiltin="1"/>
    <cellStyle name="Accent4" xfId="1025" builtinId="41" hidden="1" customBuiltin="1"/>
    <cellStyle name="Accent4" xfId="1059" builtinId="41" hidden="1" customBuiltin="1"/>
    <cellStyle name="Accent4" xfId="1091" builtinId="41" hidden="1" customBuiltin="1"/>
    <cellStyle name="Accent4" xfId="1122" builtinId="41" hidden="1" customBuiltin="1"/>
    <cellStyle name="Accent4" xfId="966" builtinId="41" hidden="1" customBuiltin="1"/>
    <cellStyle name="Accent4" xfId="1092" builtinId="41" hidden="1" customBuiltin="1"/>
    <cellStyle name="Accent4" xfId="1145" builtinId="41" hidden="1" customBuiltin="1"/>
    <cellStyle name="Accent4" xfId="1180" builtinId="41" hidden="1" customBuiltin="1"/>
    <cellStyle name="Accent4" xfId="1216" builtinId="41" hidden="1" customBuiltin="1"/>
    <cellStyle name="Accent4" xfId="1250" builtinId="41" hidden="1" customBuiltin="1"/>
    <cellStyle name="Accent4" xfId="1290" builtinId="41" hidden="1" customBuiltin="1"/>
    <cellStyle name="Accent4" xfId="1335" builtinId="41" hidden="1" customBuiltin="1"/>
    <cellStyle name="Accent4" xfId="1367" builtinId="41" hidden="1" customBuiltin="1"/>
    <cellStyle name="Accent4" xfId="1401" builtinId="41" hidden="1" customBuiltin="1"/>
    <cellStyle name="Accent4" xfId="1433" builtinId="41" hidden="1" customBuiltin="1"/>
    <cellStyle name="Accent4" xfId="1464" builtinId="41" hidden="1" customBuiltin="1"/>
    <cellStyle name="Accent4" xfId="1308" builtinId="41" hidden="1" customBuiltin="1"/>
    <cellStyle name="Accent4" xfId="1434" builtinId="41" hidden="1" customBuiltin="1"/>
    <cellStyle name="Accent4" xfId="1487" builtinId="41" hidden="1" customBuiltin="1"/>
    <cellStyle name="Accent4" xfId="1522" builtinId="41" hidden="1" customBuiltin="1"/>
    <cellStyle name="Accent4" xfId="1558" builtinId="41" hidden="1" customBuiltin="1"/>
    <cellStyle name="Accent4" xfId="1592" builtinId="41" hidden="1" customBuiltin="1"/>
    <cellStyle name="Accent4" xfId="1627" builtinId="41" hidden="1" customBuiltin="1"/>
    <cellStyle name="Accent4" xfId="1741" builtinId="41" hidden="1" customBuiltin="1"/>
    <cellStyle name="Accent4" xfId="1762" builtinId="41" hidden="1" customBuiltin="1"/>
    <cellStyle name="Accent4" xfId="1784" builtinId="41" hidden="1" customBuiltin="1"/>
    <cellStyle name="Accent4" xfId="1806" builtinId="41" hidden="1" customBuiltin="1"/>
    <cellStyle name="Accent4" xfId="1827" builtinId="41" hidden="1" customBuiltin="1"/>
    <cellStyle name="Accent4" xfId="1852" builtinId="41" hidden="1" customBuiltin="1"/>
    <cellStyle name="Accent4" xfId="2031" builtinId="41" hidden="1" customBuiltin="1"/>
    <cellStyle name="Accent4" xfId="2052" builtinId="41" hidden="1" customBuiltin="1"/>
    <cellStyle name="Accent4" xfId="2075" builtinId="41" hidden="1" customBuiltin="1"/>
    <cellStyle name="Accent4" xfId="2097" builtinId="41" hidden="1" customBuiltin="1"/>
    <cellStyle name="Accent4" xfId="2118" builtinId="41" hidden="1" customBuiltin="1"/>
    <cellStyle name="Accent4" xfId="2001" builtinId="41" hidden="1" customBuiltin="1"/>
    <cellStyle name="Accent4" xfId="2154" builtinId="41" hidden="1" customBuiltin="1"/>
    <cellStyle name="Accent4" xfId="2186" builtinId="41" hidden="1" customBuiltin="1"/>
    <cellStyle name="Accent4" xfId="2219" builtinId="41" hidden="1" customBuiltin="1"/>
    <cellStyle name="Accent4" xfId="2249" builtinId="41" hidden="1" customBuiltin="1"/>
    <cellStyle name="Accent4" xfId="2280" builtinId="41" hidden="1" customBuiltin="1"/>
    <cellStyle name="Accent4" xfId="2132" builtinId="41" hidden="1" customBuiltin="1"/>
    <cellStyle name="Accent4" xfId="2250" builtinId="41" hidden="1" customBuiltin="1"/>
    <cellStyle name="Accent4" xfId="2296" builtinId="41" hidden="1" customBuiltin="1"/>
    <cellStyle name="Accent4" xfId="2321" builtinId="41" hidden="1" customBuiltin="1"/>
    <cellStyle name="Accent4" xfId="2343" builtinId="41" hidden="1" customBuiltin="1"/>
    <cellStyle name="Accent4" xfId="2364" builtinId="41" hidden="1" customBuiltin="1"/>
    <cellStyle name="Accent4" xfId="2374" builtinId="41" hidden="1" customBuiltin="1"/>
    <cellStyle name="Accent4" xfId="2409" builtinId="41" hidden="1" customBuiltin="1"/>
    <cellStyle name="Accent4" xfId="2439" builtinId="41" hidden="1" customBuiltin="1"/>
    <cellStyle name="Accent4" xfId="2470" builtinId="41" hidden="1" customBuiltin="1"/>
    <cellStyle name="Accent4" xfId="2497" builtinId="41" hidden="1" customBuiltin="1"/>
    <cellStyle name="Accent4" xfId="2525" builtinId="41" hidden="1" customBuiltin="1"/>
    <cellStyle name="Accent4" xfId="2387" builtinId="41" hidden="1" customBuiltin="1"/>
    <cellStyle name="Accent4" xfId="2498" builtinId="41" hidden="1" customBuiltin="1"/>
    <cellStyle name="Accent4" xfId="2540" builtinId="41" hidden="1" customBuiltin="1"/>
    <cellStyle name="Accent4" xfId="2562" builtinId="41" hidden="1" customBuiltin="1"/>
    <cellStyle name="Accent4" xfId="2584" builtinId="41" hidden="1" customBuiltin="1"/>
    <cellStyle name="Accent4" xfId="2605" builtinId="41" hidden="1" customBuiltin="1"/>
    <cellStyle name="Accent4" xfId="2634" builtinId="41" hidden="1" customBuiltin="1"/>
    <cellStyle name="Accent4" xfId="2669" builtinId="41" hidden="1" customBuiltin="1"/>
    <cellStyle name="Accent4" xfId="2699" builtinId="41" hidden="1" customBuiltin="1"/>
    <cellStyle name="Accent4" xfId="2730" builtinId="41" hidden="1" customBuiltin="1"/>
    <cellStyle name="Accent4" xfId="2757" builtinId="41" hidden="1" customBuiltin="1"/>
    <cellStyle name="Accent4" xfId="2785" builtinId="41" hidden="1" customBuiltin="1"/>
    <cellStyle name="Accent4" xfId="2647" builtinId="41" hidden="1" customBuiltin="1"/>
    <cellStyle name="Accent4" xfId="2758" builtinId="41" hidden="1" customBuiltin="1"/>
    <cellStyle name="Accent4" xfId="2800" builtinId="41" hidden="1" customBuiltin="1"/>
    <cellStyle name="Accent4" xfId="2822" builtinId="41" hidden="1" customBuiltin="1"/>
    <cellStyle name="Accent4" xfId="2844" builtinId="41" hidden="1" customBuiltin="1"/>
    <cellStyle name="Accent4" xfId="2865" builtinId="41" hidden="1" customBuiltin="1"/>
    <cellStyle name="Accent4" xfId="2893" builtinId="41" hidden="1" customBuiltin="1"/>
    <cellStyle name="Accent4" xfId="1859" builtinId="41" hidden="1" customBuiltin="1"/>
    <cellStyle name="Accent4" xfId="1922" builtinId="41" hidden="1" customBuiltin="1"/>
    <cellStyle name="Accent4" xfId="1866" builtinId="41" hidden="1" customBuiltin="1"/>
    <cellStyle name="Accent4" xfId="1888" builtinId="41" hidden="1" customBuiltin="1"/>
    <cellStyle name="Accent4" xfId="1926" builtinId="41" hidden="1" customBuiltin="1"/>
    <cellStyle name="Accent4" xfId="1936" builtinId="41" hidden="1" customBuiltin="1"/>
    <cellStyle name="Accent4" xfId="3038" builtinId="41" hidden="1" customBuiltin="1"/>
    <cellStyle name="Accent4" xfId="3059" builtinId="41" hidden="1" customBuiltin="1"/>
    <cellStyle name="Accent4" xfId="3082" builtinId="41" hidden="1" customBuiltin="1"/>
    <cellStyle name="Accent4" xfId="3103" builtinId="41" hidden="1" customBuiltin="1"/>
    <cellStyle name="Accent4" xfId="3124" builtinId="41" hidden="1" customBuiltin="1"/>
    <cellStyle name="Accent4" xfId="3010" builtinId="41" hidden="1" customBuiltin="1"/>
    <cellStyle name="Accent4" xfId="3159" builtinId="41" hidden="1" customBuiltin="1"/>
    <cellStyle name="Accent4" xfId="3191" builtinId="41" hidden="1" customBuiltin="1"/>
    <cellStyle name="Accent4" xfId="3224" builtinId="41" hidden="1" customBuiltin="1"/>
    <cellStyle name="Accent4" xfId="3253" builtinId="41" hidden="1" customBuiltin="1"/>
    <cellStyle name="Accent4" xfId="3284" builtinId="41" hidden="1" customBuiltin="1"/>
    <cellStyle name="Accent4" xfId="3138" builtinId="41" hidden="1" customBuiltin="1"/>
    <cellStyle name="Accent4" xfId="3254" builtinId="41" hidden="1" customBuiltin="1"/>
    <cellStyle name="Accent4" xfId="3300" builtinId="41" hidden="1" customBuiltin="1"/>
    <cellStyle name="Accent4" xfId="3325" builtinId="41" hidden="1" customBuiltin="1"/>
    <cellStyle name="Accent4" xfId="3346" builtinId="41" hidden="1" customBuiltin="1"/>
    <cellStyle name="Accent4" xfId="3367" builtinId="41" hidden="1" customBuiltin="1"/>
    <cellStyle name="Accent4" xfId="3376" builtinId="41" hidden="1" customBuiltin="1"/>
    <cellStyle name="Accent4" xfId="3410" builtinId="41" hidden="1" customBuiltin="1"/>
    <cellStyle name="Accent4" xfId="3440" builtinId="41" hidden="1" customBuiltin="1"/>
    <cellStyle name="Accent4" xfId="3471" builtinId="41" hidden="1" customBuiltin="1"/>
    <cellStyle name="Accent4" xfId="3497" builtinId="41" hidden="1" customBuiltin="1"/>
    <cellStyle name="Accent4" xfId="3525" builtinId="41" hidden="1" customBuiltin="1"/>
    <cellStyle name="Accent4" xfId="3389" builtinId="41" hidden="1" customBuiltin="1"/>
    <cellStyle name="Accent4" xfId="3498" builtinId="41" hidden="1" customBuiltin="1"/>
    <cellStyle name="Accent4" xfId="3540" builtinId="41" hidden="1" customBuiltin="1"/>
    <cellStyle name="Accent4" xfId="3562" builtinId="41" hidden="1" customBuiltin="1"/>
    <cellStyle name="Accent4" xfId="3583" builtinId="41" hidden="1" customBuiltin="1"/>
    <cellStyle name="Accent4" xfId="3604" builtinId="41" hidden="1" customBuiltin="1"/>
    <cellStyle name="Accent4" xfId="3632" builtinId="41" hidden="1" customBuiltin="1"/>
    <cellStyle name="Accent4" xfId="3666" builtinId="41" hidden="1" customBuiltin="1"/>
    <cellStyle name="Accent4" xfId="3696" builtinId="41" hidden="1" customBuiltin="1"/>
    <cellStyle name="Accent4" xfId="3727" builtinId="41" hidden="1" customBuiltin="1"/>
    <cellStyle name="Accent4" xfId="3753" builtinId="41" hidden="1" customBuiltin="1"/>
    <cellStyle name="Accent4" xfId="3781" builtinId="41" hidden="1" customBuiltin="1"/>
    <cellStyle name="Accent4" xfId="3645" builtinId="41" hidden="1" customBuiltin="1"/>
    <cellStyle name="Accent4" xfId="3754" builtinId="41" hidden="1" customBuiltin="1"/>
    <cellStyle name="Accent4" xfId="3796" builtinId="41" hidden="1" customBuiltin="1"/>
    <cellStyle name="Accent4" xfId="3818" builtinId="41" hidden="1" customBuiltin="1"/>
    <cellStyle name="Accent4" xfId="3839" builtinId="41" hidden="1" customBuiltin="1"/>
    <cellStyle name="Accent4" xfId="3860" builtinId="41" hidden="1" customBuiltin="1"/>
    <cellStyle name="Accent4" xfId="3881" builtinId="41" hidden="1" customBuiltin="1"/>
    <cellStyle name="Accent4" xfId="3928" builtinId="41" hidden="1" customBuiltin="1"/>
    <cellStyle name="Accent4" xfId="3962" builtinId="41" hidden="1" customBuiltin="1"/>
    <cellStyle name="Accent4" xfId="3999" builtinId="41" hidden="1" customBuiltin="1"/>
    <cellStyle name="Accent4" xfId="4036" builtinId="41" hidden="1" customBuiltin="1"/>
    <cellStyle name="Accent4" xfId="4070" builtinId="41" hidden="1" customBuiltin="1"/>
    <cellStyle name="Accent4" xfId="4268" builtinId="41" hidden="1" customBuiltin="1"/>
    <cellStyle name="Accent4" xfId="6398" builtinId="41" hidden="1" customBuiltin="1"/>
    <cellStyle name="Accent4" xfId="6422" builtinId="41" hidden="1" customBuiltin="1"/>
    <cellStyle name="Accent4" xfId="6450" builtinId="41" hidden="1" customBuiltin="1"/>
    <cellStyle name="Accent4" xfId="6476" builtinId="41" hidden="1" customBuiltin="1"/>
    <cellStyle name="Accent4" xfId="6497" builtinId="41" hidden="1" customBuiltin="1"/>
    <cellStyle name="Accent4" xfId="6359" builtinId="41" hidden="1" customBuiltin="1"/>
    <cellStyle name="Accent4" xfId="6544" builtinId="41" hidden="1" customBuiltin="1"/>
    <cellStyle name="Accent4" xfId="6578" builtinId="41" hidden="1" customBuiltin="1"/>
    <cellStyle name="Accent4" xfId="6616" builtinId="41" hidden="1" customBuiltin="1"/>
    <cellStyle name="Accent4" xfId="6652" builtinId="41" hidden="1" customBuiltin="1"/>
    <cellStyle name="Accent4" xfId="6686" builtinId="41" hidden="1" customBuiltin="1"/>
    <cellStyle name="Accent4" xfId="6517" builtinId="41" hidden="1" customBuiltin="1"/>
    <cellStyle name="Accent4" xfId="6653" builtinId="41" hidden="1" customBuiltin="1"/>
    <cellStyle name="Accent4" xfId="6711" builtinId="41" hidden="1" customBuiltin="1"/>
    <cellStyle name="Accent4" xfId="6749" builtinId="41" hidden="1" customBuiltin="1"/>
    <cellStyle name="Accent4" xfId="6785" builtinId="41" hidden="1" customBuiltin="1"/>
    <cellStyle name="Accent4" xfId="6820" builtinId="41" hidden="1" customBuiltin="1"/>
    <cellStyle name="Accent4" xfId="6838" builtinId="41" hidden="1" customBuiltin="1"/>
    <cellStyle name="Accent4" xfId="6883" builtinId="41" hidden="1" customBuiltin="1"/>
    <cellStyle name="Accent4" xfId="6915" builtinId="41" hidden="1" customBuiltin="1"/>
    <cellStyle name="Accent4" xfId="6950" builtinId="41" hidden="1" customBuiltin="1"/>
    <cellStyle name="Accent4" xfId="6982" builtinId="41" hidden="1" customBuiltin="1"/>
    <cellStyle name="Accent4" xfId="7013" builtinId="41" hidden="1" customBuiltin="1"/>
    <cellStyle name="Accent4" xfId="6856" builtinId="41" hidden="1" customBuiltin="1"/>
    <cellStyle name="Accent4" xfId="6983" builtinId="41" hidden="1" customBuiltin="1"/>
    <cellStyle name="Accent4" xfId="7036" builtinId="41" hidden="1" customBuiltin="1"/>
    <cellStyle name="Accent4" xfId="7071" builtinId="41" hidden="1" customBuiltin="1"/>
    <cellStyle name="Accent4" xfId="7107" builtinId="41" hidden="1" customBuiltin="1"/>
    <cellStyle name="Accent4" xfId="7141" builtinId="41" hidden="1" customBuiltin="1"/>
    <cellStyle name="Accent4" xfId="7181" builtinId="41" hidden="1" customBuiltin="1"/>
    <cellStyle name="Accent4" xfId="7227" builtinId="41" hidden="1" customBuiltin="1"/>
    <cellStyle name="Accent4" xfId="7260" builtinId="41" hidden="1" customBuiltin="1"/>
    <cellStyle name="Accent4" xfId="7295" builtinId="41" hidden="1" customBuiltin="1"/>
    <cellStyle name="Accent4" xfId="7327" builtinId="41" hidden="1" customBuiltin="1"/>
    <cellStyle name="Accent4" xfId="7358" builtinId="41" hidden="1" customBuiltin="1"/>
    <cellStyle name="Accent4" xfId="7199" builtinId="41" hidden="1" customBuiltin="1"/>
    <cellStyle name="Accent4" xfId="7328" builtinId="41" hidden="1" customBuiltin="1"/>
    <cellStyle name="Accent4" xfId="7381" builtinId="41" hidden="1" customBuiltin="1"/>
    <cellStyle name="Accent4" xfId="7417" builtinId="41" hidden="1" customBuiltin="1"/>
    <cellStyle name="Accent4" xfId="7453" builtinId="41" hidden="1" customBuiltin="1"/>
    <cellStyle name="Accent4" xfId="7487" builtinId="41" hidden="1" customBuiltin="1"/>
    <cellStyle name="Accent4" xfId="7530" builtinId="41" hidden="1" customBuiltin="1"/>
    <cellStyle name="Accent4" xfId="7982" builtinId="41" hidden="1" customBuiltin="1"/>
    <cellStyle name="Accent4" xfId="8003" builtinId="41" hidden="1" customBuiltin="1"/>
    <cellStyle name="Accent4" xfId="8026" builtinId="41" hidden="1" customBuiltin="1"/>
    <cellStyle name="Accent4" xfId="8049" builtinId="41" hidden="1" customBuiltin="1"/>
    <cellStyle name="Accent4" xfId="8070" builtinId="41" hidden="1" customBuiltin="1"/>
    <cellStyle name="Accent4" xfId="8114" builtinId="41" hidden="1" customBuiltin="1"/>
    <cellStyle name="Accent4" xfId="8581" builtinId="41" hidden="1" customBuiltin="1"/>
    <cellStyle name="Accent4" xfId="8605" builtinId="41" hidden="1" customBuiltin="1"/>
    <cellStyle name="Accent4" xfId="8631" builtinId="41" hidden="1" customBuiltin="1"/>
    <cellStyle name="Accent4" xfId="8656" builtinId="41" hidden="1" customBuiltin="1"/>
    <cellStyle name="Accent4" xfId="8680" builtinId="41" hidden="1" customBuiltin="1"/>
    <cellStyle name="Accent4" xfId="8548" builtinId="41" hidden="1" customBuiltin="1"/>
    <cellStyle name="Accent4" xfId="8719" builtinId="41" hidden="1" customBuiltin="1"/>
    <cellStyle name="Accent4" xfId="8751" builtinId="41" hidden="1" customBuiltin="1"/>
    <cellStyle name="Accent4" xfId="8786" builtinId="41" hidden="1" customBuiltin="1"/>
    <cellStyle name="Accent4" xfId="8818" builtinId="41" hidden="1" customBuiltin="1"/>
    <cellStyle name="Accent4" xfId="8849" builtinId="41" hidden="1" customBuiltin="1"/>
    <cellStyle name="Accent4" xfId="8696" builtinId="41" hidden="1" customBuiltin="1"/>
    <cellStyle name="Accent4" xfId="8819" builtinId="41" hidden="1" customBuiltin="1"/>
    <cellStyle name="Accent4" xfId="8868" builtinId="41" hidden="1" customBuiltin="1"/>
    <cellStyle name="Accent4" xfId="8895" builtinId="41" hidden="1" customBuiltin="1"/>
    <cellStyle name="Accent4" xfId="8918" builtinId="41" hidden="1" customBuiltin="1"/>
    <cellStyle name="Accent4" xfId="8942" builtinId="41" hidden="1" customBuiltin="1"/>
    <cellStyle name="Accent4" xfId="8954" builtinId="41" hidden="1" customBuiltin="1"/>
    <cellStyle name="Accent4" xfId="8992" builtinId="41" hidden="1" customBuiltin="1"/>
    <cellStyle name="Accent4" xfId="9024" builtinId="41" hidden="1" customBuiltin="1"/>
    <cellStyle name="Accent4" xfId="9057" builtinId="41" hidden="1" customBuiltin="1"/>
    <cellStyle name="Accent4" xfId="9085" builtinId="41" hidden="1" customBuiltin="1"/>
    <cellStyle name="Accent4" xfId="9113" builtinId="41" hidden="1" customBuiltin="1"/>
    <cellStyle name="Accent4" xfId="8967" builtinId="41" hidden="1" customBuiltin="1"/>
    <cellStyle name="Accent4" xfId="9086" builtinId="41" hidden="1" customBuiltin="1"/>
    <cellStyle name="Accent4" xfId="9132" builtinId="41" hidden="1" customBuiltin="1"/>
    <cellStyle name="Accent4" xfId="9156" builtinId="41" hidden="1" customBuiltin="1"/>
    <cellStyle name="Accent4" xfId="9183" builtinId="41" hidden="1" customBuiltin="1"/>
    <cellStyle name="Accent4" xfId="9208" builtinId="41" hidden="1" customBuiltin="1"/>
    <cellStyle name="Accent4" xfId="9239" builtinId="41" hidden="1" customBuiltin="1"/>
    <cellStyle name="Accent4" xfId="9277" builtinId="41" hidden="1" customBuiltin="1"/>
    <cellStyle name="Accent4" xfId="9309" builtinId="41" hidden="1" customBuiltin="1"/>
    <cellStyle name="Accent4" xfId="9341" builtinId="41" hidden="1" customBuiltin="1"/>
    <cellStyle name="Accent4" xfId="9370" builtinId="41" hidden="1" customBuiltin="1"/>
    <cellStyle name="Accent4" xfId="9398" builtinId="41" hidden="1" customBuiltin="1"/>
    <cellStyle name="Accent4" xfId="9254" builtinId="41" hidden="1" customBuiltin="1"/>
    <cellStyle name="Accent4" xfId="9371" builtinId="41" hidden="1" customBuiltin="1"/>
    <cellStyle name="Accent4" xfId="9416" builtinId="41" hidden="1" customBuiltin="1"/>
    <cellStyle name="Accent4" xfId="9440" builtinId="41" hidden="1" customBuiltin="1"/>
    <cellStyle name="Accent4" xfId="9466" builtinId="41" hidden="1" customBuiltin="1"/>
    <cellStyle name="Accent4" xfId="9490" builtinId="41" hidden="1" customBuiltin="1"/>
    <cellStyle name="Accent4" xfId="9519" builtinId="41" hidden="1" customBuiltin="1"/>
    <cellStyle name="Accent4" xfId="8148" builtinId="41" hidden="1" customBuiltin="1"/>
    <cellStyle name="Accent4" xfId="8364" builtinId="41" hidden="1" customBuiltin="1"/>
    <cellStyle name="Accent4" xfId="8162" builtinId="41" hidden="1" customBuiltin="1"/>
    <cellStyle name="Accent4" xfId="8227" builtinId="41" hidden="1" customBuiltin="1"/>
    <cellStyle name="Accent4" xfId="8370" builtinId="41" hidden="1" customBuiltin="1"/>
    <cellStyle name="Accent4" xfId="8426" builtinId="41" hidden="1" customBuiltin="1"/>
    <cellStyle name="Accent4" xfId="9680" builtinId="41" hidden="1" customBuiltin="1"/>
    <cellStyle name="Accent4" xfId="9701" builtinId="41" hidden="1" customBuiltin="1"/>
    <cellStyle name="Accent4" xfId="9724" builtinId="41" hidden="1" customBuiltin="1"/>
    <cellStyle name="Accent4" xfId="9745" builtinId="41" hidden="1" customBuiltin="1"/>
    <cellStyle name="Accent4" xfId="9766" builtinId="41" hidden="1" customBuiltin="1"/>
    <cellStyle name="Accent4" xfId="9650" builtinId="41" hidden="1" customBuiltin="1"/>
    <cellStyle name="Accent4" xfId="9803" builtinId="41" hidden="1" customBuiltin="1"/>
    <cellStyle name="Accent4" xfId="9836" builtinId="41" hidden="1" customBuiltin="1"/>
    <cellStyle name="Accent4" xfId="9869" builtinId="41" hidden="1" customBuiltin="1"/>
    <cellStyle name="Accent4" xfId="9900" builtinId="41" hidden="1" customBuiltin="1"/>
    <cellStyle name="Accent4" xfId="9932" builtinId="41" hidden="1" customBuiltin="1"/>
    <cellStyle name="Accent4" xfId="9780" builtinId="41" hidden="1" customBuiltin="1"/>
    <cellStyle name="Accent4" xfId="9901" builtinId="41" hidden="1" customBuiltin="1"/>
    <cellStyle name="Accent4" xfId="9950" builtinId="41" hidden="1" customBuiltin="1"/>
    <cellStyle name="Accent4" xfId="9978" builtinId="41" hidden="1" customBuiltin="1"/>
    <cellStyle name="Accent4" xfId="10003" builtinId="41" hidden="1" customBuiltin="1"/>
    <cellStyle name="Accent4" xfId="10026" builtinId="41" hidden="1" customBuiltin="1"/>
    <cellStyle name="Accent4" xfId="10038" builtinId="41" hidden="1" customBuiltin="1"/>
    <cellStyle name="Accent4" xfId="10072" builtinId="41" hidden="1" customBuiltin="1"/>
    <cellStyle name="Accent4" xfId="10103" builtinId="41" hidden="1" customBuiltin="1"/>
    <cellStyle name="Accent4" xfId="10134" builtinId="41" hidden="1" customBuiltin="1"/>
    <cellStyle name="Accent4" xfId="10161" builtinId="41" hidden="1" customBuiltin="1"/>
    <cellStyle name="Accent4" xfId="10190" builtinId="41" hidden="1" customBuiltin="1"/>
    <cellStyle name="Accent4" xfId="10051" builtinId="41" hidden="1" customBuiltin="1"/>
    <cellStyle name="Accent4" xfId="10162" builtinId="41" hidden="1" customBuiltin="1"/>
    <cellStyle name="Accent4" xfId="10207" builtinId="41" hidden="1" customBuiltin="1"/>
    <cellStyle name="Accent4" xfId="10233" builtinId="41" hidden="1" customBuiltin="1"/>
    <cellStyle name="Accent4" xfId="10257" builtinId="41" hidden="1" customBuiltin="1"/>
    <cellStyle name="Accent4" xfId="10281" builtinId="41" hidden="1" customBuiltin="1"/>
    <cellStyle name="Accent4" xfId="10313" builtinId="41" hidden="1" customBuiltin="1"/>
    <cellStyle name="Accent4" xfId="10350" builtinId="41" hidden="1" customBuiltin="1"/>
    <cellStyle name="Accent4" xfId="10381" builtinId="41" hidden="1" customBuiltin="1"/>
    <cellStyle name="Accent4" xfId="10413" builtinId="41" hidden="1" customBuiltin="1"/>
    <cellStyle name="Accent4" xfId="10441" builtinId="41" hidden="1" customBuiltin="1"/>
    <cellStyle name="Accent4" xfId="10469" builtinId="41" hidden="1" customBuiltin="1"/>
    <cellStyle name="Accent4" xfId="10328" builtinId="41" hidden="1" customBuiltin="1"/>
    <cellStyle name="Accent4" xfId="10442" builtinId="41" hidden="1" customBuiltin="1"/>
    <cellStyle name="Accent4" xfId="10487" builtinId="41" hidden="1" customBuiltin="1"/>
    <cellStyle name="Accent4" xfId="10513" builtinId="41" hidden="1" customBuiltin="1"/>
    <cellStyle name="Accent4" xfId="10536" builtinId="41" hidden="1" customBuiltin="1"/>
    <cellStyle name="Accent4" xfId="10559" builtinId="41" hidden="1" customBuiltin="1"/>
    <cellStyle name="Accent4" xfId="10588" builtinId="41" hidden="1" customBuiltin="1"/>
    <cellStyle name="Accent4" xfId="10857" builtinId="41" hidden="1" customBuiltin="1"/>
    <cellStyle name="Accent4" xfId="5509" builtinId="41" hidden="1" customBuiltin="1"/>
    <cellStyle name="Accent4" xfId="5049" builtinId="41" hidden="1" customBuiltin="1"/>
    <cellStyle name="Accent4" xfId="10632" builtinId="41" hidden="1" customBuiltin="1"/>
    <cellStyle name="Accent4" xfId="7681" builtinId="41" hidden="1" customBuiltin="1"/>
    <cellStyle name="Accent4" xfId="7661" builtinId="41" hidden="1" customBuiltin="1"/>
    <cellStyle name="Accent4" xfId="7808" builtinId="41" hidden="1" customBuiltin="1"/>
    <cellStyle name="Accent4" xfId="4779" builtinId="41" hidden="1" customBuiltin="1"/>
    <cellStyle name="Accent4" xfId="4762" builtinId="41" hidden="1" customBuiltin="1"/>
    <cellStyle name="Accent4" xfId="4685" builtinId="41" hidden="1" customBuiltin="1"/>
    <cellStyle name="Accent4" xfId="5517" builtinId="41" hidden="1" customBuiltin="1"/>
    <cellStyle name="Accent4" xfId="5717" builtinId="41" hidden="1" customBuiltin="1"/>
    <cellStyle name="Accent4" xfId="5108" builtinId="41" hidden="1" customBuiltin="1"/>
    <cellStyle name="Accent4" xfId="4402" builtinId="41" hidden="1" customBuiltin="1"/>
    <cellStyle name="Accent4" xfId="5181" builtinId="41" hidden="1" customBuiltin="1"/>
    <cellStyle name="Accent4" xfId="10777" builtinId="41" hidden="1" customBuiltin="1"/>
    <cellStyle name="Accent4" xfId="10811" builtinId="41" hidden="1" customBuiltin="1"/>
    <cellStyle name="Accent4" xfId="5546" builtinId="41" hidden="1" customBuiltin="1"/>
    <cellStyle name="Accent4" xfId="7787" builtinId="41" hidden="1" customBuiltin="1"/>
    <cellStyle name="Accent4" xfId="8355" builtinId="41" hidden="1" customBuiltin="1"/>
    <cellStyle name="Accent4" xfId="5597" builtinId="41" hidden="1" customBuiltin="1"/>
    <cellStyle name="Accent4" xfId="8340" builtinId="41" hidden="1" customBuiltin="1"/>
    <cellStyle name="Accent4" xfId="5617" builtinId="41" hidden="1" customBuiltin="1"/>
    <cellStyle name="Accent4" xfId="10688" builtinId="41" hidden="1" customBuiltin="1"/>
    <cellStyle name="Accent4" xfId="7864" builtinId="41" hidden="1" customBuiltin="1"/>
    <cellStyle name="Accent4" xfId="10705" builtinId="41" hidden="1" customBuiltin="1"/>
    <cellStyle name="Accent4" xfId="7947" builtinId="41" hidden="1" customBuiltin="1"/>
    <cellStyle name="Accent4" xfId="5600" builtinId="41" hidden="1" customBuiltin="1"/>
    <cellStyle name="Accent4" xfId="5013" builtinId="41" hidden="1" customBuiltin="1"/>
    <cellStyle name="Accent4" xfId="4828" builtinId="41" hidden="1" customBuiltin="1"/>
    <cellStyle name="Accent4" xfId="4807" builtinId="41" hidden="1" customBuiltin="1"/>
    <cellStyle name="Accent4" xfId="4895" builtinId="41" hidden="1" customBuiltin="1"/>
    <cellStyle name="Accent4" xfId="5605" builtinId="41" hidden="1" customBuiltin="1"/>
    <cellStyle name="Accent4" xfId="6150" builtinId="41" hidden="1" customBuiltin="1"/>
    <cellStyle name="Accent4" xfId="5696" builtinId="41" hidden="1" customBuiltin="1"/>
    <cellStyle name="Accent4" xfId="5695" builtinId="41" hidden="1" customBuiltin="1"/>
    <cellStyle name="Accent4" xfId="5068" builtinId="41" hidden="1" customBuiltin="1"/>
    <cellStyle name="Accent4" xfId="6202" builtinId="41" hidden="1" customBuiltin="1"/>
    <cellStyle name="Accent4" xfId="5100" builtinId="41" hidden="1" customBuiltin="1"/>
    <cellStyle name="Accent4" xfId="6036" builtinId="41" hidden="1" customBuiltin="1"/>
    <cellStyle name="Accent4" xfId="4366" builtinId="41" hidden="1" customBuiltin="1"/>
    <cellStyle name="Accent4" xfId="6206" builtinId="41" hidden="1" customBuiltin="1"/>
    <cellStyle name="Accent4" xfId="5245" builtinId="41" hidden="1" customBuiltin="1"/>
    <cellStyle name="Accent4" xfId="6193" builtinId="41" hidden="1" customBuiltin="1"/>
    <cellStyle name="Accent4" xfId="5097" builtinId="41" hidden="1" customBuiltin="1"/>
    <cellStyle name="Accent4" xfId="4361" builtinId="41" hidden="1" customBuiltin="1"/>
    <cellStyle name="Accent4" xfId="4871" builtinId="41" hidden="1" customBuiltin="1"/>
    <cellStyle name="Accent4" xfId="9957" builtinId="41" hidden="1" customBuiltin="1"/>
    <cellStyle name="Accent4" xfId="4482" builtinId="41" hidden="1" customBuiltin="1"/>
    <cellStyle name="Accent4" xfId="10539" builtinId="41" hidden="1" customBuiltin="1"/>
    <cellStyle name="Accent4" xfId="10198" builtinId="41" hidden="1" customBuiltin="1"/>
    <cellStyle name="Accent4" xfId="6173" builtinId="41" hidden="1" customBuiltin="1"/>
    <cellStyle name="Accent4" xfId="5226" builtinId="41" hidden="1" customBuiltin="1"/>
    <cellStyle name="Accent4" xfId="9808" builtinId="41" hidden="1" customBuiltin="1"/>
    <cellStyle name="Accent4" xfId="11026" builtinId="41" hidden="1" customBuiltin="1"/>
    <cellStyle name="Accent4" xfId="11053" builtinId="41" hidden="1" customBuiltin="1"/>
    <cellStyle name="Accent4" xfId="11084" builtinId="41" hidden="1" customBuiltin="1"/>
    <cellStyle name="Accent4" xfId="11112" builtinId="41" hidden="1" customBuiltin="1"/>
    <cellStyle name="Accent4" xfId="11138" builtinId="41" hidden="1" customBuiltin="1"/>
    <cellStyle name="Accent4" xfId="10989" builtinId="41" hidden="1" customBuiltin="1"/>
    <cellStyle name="Accent4" xfId="11183" builtinId="41" hidden="1" customBuiltin="1"/>
    <cellStyle name="Accent4" xfId="11217" builtinId="41" hidden="1" customBuiltin="1"/>
    <cellStyle name="Accent4" xfId="11251" builtinId="41" hidden="1" customBuiltin="1"/>
    <cellStyle name="Accent4" xfId="11286" builtinId="41" hidden="1" customBuiltin="1"/>
    <cellStyle name="Accent4" xfId="11317" builtinId="41" hidden="1" customBuiltin="1"/>
    <cellStyle name="Accent4" xfId="11158" builtinId="41" hidden="1" customBuiltin="1"/>
    <cellStyle name="Accent4" xfId="11287" builtinId="41" hidden="1" customBuiltin="1"/>
    <cellStyle name="Accent4" xfId="11337" builtinId="41" hidden="1" customBuiltin="1"/>
    <cellStyle name="Accent4" xfId="11370" builtinId="41" hidden="1" customBuiltin="1"/>
    <cellStyle name="Accent4" xfId="11400" builtinId="41" hidden="1" customBuiltin="1"/>
    <cellStyle name="Accent4" xfId="11426" builtinId="41" hidden="1" customBuiltin="1"/>
    <cellStyle name="Accent4" xfId="11438" builtinId="41" hidden="1" customBuiltin="1"/>
    <cellStyle name="Accent4" xfId="11481" builtinId="41" hidden="1" customBuiltin="1"/>
    <cellStyle name="Accent4" xfId="11512" builtinId="41" hidden="1" customBuiltin="1"/>
    <cellStyle name="Accent4" xfId="11544" builtinId="41" hidden="1" customBuiltin="1"/>
    <cellStyle name="Accent4" xfId="11574" builtinId="41" hidden="1" customBuiltin="1"/>
    <cellStyle name="Accent4" xfId="11603" builtinId="41" hidden="1" customBuiltin="1"/>
    <cellStyle name="Accent4" xfId="11455" builtinId="41" hidden="1" customBuiltin="1"/>
    <cellStyle name="Accent4" xfId="11575" builtinId="41" hidden="1" customBuiltin="1"/>
    <cellStyle name="Accent4" xfId="11622" builtinId="41" hidden="1" customBuiltin="1"/>
    <cellStyle name="Accent4" xfId="11650" builtinId="41" hidden="1" customBuiltin="1"/>
    <cellStyle name="Accent4" xfId="11677" builtinId="41" hidden="1" customBuiltin="1"/>
    <cellStyle name="Accent4" xfId="11705" builtinId="41" hidden="1" customBuiltin="1"/>
    <cellStyle name="Accent4" xfId="11736" builtinId="41" hidden="1" customBuiltin="1"/>
    <cellStyle name="Accent4" xfId="11779" builtinId="41" hidden="1" customBuiltin="1"/>
    <cellStyle name="Accent4" xfId="11810" builtinId="41" hidden="1" customBuiltin="1"/>
    <cellStyle name="Accent4" xfId="11842" builtinId="41" hidden="1" customBuiltin="1"/>
    <cellStyle name="Accent4" xfId="11871" builtinId="41" hidden="1" customBuiltin="1"/>
    <cellStyle name="Accent4" xfId="11899" builtinId="41" hidden="1" customBuiltin="1"/>
    <cellStyle name="Accent4" xfId="11754" builtinId="41" hidden="1" customBuiltin="1"/>
    <cellStyle name="Accent4" xfId="11872" builtinId="41" hidden="1" customBuiltin="1"/>
    <cellStyle name="Accent4" xfId="11918" builtinId="41" hidden="1" customBuiltin="1"/>
    <cellStyle name="Accent4" xfId="11946" builtinId="41" hidden="1" customBuiltin="1"/>
    <cellStyle name="Accent4" xfId="11976" builtinId="41" hidden="1" customBuiltin="1"/>
    <cellStyle name="Accent4" xfId="12004" builtinId="41" hidden="1" customBuiltin="1"/>
    <cellStyle name="Accent4" xfId="12032" builtinId="41" hidden="1" customBuiltin="1"/>
    <cellStyle name="Accent4" xfId="5368" builtinId="41" hidden="1" customBuiltin="1"/>
    <cellStyle name="Accent4" xfId="10890" builtinId="41" hidden="1" customBuiltin="1"/>
    <cellStyle name="Accent4" xfId="5763" builtinId="41" hidden="1" customBuiltin="1"/>
    <cellStyle name="Accent4" xfId="6002" builtinId="41" hidden="1" customBuiltin="1"/>
    <cellStyle name="Accent4" xfId="10894" builtinId="41" hidden="1" customBuiltin="1"/>
    <cellStyle name="Accent4" xfId="10910" builtinId="41" hidden="1" customBuiltin="1"/>
    <cellStyle name="Accent4" xfId="12179" builtinId="41" hidden="1" customBuiltin="1"/>
    <cellStyle name="Accent4" xfId="12200" builtinId="41" hidden="1" customBuiltin="1"/>
    <cellStyle name="Accent4" xfId="12223" builtinId="41" hidden="1" customBuiltin="1"/>
    <cellStyle name="Accent4" xfId="12244" builtinId="41" hidden="1" customBuiltin="1"/>
    <cellStyle name="Accent4" xfId="12265" builtinId="41" hidden="1" customBuiltin="1"/>
    <cellStyle name="Accent4" xfId="12149" builtinId="41" hidden="1" customBuiltin="1"/>
    <cellStyle name="Accent4" xfId="12306" builtinId="41" hidden="1" customBuiltin="1"/>
    <cellStyle name="Accent4" xfId="12339" builtinId="41" hidden="1" customBuiltin="1"/>
    <cellStyle name="Accent4" xfId="12373" builtinId="41" hidden="1" customBuiltin="1"/>
    <cellStyle name="Accent4" xfId="12403" builtinId="41" hidden="1" customBuiltin="1"/>
    <cellStyle name="Accent4" xfId="12435" builtinId="41" hidden="1" customBuiltin="1"/>
    <cellStyle name="Accent4" xfId="12282" builtinId="41" hidden="1" customBuiltin="1"/>
    <cellStyle name="Accent4" xfId="12404" builtinId="41" hidden="1" customBuiltin="1"/>
    <cellStyle name="Accent4" xfId="12456" builtinId="41" hidden="1" customBuiltin="1"/>
    <cellStyle name="Accent4" xfId="12488" builtinId="41" hidden="1" customBuiltin="1"/>
    <cellStyle name="Accent4" xfId="12515" builtinId="41" hidden="1" customBuiltin="1"/>
    <cellStyle name="Accent4" xfId="12541" builtinId="41" hidden="1" customBuiltin="1"/>
    <cellStyle name="Accent4" xfId="12550" builtinId="41" hidden="1" customBuiltin="1"/>
    <cellStyle name="Accent4" xfId="12590" builtinId="41" hidden="1" customBuiltin="1"/>
    <cellStyle name="Accent4" xfId="12621" builtinId="41" hidden="1" customBuiltin="1"/>
    <cellStyle name="Accent4" xfId="12652" builtinId="41" hidden="1" customBuiltin="1"/>
    <cellStyle name="Accent4" xfId="12680" builtinId="41" hidden="1" customBuiltin="1"/>
    <cellStyle name="Accent4" xfId="12708" builtinId="41" hidden="1" customBuiltin="1"/>
    <cellStyle name="Accent4" xfId="12567" builtinId="41" hidden="1" customBuiltin="1"/>
    <cellStyle name="Accent4" xfId="12681" builtinId="41" hidden="1" customBuiltin="1"/>
    <cellStyle name="Accent4" xfId="12727" builtinId="41" hidden="1" customBuiltin="1"/>
    <cellStyle name="Accent4" xfId="12756" builtinId="41" hidden="1" customBuiltin="1"/>
    <cellStyle name="Accent4" xfId="12784" builtinId="41" hidden="1" customBuiltin="1"/>
    <cellStyle name="Accent4" xfId="12812" builtinId="41" hidden="1" customBuiltin="1"/>
    <cellStyle name="Accent4" xfId="12843" builtinId="41" hidden="1" customBuiltin="1"/>
    <cellStyle name="Accent4" xfId="12883" builtinId="41" hidden="1" customBuiltin="1"/>
    <cellStyle name="Accent4" xfId="12914" builtinId="41" hidden="1" customBuiltin="1"/>
    <cellStyle name="Accent4" xfId="12945" builtinId="41" hidden="1" customBuiltin="1"/>
    <cellStyle name="Accent4" xfId="12972" builtinId="41" hidden="1" customBuiltin="1"/>
    <cellStyle name="Accent4" xfId="13000" builtinId="41" hidden="1" customBuiltin="1"/>
    <cellStyle name="Accent4" xfId="12860" builtinId="41" hidden="1" customBuiltin="1"/>
    <cellStyle name="Accent4" xfId="12973" builtinId="41" hidden="1" customBuiltin="1"/>
    <cellStyle name="Accent4" xfId="13020" builtinId="41" hidden="1" customBuiltin="1"/>
    <cellStyle name="Accent4" xfId="13047" builtinId="41" hidden="1" customBuiltin="1"/>
    <cellStyle name="Accent4" xfId="13073" builtinId="41" hidden="1" customBuiltin="1"/>
    <cellStyle name="Accent4" xfId="13098" builtinId="41" hidden="1" customBuiltin="1"/>
    <cellStyle name="Accent4" xfId="13119" builtinId="41" hidden="1" customBuiltin="1"/>
    <cellStyle name="Accent4" xfId="5843" builtinId="41" hidden="1" customBuiltin="1"/>
    <cellStyle name="Accent4" xfId="5205" builtinId="41" hidden="1" customBuiltin="1"/>
    <cellStyle name="Accent4" xfId="4673" builtinId="41" hidden="1" customBuiltin="1"/>
    <cellStyle name="Accent4" xfId="7934" builtinId="41" hidden="1" customBuiltin="1"/>
    <cellStyle name="Accent4" xfId="5872" builtinId="41" hidden="1" customBuiltin="1"/>
    <cellStyle name="Accent4" xfId="7830" builtinId="41" hidden="1" customBuiltin="1"/>
    <cellStyle name="Accent4" xfId="4845" builtinId="41" hidden="1" customBuiltin="1"/>
    <cellStyle name="Accent4" xfId="11135" builtinId="41" hidden="1" customBuiltin="1"/>
    <cellStyle name="Accent4" xfId="11433" builtinId="41" hidden="1" customBuiltin="1"/>
    <cellStyle name="Accent4" xfId="4220" builtinId="41" hidden="1" customBuiltin="1"/>
    <cellStyle name="Accent4" xfId="10849" builtinId="41" hidden="1" customBuiltin="1"/>
    <cellStyle name="Accent4" xfId="5914" builtinId="41" hidden="1" customBuiltin="1"/>
    <cellStyle name="Accent4" xfId="11911" builtinId="41" hidden="1" customBuiltin="1"/>
    <cellStyle name="Accent4" xfId="7639" builtinId="41" hidden="1" customBuiltin="1"/>
    <cellStyle name="Accent4" xfId="4677" builtinId="41" hidden="1" customBuiltin="1"/>
    <cellStyle name="Accent4" xfId="10905" builtinId="41" hidden="1" customBuiltin="1"/>
    <cellStyle name="Accent4" xfId="13125" builtinId="41" hidden="1" customBuiltin="1"/>
    <cellStyle name="Accent4" xfId="13093" builtinId="41" hidden="1" customBuiltin="1"/>
    <cellStyle name="Accent4" xfId="7952" builtinId="41" hidden="1" customBuiltin="1"/>
    <cellStyle name="Accent4" xfId="13150" builtinId="41" hidden="1" customBuiltin="1"/>
    <cellStyle name="Accent4" xfId="13188" builtinId="41" hidden="1" customBuiltin="1"/>
    <cellStyle name="Accent4" xfId="13224" builtinId="41" hidden="1" customBuiltin="1"/>
    <cellStyle name="Accent4" xfId="13259" builtinId="41" hidden="1" customBuiltin="1"/>
    <cellStyle name="Accent4" xfId="13277" builtinId="41" hidden="1" customBuiltin="1"/>
    <cellStyle name="Accent4" xfId="13322" builtinId="41" hidden="1" customBuiltin="1"/>
    <cellStyle name="Accent4" xfId="13354" builtinId="41" hidden="1" customBuiltin="1"/>
    <cellStyle name="Accent4" xfId="13388" builtinId="41" hidden="1" customBuiltin="1"/>
    <cellStyle name="Accent4" xfId="13420" builtinId="41" hidden="1" customBuiltin="1"/>
    <cellStyle name="Accent4" xfId="13451" builtinId="41" hidden="1" customBuiltin="1"/>
    <cellStyle name="Accent4" xfId="13295" builtinId="41" hidden="1" customBuiltin="1"/>
    <cellStyle name="Accent4" xfId="13421" builtinId="41" hidden="1" customBuiltin="1"/>
    <cellStyle name="Accent4" xfId="13474" builtinId="41" hidden="1" customBuiltin="1"/>
    <cellStyle name="Accent4" xfId="13509" builtinId="41" hidden="1" customBuiltin="1"/>
    <cellStyle name="Accent4" xfId="13545" builtinId="41" hidden="1" customBuiltin="1"/>
    <cellStyle name="Accent4" xfId="13579" builtinId="41" hidden="1" customBuiltin="1"/>
    <cellStyle name="Accent4" xfId="13619" builtinId="41" hidden="1" customBuiltin="1"/>
    <cellStyle name="Accent4" xfId="13664" builtinId="41" hidden="1" customBuiltin="1"/>
    <cellStyle name="Accent4" xfId="13696" builtinId="41" hidden="1" customBuiltin="1"/>
    <cellStyle name="Accent4" xfId="13730" builtinId="41" hidden="1" customBuiltin="1"/>
    <cellStyle name="Accent4" xfId="13762" builtinId="41" hidden="1" customBuiltin="1"/>
    <cellStyle name="Accent4" xfId="13793" builtinId="41" hidden="1" customBuiltin="1"/>
    <cellStyle name="Accent4" xfId="13637" builtinId="41" hidden="1" customBuiltin="1"/>
    <cellStyle name="Accent4" xfId="13763" builtinId="41" hidden="1" customBuiltin="1"/>
    <cellStyle name="Accent4" xfId="13816" builtinId="41" hidden="1" customBuiltin="1"/>
    <cellStyle name="Accent4" xfId="13851" builtinId="41" hidden="1" customBuiltin="1"/>
    <cellStyle name="Accent4" xfId="13887" builtinId="41" hidden="1" customBuiltin="1"/>
    <cellStyle name="Accent4" xfId="13921" builtinId="41" hidden="1" customBuiltin="1"/>
    <cellStyle name="Accent4" xfId="13963" builtinId="41" hidden="1" customBuiltin="1"/>
    <cellStyle name="Accent4" xfId="14322" builtinId="41" hidden="1" customBuiltin="1"/>
    <cellStyle name="Accent4" xfId="14343" builtinId="41" hidden="1" customBuiltin="1"/>
    <cellStyle name="Accent4" xfId="14365" builtinId="41" hidden="1" customBuiltin="1"/>
    <cellStyle name="Accent4" xfId="14387" builtinId="41" hidden="1" customBuiltin="1"/>
    <cellStyle name="Accent4" xfId="14408" builtinId="41" hidden="1" customBuiltin="1"/>
    <cellStyle name="Accent4" xfId="14450" builtinId="41" hidden="1" customBuiltin="1"/>
    <cellStyle name="Accent4" xfId="14853" builtinId="41" hidden="1" customBuiltin="1"/>
    <cellStyle name="Accent4" xfId="14877" builtinId="41" hidden="1" customBuiltin="1"/>
    <cellStyle name="Accent4" xfId="14903" builtinId="41" hidden="1" customBuiltin="1"/>
    <cellStyle name="Accent4" xfId="14927" builtinId="41" hidden="1" customBuiltin="1"/>
    <cellStyle name="Accent4" xfId="14950" builtinId="41" hidden="1" customBuiltin="1"/>
    <cellStyle name="Accent4" xfId="14819" builtinId="41" hidden="1" customBuiltin="1"/>
    <cellStyle name="Accent4" xfId="14989" builtinId="41" hidden="1" customBuiltin="1"/>
    <cellStyle name="Accent4" xfId="15021" builtinId="41" hidden="1" customBuiltin="1"/>
    <cellStyle name="Accent4" xfId="15054" builtinId="41" hidden="1" customBuiltin="1"/>
    <cellStyle name="Accent4" xfId="15087" builtinId="41" hidden="1" customBuiltin="1"/>
    <cellStyle name="Accent4" xfId="15118" builtinId="41" hidden="1" customBuiltin="1"/>
    <cellStyle name="Accent4" xfId="14965" builtinId="41" hidden="1" customBuiltin="1"/>
    <cellStyle name="Accent4" xfId="15088" builtinId="41" hidden="1" customBuiltin="1"/>
    <cellStyle name="Accent4" xfId="15136" builtinId="41" hidden="1" customBuiltin="1"/>
    <cellStyle name="Accent4" xfId="15163" builtinId="41" hidden="1" customBuiltin="1"/>
    <cellStyle name="Accent4" xfId="15186" builtinId="41" hidden="1" customBuiltin="1"/>
    <cellStyle name="Accent4" xfId="15210" builtinId="41" hidden="1" customBuiltin="1"/>
    <cellStyle name="Accent4" xfId="15221" builtinId="41" hidden="1" customBuiltin="1"/>
    <cellStyle name="Accent4" xfId="15256" builtinId="41" hidden="1" customBuiltin="1"/>
    <cellStyle name="Accent4" xfId="15287" builtinId="41" hidden="1" customBuiltin="1"/>
    <cellStyle name="Accent4" xfId="15318" builtinId="41" hidden="1" customBuiltin="1"/>
    <cellStyle name="Accent4" xfId="15347" builtinId="41" hidden="1" customBuiltin="1"/>
    <cellStyle name="Accent4" xfId="15375" builtinId="41" hidden="1" customBuiltin="1"/>
    <cellStyle name="Accent4" xfId="15234" builtinId="41" hidden="1" customBuiltin="1"/>
    <cellStyle name="Accent4" xfId="15348" builtinId="41" hidden="1" customBuiltin="1"/>
    <cellStyle name="Accent4" xfId="15393" builtinId="41" hidden="1" customBuiltin="1"/>
    <cellStyle name="Accent4" xfId="15416" builtinId="41" hidden="1" customBuiltin="1"/>
    <cellStyle name="Accent4" xfId="15442" builtinId="41" hidden="1" customBuiltin="1"/>
    <cellStyle name="Accent4" xfId="15467" builtinId="41" hidden="1" customBuiltin="1"/>
    <cellStyle name="Accent4" xfId="15498" builtinId="41" hidden="1" customBuiltin="1"/>
    <cellStyle name="Accent4" xfId="15534" builtinId="41" hidden="1" customBuiltin="1"/>
    <cellStyle name="Accent4" xfId="15565" builtinId="41" hidden="1" customBuiltin="1"/>
    <cellStyle name="Accent4" xfId="15596" builtinId="41" hidden="1" customBuiltin="1"/>
    <cellStyle name="Accent4" xfId="15624" builtinId="41" hidden="1" customBuiltin="1"/>
    <cellStyle name="Accent4" xfId="15652" builtinId="41" hidden="1" customBuiltin="1"/>
    <cellStyle name="Accent4" xfId="15512" builtinId="41" hidden="1" customBuiltin="1"/>
    <cellStyle name="Accent4" xfId="15625" builtinId="41" hidden="1" customBuiltin="1"/>
    <cellStyle name="Accent4" xfId="15670" builtinId="41" hidden="1" customBuiltin="1"/>
    <cellStyle name="Accent4" xfId="15693" builtinId="41" hidden="1" customBuiltin="1"/>
    <cellStyle name="Accent4" xfId="15717" builtinId="41" hidden="1" customBuiltin="1"/>
    <cellStyle name="Accent4" xfId="15741" builtinId="41" hidden="1" customBuiltin="1"/>
    <cellStyle name="Accent4" xfId="15770" builtinId="41" hidden="1" customBuiltin="1"/>
    <cellStyle name="Accent4" xfId="14474" builtinId="41" hidden="1" customBuiltin="1"/>
    <cellStyle name="Accent4" xfId="14658" builtinId="41" hidden="1" customBuiltin="1"/>
    <cellStyle name="Accent4" xfId="14484" builtinId="41" hidden="1" customBuiltin="1"/>
    <cellStyle name="Accent4" xfId="14538" builtinId="41" hidden="1" customBuiltin="1"/>
    <cellStyle name="Accent4" xfId="14664" builtinId="41" hidden="1" customBuiltin="1"/>
    <cellStyle name="Accent4" xfId="14708" builtinId="41" hidden="1" customBuiltin="1"/>
    <cellStyle name="Accent4" xfId="15922" builtinId="41" hidden="1" customBuiltin="1"/>
    <cellStyle name="Accent4" xfId="15943" builtinId="41" hidden="1" customBuiltin="1"/>
    <cellStyle name="Accent4" xfId="15966" builtinId="41" hidden="1" customBuiltin="1"/>
    <cellStyle name="Accent4" xfId="15987" builtinId="41" hidden="1" customBuiltin="1"/>
    <cellStyle name="Accent4" xfId="16008" builtinId="41" hidden="1" customBuiltin="1"/>
    <cellStyle name="Accent4" xfId="15894" builtinId="41" hidden="1" customBuiltin="1"/>
    <cellStyle name="Accent4" xfId="16044" builtinId="41" hidden="1" customBuiltin="1"/>
    <cellStyle name="Accent4" xfId="16077" builtinId="41" hidden="1" customBuiltin="1"/>
    <cellStyle name="Accent4" xfId="16111" builtinId="41" hidden="1" customBuiltin="1"/>
    <cellStyle name="Accent4" xfId="16141" builtinId="41" hidden="1" customBuiltin="1"/>
    <cellStyle name="Accent4" xfId="16172" builtinId="41" hidden="1" customBuiltin="1"/>
    <cellStyle name="Accent4" xfId="16022" builtinId="41" hidden="1" customBuiltin="1"/>
    <cellStyle name="Accent4" xfId="16142" builtinId="41" hidden="1" customBuiltin="1"/>
    <cellStyle name="Accent4" xfId="16191" builtinId="41" hidden="1" customBuiltin="1"/>
    <cellStyle name="Accent4" xfId="16219" builtinId="41" hidden="1" customBuiltin="1"/>
    <cellStyle name="Accent4" xfId="16244" builtinId="41" hidden="1" customBuiltin="1"/>
    <cellStyle name="Accent4" xfId="16270" builtinId="41" hidden="1" customBuiltin="1"/>
    <cellStyle name="Accent4" xfId="16282" builtinId="41" hidden="1" customBuiltin="1"/>
    <cellStyle name="Accent4" xfId="16317" builtinId="41" hidden="1" customBuiltin="1"/>
    <cellStyle name="Accent4" xfId="16348" builtinId="41" hidden="1" customBuiltin="1"/>
    <cellStyle name="Accent4" xfId="16379" builtinId="41" hidden="1" customBuiltin="1"/>
    <cellStyle name="Accent4" xfId="16406" builtinId="41" hidden="1" customBuiltin="1"/>
    <cellStyle name="Accent4" xfId="16434" builtinId="41" hidden="1" customBuiltin="1"/>
    <cellStyle name="Accent4" xfId="16296" builtinId="41" hidden="1" customBuiltin="1"/>
    <cellStyle name="Accent4" xfId="16407" builtinId="41" hidden="1" customBuiltin="1"/>
    <cellStyle name="Accent4" xfId="16450" builtinId="41" hidden="1" customBuiltin="1"/>
    <cellStyle name="Accent4" xfId="16475" builtinId="41" hidden="1" customBuiltin="1"/>
    <cellStyle name="Accent4" xfId="16496" builtinId="41" hidden="1" customBuiltin="1"/>
    <cellStyle name="Accent4" xfId="16520" builtinId="41" hidden="1" customBuiltin="1"/>
    <cellStyle name="Accent4" xfId="16551" builtinId="41" hidden="1" customBuiltin="1"/>
    <cellStyle name="Accent4" xfId="16587" builtinId="41" hidden="1" customBuiltin="1"/>
    <cellStyle name="Accent4" xfId="16618" builtinId="41" hidden="1" customBuiltin="1"/>
    <cellStyle name="Accent4" xfId="16650" builtinId="41" hidden="1" customBuiltin="1"/>
    <cellStyle name="Accent4" xfId="16678" builtinId="41" hidden="1" customBuiltin="1"/>
    <cellStyle name="Accent4" xfId="16706" builtinId="41" hidden="1" customBuiltin="1"/>
    <cellStyle name="Accent4" xfId="16566" builtinId="41" hidden="1" customBuiltin="1"/>
    <cellStyle name="Accent4" xfId="16679" builtinId="41" hidden="1" customBuiltin="1"/>
    <cellStyle name="Accent4" xfId="16724" builtinId="41" hidden="1" customBuiltin="1"/>
    <cellStyle name="Accent4" xfId="16748" builtinId="41" hidden="1" customBuiltin="1"/>
    <cellStyle name="Accent4" xfId="16770" builtinId="41" hidden="1" customBuiltin="1"/>
    <cellStyle name="Accent4" xfId="16793" builtinId="41" hidden="1" customBuiltin="1"/>
    <cellStyle name="Accent4" xfId="16822" builtinId="41" hidden="1" customBuiltin="1"/>
    <cellStyle name="Accent4" xfId="17034" builtinId="41" hidden="1" customBuiltin="1"/>
    <cellStyle name="Accent4" xfId="7566" builtinId="41" hidden="1" customBuiltin="1"/>
    <cellStyle name="Accent4" xfId="8235" builtinId="41" hidden="1" customBuiltin="1"/>
    <cellStyle name="Accent4" xfId="16851" builtinId="41" hidden="1" customBuiltin="1"/>
    <cellStyle name="Accent4" xfId="14076" builtinId="41" hidden="1" customBuiltin="1"/>
    <cellStyle name="Accent4" xfId="14063" builtinId="41" hidden="1" customBuiltin="1"/>
    <cellStyle name="Accent4" xfId="14185" builtinId="41" hidden="1" customBuiltin="1"/>
    <cellStyle name="Accent4" xfId="4823" builtinId="41" hidden="1" customBuiltin="1"/>
    <cellStyle name="Accent4" xfId="4499" builtinId="41" hidden="1" customBuiltin="1"/>
    <cellStyle name="Accent4" xfId="5877" builtinId="41" hidden="1" customBuiltin="1"/>
    <cellStyle name="Accent4" xfId="6106" builtinId="41" hidden="1" customBuiltin="1"/>
    <cellStyle name="Accent4" xfId="5331" builtinId="41" hidden="1" customBuiltin="1"/>
    <cellStyle name="Accent4" xfId="7863" builtinId="41" hidden="1" customBuiltin="1"/>
    <cellStyle name="Accent4" xfId="4567" builtinId="41" hidden="1" customBuiltin="1"/>
    <cellStyle name="Accent4" xfId="7722" builtinId="41" hidden="1" customBuiltin="1"/>
    <cellStyle name="Accent4" xfId="16980" builtinId="41" hidden="1" customBuiltin="1"/>
    <cellStyle name="Accent4" xfId="17007" builtinId="41" hidden="1" customBuiltin="1"/>
    <cellStyle name="Accent4" xfId="7564" builtinId="41" hidden="1" customBuiltin="1"/>
    <cellStyle name="Accent4" xfId="14163" builtinId="41" hidden="1" customBuiltin="1"/>
    <cellStyle name="Accent4" xfId="14648" builtinId="41" hidden="1" customBuiltin="1"/>
    <cellStyle name="Accent4" xfId="4681" builtinId="41" hidden="1" customBuiltin="1"/>
    <cellStyle name="Accent4" xfId="14634" builtinId="41" hidden="1" customBuiltin="1"/>
    <cellStyle name="Accent4" xfId="5415" builtinId="41" hidden="1" customBuiltin="1"/>
    <cellStyle name="Accent4" xfId="16900" builtinId="41" hidden="1" customBuiltin="1"/>
    <cellStyle name="Accent4" xfId="14227" builtinId="41" hidden="1" customBuiltin="1"/>
    <cellStyle name="Accent4" xfId="16914" builtinId="41" hidden="1" customBuiltin="1"/>
    <cellStyle name="Accent4" xfId="14289" builtinId="41" hidden="1" customBuiltin="1"/>
    <cellStyle name="Accent4" xfId="10864" builtinId="41" hidden="1" customBuiltin="1"/>
    <cellStyle name="Accent4" xfId="10683" builtinId="41" hidden="1" customBuiltin="1"/>
    <cellStyle name="Accent4" xfId="6162" builtinId="41" hidden="1" customBuiltin="1"/>
    <cellStyle name="Accent4" xfId="5269" builtinId="41" hidden="1" customBuiltin="1"/>
    <cellStyle name="Accent4" xfId="7793" builtinId="41" hidden="1" customBuiltin="1"/>
    <cellStyle name="Accent4" xfId="5461" builtinId="41" hidden="1" customBuiltin="1"/>
    <cellStyle name="Accent4" xfId="4725" builtinId="41" hidden="1" customBuiltin="1"/>
    <cellStyle name="Accent4" xfId="7711" builtinId="41" hidden="1" customBuiltin="1"/>
    <cellStyle name="Accent4" xfId="5586" builtinId="41" hidden="1" customBuiltin="1"/>
    <cellStyle name="Accent4" xfId="6008" builtinId="41" hidden="1" customBuiltin="1"/>
    <cellStyle name="Accent4" xfId="6269" builtinId="41" hidden="1" customBuiltin="1"/>
    <cellStyle name="Accent4" xfId="6089" builtinId="41" hidden="1" customBuiltin="1"/>
    <cellStyle name="Accent4" xfId="11703" builtinId="41" hidden="1" customBuiltin="1"/>
    <cellStyle name="Accent4" xfId="13036" builtinId="41" hidden="1" customBuiltin="1"/>
    <cellStyle name="Accent4" xfId="4903" builtinId="41" hidden="1" customBuiltin="1"/>
    <cellStyle name="Accent4" xfId="7798" builtinId="41" hidden="1" customBuiltin="1"/>
    <cellStyle name="Accent4" xfId="6137" builtinId="41" hidden="1" customBuiltin="1"/>
    <cellStyle name="Accent4" xfId="4626" builtinId="41" hidden="1" customBuiltin="1"/>
    <cellStyle name="Accent4" xfId="11963" builtinId="41" hidden="1" customBuiltin="1"/>
    <cellStyle name="Accent4" xfId="4916" builtinId="41" hidden="1" customBuiltin="1"/>
    <cellStyle name="Accent4" xfId="16198" builtinId="41" hidden="1" customBuiltin="1"/>
    <cellStyle name="Accent4" xfId="10831" builtinId="41" hidden="1" customBuiltin="1"/>
    <cellStyle name="Accent4" xfId="16773" builtinId="41" hidden="1" customBuiltin="1"/>
    <cellStyle name="Accent4" xfId="16442" builtinId="41" hidden="1" customBuiltin="1"/>
    <cellStyle name="Accent4" xfId="4869" builtinId="41" hidden="1" customBuiltin="1"/>
    <cellStyle name="Accent4" xfId="7936" builtinId="41" hidden="1" customBuiltin="1"/>
    <cellStyle name="Accent4" xfId="16049" builtinId="41" hidden="1" customBuiltin="1"/>
    <cellStyle name="Accent4" xfId="17183" builtinId="41" hidden="1" customBuiltin="1"/>
    <cellStyle name="Accent4" xfId="17208" builtinId="41" hidden="1" customBuiltin="1"/>
    <cellStyle name="Accent4" xfId="17236" builtinId="41" hidden="1" customBuiltin="1"/>
    <cellStyle name="Accent4" xfId="17263" builtinId="41" hidden="1" customBuiltin="1"/>
    <cellStyle name="Accent4" xfId="17288" builtinId="41" hidden="1" customBuiltin="1"/>
    <cellStyle name="Accent4" xfId="17149" builtinId="41" hidden="1" customBuiltin="1"/>
    <cellStyle name="Accent4" xfId="17330" builtinId="41" hidden="1" customBuiltin="1"/>
    <cellStyle name="Accent4" xfId="17364" builtinId="41" hidden="1" customBuiltin="1"/>
    <cellStyle name="Accent4" xfId="17398" builtinId="41" hidden="1" customBuiltin="1"/>
    <cellStyle name="Accent4" xfId="17430" builtinId="41" hidden="1" customBuiltin="1"/>
    <cellStyle name="Accent4" xfId="17462" builtinId="41" hidden="1" customBuiltin="1"/>
    <cellStyle name="Accent4" xfId="17305" builtinId="41" hidden="1" customBuiltin="1"/>
    <cellStyle name="Accent4" xfId="17431" builtinId="41" hidden="1" customBuiltin="1"/>
    <cellStyle name="Accent4" xfId="17482" builtinId="41" hidden="1" customBuiltin="1"/>
    <cellStyle name="Accent4" xfId="17511" builtinId="41" hidden="1" customBuiltin="1"/>
    <cellStyle name="Accent4" xfId="17539" builtinId="41" hidden="1" customBuiltin="1"/>
    <cellStyle name="Accent4" xfId="17564" builtinId="41" hidden="1" customBuiltin="1"/>
    <cellStyle name="Accent4" xfId="17575" builtinId="41" hidden="1" customBuiltin="1"/>
    <cellStyle name="Accent4" xfId="17613" builtinId="41" hidden="1" customBuiltin="1"/>
    <cellStyle name="Accent4" xfId="17644" builtinId="41" hidden="1" customBuiltin="1"/>
    <cellStyle name="Accent4" xfId="17675" builtinId="41" hidden="1" customBuiltin="1"/>
    <cellStyle name="Accent4" xfId="17704" builtinId="41" hidden="1" customBuiltin="1"/>
    <cellStyle name="Accent4" xfId="17733" builtinId="41" hidden="1" customBuiltin="1"/>
    <cellStyle name="Accent4" xfId="17589" builtinId="41" hidden="1" customBuiltin="1"/>
    <cellStyle name="Accent4" xfId="17705" builtinId="41" hidden="1" customBuiltin="1"/>
    <cellStyle name="Accent4" xfId="17752" builtinId="41" hidden="1" customBuiltin="1"/>
    <cellStyle name="Accent4" xfId="17778" builtinId="41" hidden="1" customBuiltin="1"/>
    <cellStyle name="Accent4" xfId="17804" builtinId="41" hidden="1" customBuiltin="1"/>
    <cellStyle name="Accent4" xfId="17828" builtinId="41" hidden="1" customBuiltin="1"/>
    <cellStyle name="Accent4" xfId="17859" builtinId="41" hidden="1" customBuiltin="1"/>
    <cellStyle name="Accent4" xfId="17897" builtinId="41" hidden="1" customBuiltin="1"/>
    <cellStyle name="Accent4" xfId="17928" builtinId="41" hidden="1" customBuiltin="1"/>
    <cellStyle name="Accent4" xfId="17959" builtinId="41" hidden="1" customBuiltin="1"/>
    <cellStyle name="Accent4" xfId="17989" builtinId="41" hidden="1" customBuiltin="1"/>
    <cellStyle name="Accent4" xfId="18017" builtinId="41" hidden="1" customBuiltin="1"/>
    <cellStyle name="Accent4" xfId="17874" builtinId="41" hidden="1" customBuiltin="1"/>
    <cellStyle name="Accent4" xfId="17990" builtinId="41" hidden="1" customBuiltin="1"/>
    <cellStyle name="Accent4" xfId="18035" builtinId="41" hidden="1" customBuiltin="1"/>
    <cellStyle name="Accent4" xfId="18060" builtinId="41" hidden="1" customBuiltin="1"/>
    <cellStyle name="Accent4" xfId="18085" builtinId="41" hidden="1" customBuiltin="1"/>
    <cellStyle name="Accent4" xfId="18110" builtinId="41" hidden="1" customBuiltin="1"/>
    <cellStyle name="Accent4" xfId="18138" builtinId="41" hidden="1" customBuiltin="1"/>
    <cellStyle name="Accent4" xfId="6254" builtinId="41" hidden="1" customBuiltin="1"/>
    <cellStyle name="Accent4" xfId="17060" builtinId="41" hidden="1" customBuiltin="1"/>
    <cellStyle name="Accent4" xfId="5332" builtinId="41" hidden="1" customBuiltin="1"/>
    <cellStyle name="Accent4" xfId="6069" builtinId="41" hidden="1" customBuiltin="1"/>
    <cellStyle name="Accent4" xfId="17064" builtinId="41" hidden="1" customBuiltin="1"/>
    <cellStyle name="Accent4" xfId="17078" builtinId="41" hidden="1" customBuiltin="1"/>
    <cellStyle name="Accent4" xfId="18284" builtinId="41" hidden="1" customBuiltin="1"/>
    <cellStyle name="Accent4" xfId="18305" builtinId="41" hidden="1" customBuiltin="1"/>
    <cellStyle name="Accent4" xfId="18328" builtinId="41" hidden="1" customBuiltin="1"/>
    <cellStyle name="Accent4" xfId="18349" builtinId="41" hidden="1" customBuiltin="1"/>
    <cellStyle name="Accent4" xfId="18370" builtinId="41" hidden="1" customBuiltin="1"/>
    <cellStyle name="Accent4" xfId="18256" builtinId="41" hidden="1" customBuiltin="1"/>
    <cellStyle name="Accent4" xfId="18409" builtinId="41" hidden="1" customBuiltin="1"/>
    <cellStyle name="Accent4" xfId="18442" builtinId="41" hidden="1" customBuiltin="1"/>
    <cellStyle name="Accent4" xfId="18475" builtinId="41" hidden="1" customBuiltin="1"/>
    <cellStyle name="Accent4" xfId="18507" builtinId="41" hidden="1" customBuiltin="1"/>
    <cellStyle name="Accent4" xfId="18538" builtinId="41" hidden="1" customBuiltin="1"/>
    <cellStyle name="Accent4" xfId="18387" builtinId="41" hidden="1" customBuiltin="1"/>
    <cellStyle name="Accent4" xfId="18508" builtinId="41" hidden="1" customBuiltin="1"/>
    <cellStyle name="Accent4" xfId="18557" builtinId="41" hidden="1" customBuiltin="1"/>
    <cellStyle name="Accent4" xfId="18586" builtinId="41" hidden="1" customBuiltin="1"/>
    <cellStyle name="Accent4" xfId="18613" builtinId="41" hidden="1" customBuiltin="1"/>
    <cellStyle name="Accent4" xfId="18638" builtinId="41" hidden="1" customBuiltin="1"/>
    <cellStyle name="Accent4" xfId="18648" builtinId="41" hidden="1" customBuiltin="1"/>
    <cellStyle name="Accent4" xfId="18686" builtinId="41" hidden="1" customBuiltin="1"/>
    <cellStyle name="Accent4" xfId="18718" builtinId="41" hidden="1" customBuiltin="1"/>
    <cellStyle name="Accent4" xfId="18749" builtinId="41" hidden="1" customBuiltin="1"/>
    <cellStyle name="Accent4" xfId="18777" builtinId="41" hidden="1" customBuiltin="1"/>
    <cellStyle name="Accent4" xfId="18806" builtinId="41" hidden="1" customBuiltin="1"/>
    <cellStyle name="Accent4" xfId="18664" builtinId="41" hidden="1" customBuiltin="1"/>
    <cellStyle name="Accent4" xfId="18778" builtinId="41" hidden="1" customBuiltin="1"/>
    <cellStyle name="Accent4" xfId="18823" builtinId="41" hidden="1" customBuiltin="1"/>
    <cellStyle name="Accent4" xfId="18851" builtinId="41" hidden="1" customBuiltin="1"/>
    <cellStyle name="Accent4" xfId="18877" builtinId="41" hidden="1" customBuiltin="1"/>
    <cellStyle name="Accent4" xfId="18901" builtinId="41" hidden="1" customBuiltin="1"/>
    <cellStyle name="Accent4" xfId="18931" builtinId="41" hidden="1" customBuiltin="1"/>
    <cellStyle name="Accent4" xfId="18969" builtinId="41" hidden="1" customBuiltin="1"/>
    <cellStyle name="Accent4" xfId="19000" builtinId="41" hidden="1" customBuiltin="1"/>
    <cellStyle name="Accent4" xfId="19031" builtinId="41" hidden="1" customBuiltin="1"/>
    <cellStyle name="Accent4" xfId="19061" builtinId="41" hidden="1" customBuiltin="1"/>
    <cellStyle name="Accent4" xfId="19089" builtinId="41" hidden="1" customBuiltin="1"/>
    <cellStyle name="Accent4" xfId="18946" builtinId="41" hidden="1" customBuiltin="1"/>
    <cellStyle name="Accent4" xfId="19062" builtinId="41" hidden="1" customBuiltin="1"/>
    <cellStyle name="Accent4" xfId="19107" builtinId="41" hidden="1" customBuiltin="1"/>
    <cellStyle name="Accent4" xfId="19132" builtinId="41" hidden="1" customBuiltin="1"/>
    <cellStyle name="Accent4" xfId="19155" builtinId="41" hidden="1" customBuiltin="1"/>
    <cellStyle name="Accent4" xfId="19179" builtinId="41" hidden="1" customBuiltin="1"/>
    <cellStyle name="Accent4" xfId="19200" builtinId="41" hidden="1" customBuiltin="1"/>
    <cellStyle name="Accent4" xfId="4564" builtinId="41" hidden="1" customBuiltin="1"/>
    <cellStyle name="Accent4" xfId="5419" builtinId="41" hidden="1" customBuiltin="1"/>
    <cellStyle name="Accent4" xfId="6167" builtinId="41" hidden="1" customBuiltin="1"/>
    <cellStyle name="Accent4" xfId="14279" builtinId="41" hidden="1" customBuiltin="1"/>
    <cellStyle name="Accent4" xfId="5579" builtinId="41" hidden="1" customBuiltin="1"/>
    <cellStyle name="Accent4" xfId="14203" builtinId="41" hidden="1" customBuiltin="1"/>
    <cellStyle name="Accent4" xfId="5177" builtinId="41" hidden="1" customBuiltin="1"/>
    <cellStyle name="Accent4" xfId="17286" builtinId="41" hidden="1" customBuiltin="1"/>
    <cellStyle name="Accent4" xfId="17570" builtinId="41" hidden="1" customBuiltin="1"/>
    <cellStyle name="Accent4" xfId="8033" builtinId="41" hidden="1" customBuiltin="1"/>
    <cellStyle name="Accent4" xfId="17029" builtinId="41" hidden="1" customBuiltin="1"/>
    <cellStyle name="Accent4" xfId="5158" builtinId="41" hidden="1" customBuiltin="1"/>
    <cellStyle name="Accent4" xfId="18028" builtinId="41" hidden="1" customBuiltin="1"/>
    <cellStyle name="Accent4" xfId="14046" builtinId="41" hidden="1" customBuiltin="1"/>
    <cellStyle name="Accent4" xfId="5025" builtinId="41" hidden="1" customBuiltin="1"/>
    <cellStyle name="Accent4" xfId="17073" builtinId="41" hidden="1" customBuiltin="1"/>
    <cellStyle name="Accent4" xfId="19206" builtinId="41" hidden="1" customBuiltin="1"/>
    <cellStyle name="Accent4" xfId="19175" builtinId="41" hidden="1" customBuiltin="1"/>
    <cellStyle name="Accent4" xfId="14293" builtinId="41" hidden="1" customBuiltin="1"/>
    <cellStyle name="Accent4" xfId="19231" builtinId="41" hidden="1" customBuiltin="1"/>
    <cellStyle name="Accent4" xfId="19270" builtinId="41" hidden="1" customBuiltin="1"/>
    <cellStyle name="Accent4" xfId="19307" builtinId="41" hidden="1" customBuiltin="1"/>
    <cellStyle name="Accent4" xfId="19342" builtinId="41" hidden="1" customBuiltin="1"/>
    <cellStyle name="Accent4" xfId="19360" builtinId="41" hidden="1" customBuiltin="1"/>
    <cellStyle name="Accent4" xfId="19405" builtinId="41" hidden="1" customBuiltin="1"/>
    <cellStyle name="Accent4" xfId="19437" builtinId="41" hidden="1" customBuiltin="1"/>
    <cellStyle name="Accent4" xfId="19471" builtinId="41" hidden="1" customBuiltin="1"/>
    <cellStyle name="Accent4" xfId="19503" builtinId="41" hidden="1" customBuiltin="1"/>
    <cellStyle name="Accent4" xfId="19534" builtinId="41" hidden="1" customBuiltin="1"/>
    <cellStyle name="Accent4" xfId="19378" builtinId="41" hidden="1" customBuiltin="1"/>
    <cellStyle name="Accent4" xfId="19504" builtinId="41" hidden="1" customBuiltin="1"/>
    <cellStyle name="Accent4" xfId="19557" builtinId="41" hidden="1" customBuiltin="1"/>
    <cellStyle name="Accent4" xfId="19592" builtinId="41" hidden="1" customBuiltin="1"/>
    <cellStyle name="Accent4" xfId="19628" builtinId="41" hidden="1" customBuiltin="1"/>
    <cellStyle name="Accent4" xfId="19662" builtinId="41" hidden="1" customBuiltin="1"/>
    <cellStyle name="Accent4" xfId="19702" builtinId="41" hidden="1" customBuiltin="1"/>
    <cellStyle name="Accent4" xfId="19747" builtinId="41" hidden="1" customBuiltin="1"/>
    <cellStyle name="Accent4" xfId="19779" builtinId="41" hidden="1" customBuiltin="1"/>
    <cellStyle name="Accent4" xfId="19813" builtinId="41" hidden="1" customBuiltin="1"/>
    <cellStyle name="Accent4" xfId="19845" builtinId="41" hidden="1" customBuiltin="1"/>
    <cellStyle name="Accent4" xfId="19876" builtinId="41" hidden="1" customBuiltin="1"/>
    <cellStyle name="Accent4" xfId="19720" builtinId="41" hidden="1" customBuiltin="1"/>
    <cellStyle name="Accent4" xfId="19846" builtinId="41" hidden="1" customBuiltin="1"/>
    <cellStyle name="Accent4" xfId="19899" builtinId="41" hidden="1" customBuiltin="1"/>
    <cellStyle name="Accent4" xfId="19934" builtinId="41" hidden="1" customBuiltin="1"/>
    <cellStyle name="Accent4" xfId="19970" builtinId="41" hidden="1" customBuiltin="1"/>
    <cellStyle name="Accent4" xfId="20004" builtinId="41" hidden="1" customBuiltin="1"/>
    <cellStyle name="Accent4" xfId="20039" builtinId="41" hidden="1" customBuiltin="1"/>
    <cellStyle name="Accent4" xfId="20146" builtinId="41" hidden="1" customBuiltin="1"/>
    <cellStyle name="Accent4" xfId="20167" builtinId="41" hidden="1" customBuiltin="1"/>
    <cellStyle name="Accent4" xfId="20190" builtinId="41" hidden="1" customBuiltin="1"/>
    <cellStyle name="Accent4" xfId="20212" builtinId="41" hidden="1" customBuiltin="1"/>
    <cellStyle name="Accent4" xfId="20233" builtinId="41" hidden="1" customBuiltin="1"/>
    <cellStyle name="Accent4" xfId="20267" builtinId="41" hidden="1" customBuiltin="1"/>
    <cellStyle name="Accent4" xfId="20467" builtinId="41" hidden="1" customBuiltin="1"/>
    <cellStyle name="Accent4" xfId="20491" builtinId="41" hidden="1" customBuiltin="1"/>
    <cellStyle name="Accent4" xfId="20519" builtinId="41" hidden="1" customBuiltin="1"/>
    <cellStyle name="Accent4" xfId="20546" builtinId="41" hidden="1" customBuiltin="1"/>
    <cellStyle name="Accent4" xfId="20571" builtinId="41" hidden="1" customBuiltin="1"/>
    <cellStyle name="Accent4" xfId="20433" builtinId="41" hidden="1" customBuiltin="1"/>
    <cellStyle name="Accent4" xfId="20612" builtinId="41" hidden="1" customBuiltin="1"/>
    <cellStyle name="Accent4" xfId="20646" builtinId="41" hidden="1" customBuiltin="1"/>
    <cellStyle name="Accent4" xfId="20679" builtinId="41" hidden="1" customBuiltin="1"/>
    <cellStyle name="Accent4" xfId="20711" builtinId="41" hidden="1" customBuiltin="1"/>
    <cellStyle name="Accent4" xfId="20743" builtinId="41" hidden="1" customBuiltin="1"/>
    <cellStyle name="Accent4" xfId="20588" builtinId="41" hidden="1" customBuiltin="1"/>
    <cellStyle name="Accent4" xfId="20712" builtinId="41" hidden="1" customBuiltin="1"/>
    <cellStyle name="Accent4" xfId="20762" builtinId="41" hidden="1" customBuiltin="1"/>
    <cellStyle name="Accent4" xfId="20791" builtinId="41" hidden="1" customBuiltin="1"/>
    <cellStyle name="Accent4" xfId="20819" builtinId="41" hidden="1" customBuiltin="1"/>
    <cellStyle name="Accent4" xfId="20843" builtinId="41" hidden="1" customBuiltin="1"/>
    <cellStyle name="Accent4" xfId="20854" builtinId="41" hidden="1" customBuiltin="1"/>
    <cellStyle name="Accent4" xfId="20892" builtinId="41" hidden="1" customBuiltin="1"/>
    <cellStyle name="Accent4" xfId="20923" builtinId="41" hidden="1" customBuiltin="1"/>
    <cellStyle name="Accent4" xfId="20954" builtinId="41" hidden="1" customBuiltin="1"/>
    <cellStyle name="Accent4" xfId="20983" builtinId="41" hidden="1" customBuiltin="1"/>
    <cellStyle name="Accent4" xfId="21011" builtinId="41" hidden="1" customBuiltin="1"/>
    <cellStyle name="Accent4" xfId="20868" builtinId="41" hidden="1" customBuiltin="1"/>
    <cellStyle name="Accent4" xfId="20984" builtinId="41" hidden="1" customBuiltin="1"/>
    <cellStyle name="Accent4" xfId="21029" builtinId="41" hidden="1" customBuiltin="1"/>
    <cellStyle name="Accent4" xfId="21054" builtinId="41" hidden="1" customBuiltin="1"/>
    <cellStyle name="Accent4" xfId="21078" builtinId="41" hidden="1" customBuiltin="1"/>
    <cellStyle name="Accent4" xfId="21101" builtinId="41" hidden="1" customBuiltin="1"/>
    <cellStyle name="Accent4" xfId="21131" builtinId="41" hidden="1" customBuiltin="1"/>
    <cellStyle name="Accent4" xfId="21169" builtinId="41" hidden="1" customBuiltin="1"/>
    <cellStyle name="Accent4" xfId="21200" builtinId="41" hidden="1" customBuiltin="1"/>
    <cellStyle name="Accent4" xfId="21231" builtinId="41" hidden="1" customBuiltin="1"/>
    <cellStyle name="Accent4" xfId="21260" builtinId="41" hidden="1" customBuiltin="1"/>
    <cellStyle name="Accent4" xfId="21288" builtinId="41" hidden="1" customBuiltin="1"/>
    <cellStyle name="Accent4" xfId="21146" builtinId="41" hidden="1" customBuiltin="1"/>
    <cellStyle name="Accent4" xfId="21261" builtinId="41" hidden="1" customBuiltin="1"/>
    <cellStyle name="Accent4" xfId="21306" builtinId="41" hidden="1" customBuiltin="1"/>
    <cellStyle name="Accent4" xfId="21331" builtinId="41" hidden="1" customBuiltin="1"/>
    <cellStyle name="Accent4" xfId="21356" builtinId="41" hidden="1" customBuiltin="1"/>
    <cellStyle name="Accent4" xfId="21379" builtinId="41" hidden="1" customBuiltin="1"/>
    <cellStyle name="Accent4" xfId="21407" builtinId="41" hidden="1" customBuiltin="1"/>
    <cellStyle name="Accent4" xfId="20274" builtinId="41" hidden="1" customBuiltin="1"/>
    <cellStyle name="Accent4" xfId="20345" builtinId="41" hidden="1" customBuiltin="1"/>
    <cellStyle name="Accent4" xfId="20281" builtinId="41" hidden="1" customBuiltin="1"/>
    <cellStyle name="Accent4" xfId="20307" builtinId="41" hidden="1" customBuiltin="1"/>
    <cellStyle name="Accent4" xfId="20349" builtinId="41" hidden="1" customBuiltin="1"/>
    <cellStyle name="Accent4" xfId="20362" builtinId="41" hidden="1" customBuiltin="1"/>
    <cellStyle name="Accent4" xfId="21553" builtinId="41" hidden="1" customBuiltin="1"/>
    <cellStyle name="Accent4" xfId="21574" builtinId="41" hidden="1" customBuiltin="1"/>
    <cellStyle name="Accent4" xfId="21597" builtinId="41" hidden="1" customBuiltin="1"/>
    <cellStyle name="Accent4" xfId="21618" builtinId="41" hidden="1" customBuiltin="1"/>
    <cellStyle name="Accent4" xfId="21639" builtinId="41" hidden="1" customBuiltin="1"/>
    <cellStyle name="Accent4" xfId="21525" builtinId="41" hidden="1" customBuiltin="1"/>
    <cellStyle name="Accent4" xfId="21678" builtinId="41" hidden="1" customBuiltin="1"/>
    <cellStyle name="Accent4" xfId="21711" builtinId="41" hidden="1" customBuiltin="1"/>
    <cellStyle name="Accent4" xfId="21744" builtinId="41" hidden="1" customBuiltin="1"/>
    <cellStyle name="Accent4" xfId="21775" builtinId="41" hidden="1" customBuiltin="1"/>
    <cellStyle name="Accent4" xfId="21806" builtinId="41" hidden="1" customBuiltin="1"/>
    <cellStyle name="Accent4" xfId="21656" builtinId="41" hidden="1" customBuiltin="1"/>
    <cellStyle name="Accent4" xfId="21776" builtinId="41" hidden="1" customBuiltin="1"/>
    <cellStyle name="Accent4" xfId="21824" builtinId="41" hidden="1" customBuiltin="1"/>
    <cellStyle name="Accent4" xfId="21852" builtinId="41" hidden="1" customBuiltin="1"/>
    <cellStyle name="Accent4" xfId="21876" builtinId="41" hidden="1" customBuiltin="1"/>
    <cellStyle name="Accent4" xfId="21900" builtinId="41" hidden="1" customBuiltin="1"/>
    <cellStyle name="Accent4" xfId="21910" builtinId="41" hidden="1" customBuiltin="1"/>
    <cellStyle name="Accent4" xfId="21948" builtinId="41" hidden="1" customBuiltin="1"/>
    <cellStyle name="Accent4" xfId="21979" builtinId="41" hidden="1" customBuiltin="1"/>
    <cellStyle name="Accent4" xfId="22010" builtinId="41" hidden="1" customBuiltin="1"/>
    <cellStyle name="Accent4" xfId="22038" builtinId="41" hidden="1" customBuiltin="1"/>
    <cellStyle name="Accent4" xfId="22066" builtinId="41" hidden="1" customBuiltin="1"/>
    <cellStyle name="Accent4" xfId="21926" builtinId="41" hidden="1" customBuiltin="1"/>
    <cellStyle name="Accent4" xfId="22039" builtinId="41" hidden="1" customBuiltin="1"/>
    <cellStyle name="Accent4" xfId="22083" builtinId="41" hidden="1" customBuiltin="1"/>
    <cellStyle name="Accent4" xfId="22108" builtinId="41" hidden="1" customBuiltin="1"/>
    <cellStyle name="Accent4" xfId="22133" builtinId="41" hidden="1" customBuiltin="1"/>
    <cellStyle name="Accent4" xfId="22157" builtinId="41" hidden="1" customBuiltin="1"/>
    <cellStyle name="Accent4" xfId="22186" builtinId="41" hidden="1" customBuiltin="1"/>
    <cellStyle name="Accent4" xfId="22224" builtinId="41" hidden="1" customBuiltin="1"/>
    <cellStyle name="Accent4" xfId="22255" builtinId="41" hidden="1" customBuiltin="1"/>
    <cellStyle name="Accent4" xfId="22286" builtinId="41" hidden="1" customBuiltin="1"/>
    <cellStyle name="Accent4" xfId="22315" builtinId="41" hidden="1" customBuiltin="1"/>
    <cellStyle name="Accent4" xfId="22343" builtinId="41" hidden="1" customBuiltin="1"/>
    <cellStyle name="Accent4" xfId="22201" builtinId="41" hidden="1" customBuiltin="1"/>
    <cellStyle name="Accent4" xfId="22316" builtinId="41" hidden="1" customBuiltin="1"/>
    <cellStyle name="Accent4" xfId="22361" builtinId="41" hidden="1" customBuiltin="1"/>
    <cellStyle name="Accent4" xfId="22386" builtinId="41" hidden="1" customBuiltin="1"/>
    <cellStyle name="Accent4" xfId="22409" builtinId="41" hidden="1" customBuiltin="1"/>
    <cellStyle name="Accent4" xfId="22432" builtinId="41" hidden="1" customBuiltin="1"/>
    <cellStyle name="Accent4" xfId="22453" builtinId="41" hidden="1" customBuiltin="1"/>
    <cellStyle name="Accent4" xfId="5327" builtinId="41" hidden="1" customBuiltin="1"/>
    <cellStyle name="Accent4" xfId="4555" builtinId="41" hidden="1" customBuiltin="1"/>
    <cellStyle name="Accent4" xfId="14675" builtinId="41" hidden="1" customBuiltin="1"/>
    <cellStyle name="Accent4" xfId="4853" builtinId="41" hidden="1" customBuiltin="1"/>
    <cellStyle name="Accent4" xfId="10965" builtinId="41" hidden="1" customBuiltin="1"/>
    <cellStyle name="Accent4" xfId="17181" builtinId="41" hidden="1" customBuiltin="1"/>
    <cellStyle name="Accent4" xfId="4633" builtinId="41" hidden="1" customBuiltin="1"/>
    <cellStyle name="Accent4" xfId="20569" builtinId="41" hidden="1" customBuiltin="1"/>
    <cellStyle name="Accent4" xfId="20849" builtinId="41" hidden="1" customBuiltin="1"/>
    <cellStyle name="Accent4" xfId="4285" builtinId="41" hidden="1" customBuiltin="1"/>
    <cellStyle name="Accent4" xfId="7594" builtinId="41" hidden="1" customBuiltin="1"/>
    <cellStyle name="Accent4" xfId="20104" builtinId="41" hidden="1" customBuiltin="1"/>
    <cellStyle name="Accent4" xfId="21299" builtinId="41" hidden="1" customBuiltin="1"/>
    <cellStyle name="Accent4" xfId="20115" builtinId="41" hidden="1" customBuiltin="1"/>
    <cellStyle name="Accent4" xfId="14215" builtinId="41" hidden="1" customBuiltin="1"/>
    <cellStyle name="Accent4" xfId="20357" builtinId="41" hidden="1" customBuiltin="1"/>
    <cellStyle name="Accent4" xfId="22459" builtinId="41" hidden="1" customBuiltin="1"/>
    <cellStyle name="Accent4" xfId="22428" builtinId="41" hidden="1" customBuiltin="1"/>
    <cellStyle name="Accent4" xfId="20303" builtinId="41" hidden="1" customBuiltin="1"/>
    <cellStyle name="Accent4" xfId="22484" builtinId="41" hidden="1" customBuiltin="1"/>
    <cellStyle name="Accent4" xfId="22523" builtinId="41" hidden="1" customBuiltin="1"/>
    <cellStyle name="Accent4" xfId="22560" builtinId="41" hidden="1" customBuiltin="1"/>
    <cellStyle name="Accent4" xfId="22595" builtinId="41" hidden="1" customBuiltin="1"/>
    <cellStyle name="Accent4" xfId="22613" builtinId="41" hidden="1" customBuiltin="1"/>
    <cellStyle name="Accent4" xfId="22658" builtinId="41" hidden="1" customBuiltin="1"/>
    <cellStyle name="Accent4" xfId="22690" builtinId="41" hidden="1" customBuiltin="1"/>
    <cellStyle name="Accent4" xfId="22724" builtinId="41" hidden="1" customBuiltin="1"/>
    <cellStyle name="Accent4" xfId="22756" builtinId="41" hidden="1" customBuiltin="1"/>
    <cellStyle name="Accent4" xfId="22787" builtinId="41" hidden="1" customBuiltin="1"/>
    <cellStyle name="Accent4" xfId="22631" builtinId="41" hidden="1" customBuiltin="1"/>
    <cellStyle name="Accent4" xfId="22757" builtinId="41" hidden="1" customBuiltin="1"/>
    <cellStyle name="Accent4" xfId="22810" builtinId="41" hidden="1" customBuiltin="1"/>
    <cellStyle name="Accent4" xfId="22845" builtinId="41" hidden="1" customBuiltin="1"/>
    <cellStyle name="Accent4" xfId="22881" builtinId="41" hidden="1" customBuiltin="1"/>
    <cellStyle name="Accent4" xfId="22915" builtinId="41" hidden="1" customBuiltin="1"/>
    <cellStyle name="Accent4" xfId="22955" builtinId="41" hidden="1" customBuiltin="1"/>
    <cellStyle name="Accent4" xfId="23000" builtinId="41" hidden="1" customBuiltin="1"/>
    <cellStyle name="Accent4" xfId="23032" builtinId="41" hidden="1" customBuiltin="1"/>
    <cellStyle name="Accent4" xfId="23066" builtinId="41" hidden="1" customBuiltin="1"/>
    <cellStyle name="Accent4" xfId="23098" builtinId="41" hidden="1" customBuiltin="1"/>
    <cellStyle name="Accent4" xfId="23129" builtinId="41" hidden="1" customBuiltin="1"/>
    <cellStyle name="Accent4" xfId="22973" builtinId="41" hidden="1" customBuiltin="1"/>
    <cellStyle name="Accent4" xfId="23099" builtinId="41" hidden="1" customBuiltin="1"/>
    <cellStyle name="Accent4" xfId="23152" builtinId="41" hidden="1" customBuiltin="1"/>
    <cellStyle name="Accent4" xfId="23187" builtinId="41" hidden="1" customBuiltin="1"/>
    <cellStyle name="Accent4" xfId="23223" builtinId="41" hidden="1" customBuiltin="1"/>
    <cellStyle name="Accent4" xfId="23257" builtinId="41" hidden="1" customBuiltin="1"/>
    <cellStyle name="Accent4" xfId="23288" builtinId="41" hidden="1" customBuiltin="1"/>
    <cellStyle name="Accent4" xfId="23354" builtinId="41" hidden="1" customBuiltin="1"/>
    <cellStyle name="Accent4" xfId="23375" builtinId="41" hidden="1" customBuiltin="1"/>
    <cellStyle name="Accent4" xfId="23398" builtinId="41" hidden="1" customBuiltin="1"/>
    <cellStyle name="Accent4" xfId="23420" builtinId="41" hidden="1" customBuiltin="1"/>
    <cellStyle name="Accent4" xfId="23441" builtinId="41" hidden="1" customBuiltin="1"/>
    <cellStyle name="Accent4" xfId="23472" builtinId="41" hidden="1" customBuiltin="1"/>
    <cellStyle name="Accent4" xfId="23668" builtinId="41" hidden="1" customBuiltin="1"/>
    <cellStyle name="Accent4" xfId="23690" builtinId="41" hidden="1" customBuiltin="1"/>
    <cellStyle name="Accent4" xfId="23718" builtinId="41" hidden="1" customBuiltin="1"/>
    <cellStyle name="Accent4" xfId="23744" builtinId="41" hidden="1" customBuiltin="1"/>
    <cellStyle name="Accent4" xfId="23768" builtinId="41" hidden="1" customBuiltin="1"/>
    <cellStyle name="Accent4" xfId="23635" builtinId="41" hidden="1" customBuiltin="1"/>
    <cellStyle name="Accent4" xfId="23808" builtinId="41" hidden="1" customBuiltin="1"/>
    <cellStyle name="Accent4" xfId="23842" builtinId="41" hidden="1" customBuiltin="1"/>
    <cellStyle name="Accent4" xfId="23875" builtinId="41" hidden="1" customBuiltin="1"/>
    <cellStyle name="Accent4" xfId="23907" builtinId="41" hidden="1" customBuiltin="1"/>
    <cellStyle name="Accent4" xfId="23938" builtinId="41" hidden="1" customBuiltin="1"/>
    <cellStyle name="Accent4" xfId="23785" builtinId="41" hidden="1" customBuiltin="1"/>
    <cellStyle name="Accent4" xfId="23908" builtinId="41" hidden="1" customBuiltin="1"/>
    <cellStyle name="Accent4" xfId="23956" builtinId="41" hidden="1" customBuiltin="1"/>
    <cellStyle name="Accent4" xfId="23985" builtinId="41" hidden="1" customBuiltin="1"/>
    <cellStyle name="Accent4" xfId="24011" builtinId="41" hidden="1" customBuiltin="1"/>
    <cellStyle name="Accent4" xfId="24034" builtinId="41" hidden="1" customBuiltin="1"/>
    <cellStyle name="Accent4" xfId="24045" builtinId="41" hidden="1" customBuiltin="1"/>
    <cellStyle name="Accent4" xfId="24081" builtinId="41" hidden="1" customBuiltin="1"/>
    <cellStyle name="Accent4" xfId="24112" builtinId="41" hidden="1" customBuiltin="1"/>
    <cellStyle name="Accent4" xfId="24143" builtinId="41" hidden="1" customBuiltin="1"/>
    <cellStyle name="Accent4" xfId="24171" builtinId="41" hidden="1" customBuiltin="1"/>
    <cellStyle name="Accent4" xfId="24199" builtinId="41" hidden="1" customBuiltin="1"/>
    <cellStyle name="Accent4" xfId="24059" builtinId="41" hidden="1" customBuiltin="1"/>
    <cellStyle name="Accent4" xfId="24172" builtinId="41" hidden="1" customBuiltin="1"/>
    <cellStyle name="Accent4" xfId="24217" builtinId="41" hidden="1" customBuiltin="1"/>
    <cellStyle name="Accent4" xfId="24241" builtinId="41" hidden="1" customBuiltin="1"/>
    <cellStyle name="Accent4" xfId="24265" builtinId="41" hidden="1" customBuiltin="1"/>
    <cellStyle name="Accent4" xfId="24288" builtinId="41" hidden="1" customBuiltin="1"/>
    <cellStyle name="Accent4" xfId="24318" builtinId="41" hidden="1" customBuiltin="1"/>
    <cellStyle name="Accent4" xfId="24355" builtinId="41" hidden="1" customBuiltin="1"/>
    <cellStyle name="Accent4" xfId="24386" builtinId="41" hidden="1" customBuiltin="1"/>
    <cellStyle name="Accent4" xfId="24417" builtinId="41" hidden="1" customBuiltin="1"/>
    <cellStyle name="Accent4" xfId="24445" builtinId="41" hidden="1" customBuiltin="1"/>
    <cellStyle name="Accent4" xfId="24473" builtinId="41" hidden="1" customBuiltin="1"/>
    <cellStyle name="Accent4" xfId="24333" builtinId="41" hidden="1" customBuiltin="1"/>
    <cellStyle name="Accent4" xfId="24446" builtinId="41" hidden="1" customBuiltin="1"/>
    <cellStyle name="Accent4" xfId="24491" builtinId="41" hidden="1" customBuiltin="1"/>
    <cellStyle name="Accent4" xfId="24516" builtinId="41" hidden="1" customBuiltin="1"/>
    <cellStyle name="Accent4" xfId="24540" builtinId="41" hidden="1" customBuiltin="1"/>
    <cellStyle name="Accent4" xfId="24563" builtinId="41" hidden="1" customBuiltin="1"/>
    <cellStyle name="Accent4" xfId="24591" builtinId="41" hidden="1" customBuiltin="1"/>
    <cellStyle name="Accent4" xfId="23479" builtinId="41" hidden="1" customBuiltin="1"/>
    <cellStyle name="Accent4" xfId="23549" builtinId="41" hidden="1" customBuiltin="1"/>
    <cellStyle name="Accent4" xfId="23486" builtinId="41" hidden="1" customBuiltin="1"/>
    <cellStyle name="Accent4" xfId="23511" builtinId="41" hidden="1" customBuiltin="1"/>
    <cellStyle name="Accent4" xfId="23553" builtinId="41" hidden="1" customBuiltin="1"/>
    <cellStyle name="Accent4" xfId="23566" builtinId="41" hidden="1" customBuiltin="1"/>
    <cellStyle name="Accent4" xfId="24736" builtinId="41" hidden="1" customBuiltin="1"/>
    <cellStyle name="Accent4" xfId="24757" builtinId="41" hidden="1" customBuiltin="1"/>
    <cellStyle name="Accent4" xfId="24780" builtinId="41" hidden="1" customBuiltin="1"/>
    <cellStyle name="Accent4" xfId="24801" builtinId="41" hidden="1" customBuiltin="1"/>
    <cellStyle name="Accent4" xfId="24822" builtinId="41" hidden="1" customBuiltin="1"/>
    <cellStyle name="Accent4" xfId="24708" builtinId="41" hidden="1" customBuiltin="1"/>
    <cellStyle name="Accent4" xfId="24859" builtinId="41" hidden="1" customBuiltin="1"/>
    <cellStyle name="Accent4" xfId="24892" builtinId="41" hidden="1" customBuiltin="1"/>
    <cellStyle name="Accent4" xfId="24925" builtinId="41" hidden="1" customBuiltin="1"/>
    <cellStyle name="Accent4" xfId="24955" builtinId="41" hidden="1" customBuiltin="1"/>
    <cellStyle name="Accent4" xfId="24986" builtinId="41" hidden="1" customBuiltin="1"/>
    <cellStyle name="Accent4" xfId="24838" builtinId="41" hidden="1" customBuiltin="1"/>
    <cellStyle name="Accent4" xfId="24956" builtinId="41" hidden="1" customBuiltin="1"/>
    <cellStyle name="Accent4" xfId="25004" builtinId="41" hidden="1" customBuiltin="1"/>
    <cellStyle name="Accent4" xfId="25031" builtinId="41" hidden="1" customBuiltin="1"/>
    <cellStyle name="Accent4" xfId="25055" builtinId="41" hidden="1" customBuiltin="1"/>
    <cellStyle name="Accent4" xfId="25079" builtinId="41" hidden="1" customBuiltin="1"/>
    <cellStyle name="Accent4" xfId="25088" builtinId="41" hidden="1" customBuiltin="1"/>
    <cellStyle name="Accent4" xfId="25124" builtinId="41" hidden="1" customBuiltin="1"/>
    <cellStyle name="Accent4" xfId="25155" builtinId="41" hidden="1" customBuiltin="1"/>
    <cellStyle name="Accent4" xfId="25186" builtinId="41" hidden="1" customBuiltin="1"/>
    <cellStyle name="Accent4" xfId="25213" builtinId="41" hidden="1" customBuiltin="1"/>
    <cellStyle name="Accent4" xfId="25241" builtinId="41" hidden="1" customBuiltin="1"/>
    <cellStyle name="Accent4" xfId="25103" builtinId="41" hidden="1" customBuiltin="1"/>
    <cellStyle name="Accent4" xfId="25214" builtinId="41" hidden="1" customBuiltin="1"/>
    <cellStyle name="Accent4" xfId="25257" builtinId="41" hidden="1" customBuiltin="1"/>
    <cellStyle name="Accent4" xfId="25282" builtinId="41" hidden="1" customBuiltin="1"/>
    <cellStyle name="Accent4" xfId="25306" builtinId="41" hidden="1" customBuiltin="1"/>
    <cellStyle name="Accent4" xfId="25330" builtinId="41" hidden="1" customBuiltin="1"/>
    <cellStyle name="Accent4" xfId="25359" builtinId="41" hidden="1" customBuiltin="1"/>
    <cellStyle name="Accent4" xfId="25395" builtinId="41" hidden="1" customBuiltin="1"/>
    <cellStyle name="Accent4" xfId="25426" builtinId="41" hidden="1" customBuiltin="1"/>
    <cellStyle name="Accent4" xfId="25457" builtinId="41" hidden="1" customBuiltin="1"/>
    <cellStyle name="Accent4" xfId="25484" builtinId="41" hidden="1" customBuiltin="1"/>
    <cellStyle name="Accent4" xfId="25512" builtinId="41" hidden="1" customBuiltin="1"/>
    <cellStyle name="Accent4" xfId="25374" builtinId="41" hidden="1" customBuiltin="1"/>
    <cellStyle name="Accent4" xfId="25485" builtinId="41" hidden="1" customBuiltin="1"/>
    <cellStyle name="Accent4" xfId="25530" builtinId="41" hidden="1" customBuiltin="1"/>
    <cellStyle name="Accent4" xfId="25554" builtinId="41" hidden="1" customBuiltin="1"/>
    <cellStyle name="Accent4" xfId="25577" builtinId="41" hidden="1" customBuiltin="1"/>
    <cellStyle name="Accent4" xfId="25600" builtinId="41" hidden="1" customBuiltin="1"/>
    <cellStyle name="Accent4" xfId="25621" builtinId="41" hidden="1" customBuiltin="1"/>
    <cellStyle name="Accent4" xfId="6007" builtinId="41" hidden="1" customBuiltin="1"/>
    <cellStyle name="Accent4" xfId="5314" builtinId="41" hidden="1" customBuiltin="1"/>
    <cellStyle name="Accent4" xfId="10950" builtinId="41" hidden="1" customBuiltin="1"/>
    <cellStyle name="Accent4" xfId="20126" builtinId="41" hidden="1" customBuiltin="1"/>
    <cellStyle name="Accent4" xfId="4761" builtinId="41" hidden="1" customBuiltin="1"/>
    <cellStyle name="Accent4" xfId="20465" builtinId="41" hidden="1" customBuiltin="1"/>
    <cellStyle name="Accent4" xfId="20106" builtinId="41" hidden="1" customBuiltin="1"/>
    <cellStyle name="Accent4" xfId="23766" builtinId="41" hidden="1" customBuiltin="1"/>
    <cellStyle name="Accent4" xfId="24040" builtinId="41" hidden="1" customBuiltin="1"/>
    <cellStyle name="Accent4" xfId="16904" builtinId="41" hidden="1" customBuiltin="1"/>
    <cellStyle name="Accent4" xfId="8441" builtinId="41" hidden="1" customBuiltin="1"/>
    <cellStyle name="Accent4" xfId="23328" builtinId="41" hidden="1" customBuiltin="1"/>
    <cellStyle name="Accent4" xfId="24484" builtinId="41" hidden="1" customBuiltin="1"/>
    <cellStyle name="Accent4" xfId="23331" builtinId="41" hidden="1" customBuiltin="1"/>
    <cellStyle name="Accent4" xfId="20120" builtinId="41" hidden="1" customBuiltin="1"/>
    <cellStyle name="Accent4" xfId="23561" builtinId="41" hidden="1" customBuiltin="1"/>
    <cellStyle name="Accent4" xfId="25627" builtinId="41" hidden="1" customBuiltin="1"/>
    <cellStyle name="Accent4" xfId="25596" builtinId="41" hidden="1" customBuiltin="1"/>
    <cellStyle name="Accent4" xfId="23507" builtinId="41" hidden="1" customBuiltin="1"/>
    <cellStyle name="Accent4" xfId="25652" builtinId="41" hidden="1" customBuiltin="1"/>
    <cellStyle name="Accent4" xfId="25690" builtinId="41" hidden="1" customBuiltin="1"/>
    <cellStyle name="Accent4" xfId="25726" builtinId="41" hidden="1" customBuiltin="1"/>
    <cellStyle name="Accent4" xfId="25761" builtinId="41" hidden="1" customBuiltin="1"/>
    <cellStyle name="Accent4" xfId="25779" builtinId="41" hidden="1" customBuiltin="1"/>
    <cellStyle name="Accent4" xfId="25824" builtinId="41" hidden="1" customBuiltin="1"/>
    <cellStyle name="Accent4" xfId="25856" builtinId="41" hidden="1" customBuiltin="1"/>
    <cellStyle name="Accent4" xfId="25890" builtinId="41" hidden="1" customBuiltin="1"/>
    <cellStyle name="Accent4" xfId="25922" builtinId="41" hidden="1" customBuiltin="1"/>
    <cellStyle name="Accent4" xfId="25953" builtinId="41" hidden="1" customBuiltin="1"/>
    <cellStyle name="Accent4" xfId="25797" builtinId="41" hidden="1" customBuiltin="1"/>
    <cellStyle name="Accent4" xfId="25923" builtinId="41" hidden="1" customBuiltin="1"/>
    <cellStyle name="Accent4" xfId="25976" builtinId="41" hidden="1" customBuiltin="1"/>
    <cellStyle name="Accent4" xfId="26011" builtinId="41" hidden="1" customBuiltin="1"/>
    <cellStyle name="Accent4" xfId="26047" builtinId="41" hidden="1" customBuiltin="1"/>
    <cellStyle name="Accent4" xfId="26081" builtinId="41" hidden="1" customBuiltin="1"/>
    <cellStyle name="Accent4" xfId="26116" builtinId="41" hidden="1" customBuiltin="1"/>
    <cellStyle name="Accent4" xfId="26153" builtinId="41" hidden="1" customBuiltin="1"/>
    <cellStyle name="Accent4" xfId="26183" builtinId="41" hidden="1" customBuiltin="1"/>
    <cellStyle name="Accent4" xfId="26214" builtinId="41" hidden="1" customBuiltin="1"/>
    <cellStyle name="Accent4" xfId="26242" builtinId="41" hidden="1" customBuiltin="1"/>
    <cellStyle name="Accent4" xfId="26270" builtinId="41" hidden="1" customBuiltin="1"/>
    <cellStyle name="Accent4" xfId="26129" builtinId="41" hidden="1" customBuiltin="1"/>
    <cellStyle name="Accent4" xfId="26243" builtinId="41" hidden="1" customBuiltin="1"/>
    <cellStyle name="Accent4" xfId="26285" builtinId="41" hidden="1" customBuiltin="1"/>
    <cellStyle name="Accent4" xfId="26307" builtinId="41" hidden="1" customBuiltin="1"/>
    <cellStyle name="Accent4" xfId="26330" builtinId="41" hidden="1" customBuiltin="1"/>
    <cellStyle name="Accent4" xfId="26351" builtinId="41" hidden="1" customBuiltin="1"/>
    <cellStyle name="Accent4" xfId="26373" builtinId="41" hidden="1" customBuiltin="1"/>
    <cellStyle name="Accent4" xfId="26395" builtinId="41" hidden="1" customBuiltin="1"/>
    <cellStyle name="Accent4" xfId="26416" builtinId="41" hidden="1" customBuiltin="1"/>
    <cellStyle name="Accent4" xfId="26438" builtinId="41" hidden="1" customBuiltin="1"/>
    <cellStyle name="Accent4" xfId="26460" builtinId="41" hidden="1" customBuiltin="1"/>
    <cellStyle name="Accent4" xfId="26481" builtinId="41" hidden="1" customBuiltin="1"/>
    <cellStyle name="Accent4" xfId="26506" builtinId="41" hidden="1" customBuiltin="1"/>
    <cellStyle name="Accent4" xfId="26685" builtinId="41" hidden="1" customBuiltin="1"/>
    <cellStyle name="Accent4" xfId="26706" builtinId="41" hidden="1" customBuiltin="1"/>
    <cellStyle name="Accent4" xfId="26729" builtinId="41" hidden="1" customBuiltin="1"/>
    <cellStyle name="Accent4" xfId="26751" builtinId="41" hidden="1" customBuiltin="1"/>
    <cellStyle name="Accent4" xfId="26772" builtinId="41" hidden="1" customBuiltin="1"/>
    <cellStyle name="Accent4" xfId="26655" builtinId="41" hidden="1" customBuiltin="1"/>
    <cellStyle name="Accent4" xfId="26808" builtinId="41" hidden="1" customBuiltin="1"/>
    <cellStyle name="Accent4" xfId="26840" builtinId="41" hidden="1" customBuiltin="1"/>
    <cellStyle name="Accent4" xfId="26873" builtinId="41" hidden="1" customBuiltin="1"/>
    <cellStyle name="Accent4" xfId="26903" builtinId="41" hidden="1" customBuiltin="1"/>
    <cellStyle name="Accent4" xfId="26934" builtinId="41" hidden="1" customBuiltin="1"/>
    <cellStyle name="Accent4" xfId="26786" builtinId="41" hidden="1" customBuiltin="1"/>
    <cellStyle name="Accent4" xfId="26904" builtinId="41" hidden="1" customBuiltin="1"/>
    <cellStyle name="Accent4" xfId="26950" builtinId="41" hidden="1" customBuiltin="1"/>
    <cellStyle name="Accent4" xfId="26975" builtinId="41" hidden="1" customBuiltin="1"/>
    <cellStyle name="Accent4" xfId="26997" builtinId="41" hidden="1" customBuiltin="1"/>
    <cellStyle name="Accent4" xfId="27018" builtinId="41" hidden="1" customBuiltin="1"/>
    <cellStyle name="Accent4" xfId="27028" builtinId="41" hidden="1" customBuiltin="1"/>
    <cellStyle name="Accent4" xfId="27063" builtinId="41" hidden="1" customBuiltin="1"/>
    <cellStyle name="Accent4" xfId="27093" builtinId="41" hidden="1" customBuiltin="1"/>
    <cellStyle name="Accent4" xfId="27124" builtinId="41" hidden="1" customBuiltin="1"/>
    <cellStyle name="Accent4" xfId="27151" builtinId="41" hidden="1" customBuiltin="1"/>
    <cellStyle name="Accent4" xfId="27179" builtinId="41" hidden="1" customBuiltin="1"/>
    <cellStyle name="Accent4" xfId="27041" builtinId="41" hidden="1" customBuiltin="1"/>
    <cellStyle name="Accent4" xfId="27152" builtinId="41" hidden="1" customBuiltin="1"/>
    <cellStyle name="Accent4" xfId="27194" builtinId="41" hidden="1" customBuiltin="1"/>
    <cellStyle name="Accent4" xfId="27216" builtinId="41" hidden="1" customBuiltin="1"/>
    <cellStyle name="Accent4" xfId="27238" builtinId="41" hidden="1" customBuiltin="1"/>
    <cellStyle name="Accent4" xfId="27259" builtinId="41" hidden="1" customBuiltin="1"/>
    <cellStyle name="Accent4" xfId="27288" builtinId="41" hidden="1" customBuiltin="1"/>
    <cellStyle name="Accent4" xfId="27323" builtinId="41" hidden="1" customBuiltin="1"/>
    <cellStyle name="Accent4" xfId="27353" builtinId="41" hidden="1" customBuiltin="1"/>
    <cellStyle name="Accent4" xfId="27384" builtinId="41" hidden="1" customBuiltin="1"/>
    <cellStyle name="Accent4" xfId="27411" builtinId="41" hidden="1" customBuiltin="1"/>
    <cellStyle name="Accent4" xfId="27439" builtinId="41" hidden="1" customBuiltin="1"/>
    <cellStyle name="Accent4" xfId="27301" builtinId="41" hidden="1" customBuiltin="1"/>
    <cellStyle name="Accent4" xfId="27412" builtinId="41" hidden="1" customBuiltin="1"/>
    <cellStyle name="Accent4" xfId="27454" builtinId="41" hidden="1" customBuiltin="1"/>
    <cellStyle name="Accent4" xfId="27476" builtinId="41" hidden="1" customBuiltin="1"/>
    <cellStyle name="Accent4" xfId="27498" builtinId="41" hidden="1" customBuiltin="1"/>
    <cellStyle name="Accent4" xfId="27519" builtinId="41" hidden="1" customBuiltin="1"/>
    <cellStyle name="Accent4" xfId="27540" builtinId="41" hidden="1" customBuiltin="1"/>
    <cellStyle name="Accent4" xfId="26513" builtinId="41" hidden="1" customBuiltin="1"/>
    <cellStyle name="Accent4" xfId="26576" builtinId="41" hidden="1" customBuiltin="1"/>
    <cellStyle name="Accent4" xfId="26520" builtinId="41" hidden="1" customBuiltin="1"/>
    <cellStyle name="Accent4" xfId="26542" builtinId="41" hidden="1" customBuiltin="1"/>
    <cellStyle name="Accent4" xfId="26580" builtinId="41" hidden="1" customBuiltin="1"/>
    <cellStyle name="Accent4" xfId="26590" builtinId="41" hidden="1" customBuiltin="1"/>
    <cellStyle name="Accent4" xfId="27593" builtinId="41" hidden="1" customBuiltin="1"/>
    <cellStyle name="Accent4" xfId="27614" builtinId="41" hidden="1" customBuiltin="1"/>
    <cellStyle name="Accent4" xfId="27637" builtinId="41" hidden="1" customBuiltin="1"/>
    <cellStyle name="Accent4" xfId="27658" builtinId="41" hidden="1" customBuiltin="1"/>
    <cellStyle name="Accent4" xfId="27679" builtinId="41" hidden="1" customBuiltin="1"/>
    <cellStyle name="Accent4" xfId="27565" builtinId="41" hidden="1" customBuiltin="1"/>
    <cellStyle name="Accent4" xfId="27714" builtinId="41" hidden="1" customBuiltin="1"/>
    <cellStyle name="Accent4" xfId="27746" builtinId="41" hidden="1" customBuiltin="1"/>
    <cellStyle name="Accent4" xfId="27779" builtinId="41" hidden="1" customBuiltin="1"/>
    <cellStyle name="Accent4" xfId="27808" builtinId="41" hidden="1" customBuiltin="1"/>
    <cellStyle name="Accent4" xfId="27839" builtinId="41" hidden="1" customBuiltin="1"/>
    <cellStyle name="Accent4" xfId="27693" builtinId="41" hidden="1" customBuiltin="1"/>
    <cellStyle name="Accent4" xfId="27809" builtinId="41" hidden="1" customBuiltin="1"/>
    <cellStyle name="Accent4" xfId="27855" builtinId="41" hidden="1" customBuiltin="1"/>
    <cellStyle name="Accent4" xfId="27880" builtinId="41" hidden="1" customBuiltin="1"/>
    <cellStyle name="Accent4" xfId="27901" builtinId="41" hidden="1" customBuiltin="1"/>
    <cellStyle name="Accent4" xfId="27922" builtinId="41" hidden="1" customBuiltin="1"/>
    <cellStyle name="Accent4" xfId="27931" builtinId="41" hidden="1" customBuiltin="1"/>
    <cellStyle name="Accent4" xfId="27965" builtinId="41" hidden="1" customBuiltin="1"/>
    <cellStyle name="Accent4" xfId="27995" builtinId="41" hidden="1" customBuiltin="1"/>
    <cellStyle name="Accent4" xfId="28026" builtinId="41" hidden="1" customBuiltin="1"/>
    <cellStyle name="Accent4" xfId="28052" builtinId="41" hidden="1" customBuiltin="1"/>
    <cellStyle name="Accent4" xfId="28080" builtinId="41" hidden="1" customBuiltin="1"/>
    <cellStyle name="Accent4" xfId="27944" builtinId="41" hidden="1" customBuiltin="1"/>
    <cellStyle name="Accent4" xfId="28053" builtinId="41" hidden="1" customBuiltin="1"/>
    <cellStyle name="Accent4" xfId="28095" builtinId="41" hidden="1" customBuiltin="1"/>
    <cellStyle name="Accent4" xfId="28117" builtinId="41" hidden="1" customBuiltin="1"/>
    <cellStyle name="Accent4" xfId="28138" builtinId="41" hidden="1" customBuiltin="1"/>
    <cellStyle name="Accent4" xfId="28159" builtinId="41" hidden="1" customBuiltin="1"/>
    <cellStyle name="Accent4" xfId="28187" builtinId="41" hidden="1" customBuiltin="1"/>
    <cellStyle name="Accent4" xfId="28221" builtinId="41" hidden="1" customBuiltin="1"/>
    <cellStyle name="Accent4" xfId="28251" builtinId="41" hidden="1" customBuiltin="1"/>
    <cellStyle name="Accent4" xfId="28282" builtinId="41" hidden="1" customBuiltin="1"/>
    <cellStyle name="Accent4" xfId="28308" builtinId="41" hidden="1" customBuiltin="1"/>
    <cellStyle name="Accent4" xfId="28336" builtinId="41" hidden="1" customBuiltin="1"/>
    <cellStyle name="Accent4" xfId="28200" builtinId="41" hidden="1" customBuiltin="1"/>
    <cellStyle name="Accent4" xfId="28309" builtinId="41" hidden="1" customBuiltin="1"/>
    <cellStyle name="Accent4" xfId="28351" builtinId="41" hidden="1" customBuiltin="1"/>
    <cellStyle name="Accent4" xfId="28373" builtinId="41" hidden="1" customBuiltin="1"/>
    <cellStyle name="Accent4" xfId="28394" builtinId="41" hidden="1" customBuiltin="1"/>
    <cellStyle name="Accent4" xfId="28415" builtinId="41" hidden="1" customBuiltin="1"/>
    <cellStyle name="Accent4" xfId="28436" builtinId="41" hidden="1" customBuiltin="1"/>
    <cellStyle name="Accent5" xfId="36" builtinId="45" hidden="1" customBuiltin="1"/>
    <cellStyle name="Accent5" xfId="84" builtinId="45" hidden="1" customBuiltin="1"/>
    <cellStyle name="Accent5" xfId="119" builtinId="45" hidden="1" customBuiltin="1"/>
    <cellStyle name="Accent5" xfId="162" builtinId="45" hidden="1" customBuiltin="1"/>
    <cellStyle name="Accent5" xfId="204" builtinId="45" hidden="1" customBuiltin="1"/>
    <cellStyle name="Accent5" xfId="238" builtinId="45" hidden="1" customBuiltin="1"/>
    <cellStyle name="Accent5" xfId="275" builtinId="45" hidden="1" customBuiltin="1"/>
    <cellStyle name="Accent5" xfId="312" builtinId="45" hidden="1" customBuiltin="1"/>
    <cellStyle name="Accent5" xfId="346" builtinId="45" hidden="1" customBuiltin="1"/>
    <cellStyle name="Accent5" xfId="381" builtinId="45" hidden="1" customBuiltin="1"/>
    <cellStyle name="Accent5" xfId="469" builtinId="45" hidden="1" customBuiltin="1"/>
    <cellStyle name="Accent5" xfId="503" builtinId="45" hidden="1" customBuiltin="1"/>
    <cellStyle name="Accent5" xfId="539" builtinId="45" hidden="1" customBuiltin="1"/>
    <cellStyle name="Accent5" xfId="575" builtinId="45" hidden="1" customBuiltin="1"/>
    <cellStyle name="Accent5" xfId="609" builtinId="45" hidden="1" customBuiltin="1"/>
    <cellStyle name="Accent5" xfId="429" builtinId="45" hidden="1" customBuiltin="1"/>
    <cellStyle name="Accent5" xfId="660" builtinId="45" hidden="1" customBuiltin="1"/>
    <cellStyle name="Accent5" xfId="694" builtinId="45" hidden="1" customBuiltin="1"/>
    <cellStyle name="Accent5" xfId="731" builtinId="45" hidden="1" customBuiltin="1"/>
    <cellStyle name="Accent5" xfId="766" builtinId="45" hidden="1" customBuiltin="1"/>
    <cellStyle name="Accent5" xfId="800" builtinId="45" hidden="1" customBuiltin="1"/>
    <cellStyle name="Accent5" xfId="700" builtinId="45" hidden="1" customBuiltin="1"/>
    <cellStyle name="Accent5" xfId="414" builtinId="45" hidden="1" customBuiltin="1"/>
    <cellStyle name="Accent5" xfId="825" builtinId="45" hidden="1" customBuiltin="1"/>
    <cellStyle name="Accent5" xfId="863" builtinId="45" hidden="1" customBuiltin="1"/>
    <cellStyle name="Accent5" xfId="899" builtinId="45" hidden="1" customBuiltin="1"/>
    <cellStyle name="Accent5" xfId="934" builtinId="45" hidden="1" customBuiltin="1"/>
    <cellStyle name="Accent5" xfId="951" builtinId="45" hidden="1" customBuiltin="1"/>
    <cellStyle name="Accent5" xfId="996" builtinId="45" hidden="1" customBuiltin="1"/>
    <cellStyle name="Accent5" xfId="1028" builtinId="45" hidden="1" customBuiltin="1"/>
    <cellStyle name="Accent5" xfId="1062" builtinId="45" hidden="1" customBuiltin="1"/>
    <cellStyle name="Accent5" xfId="1094" builtinId="45" hidden="1" customBuiltin="1"/>
    <cellStyle name="Accent5" xfId="1125" builtinId="45" hidden="1" customBuiltin="1"/>
    <cellStyle name="Accent5" xfId="1034" builtinId="45" hidden="1" customBuiltin="1"/>
    <cellStyle name="Accent5" xfId="949" builtinId="45" hidden="1" customBuiltin="1"/>
    <cellStyle name="Accent5" xfId="1149" builtinId="45" hidden="1" customBuiltin="1"/>
    <cellStyle name="Accent5" xfId="1184" builtinId="45" hidden="1" customBuiltin="1"/>
    <cellStyle name="Accent5" xfId="1220" builtinId="45" hidden="1" customBuiltin="1"/>
    <cellStyle name="Accent5" xfId="1254" builtinId="45" hidden="1" customBuiltin="1"/>
    <cellStyle name="Accent5" xfId="1293" builtinId="45" hidden="1" customBuiltin="1"/>
    <cellStyle name="Accent5" xfId="1338" builtinId="45" hidden="1" customBuiltin="1"/>
    <cellStyle name="Accent5" xfId="1370" builtinId="45" hidden="1" customBuiltin="1"/>
    <cellStyle name="Accent5" xfId="1404" builtinId="45" hidden="1" customBuiltin="1"/>
    <cellStyle name="Accent5" xfId="1436" builtinId="45" hidden="1" customBuiltin="1"/>
    <cellStyle name="Accent5" xfId="1467" builtinId="45" hidden="1" customBuiltin="1"/>
    <cellStyle name="Accent5" xfId="1376" builtinId="45" hidden="1" customBuiltin="1"/>
    <cellStyle name="Accent5" xfId="1291" builtinId="45" hidden="1" customBuiltin="1"/>
    <cellStyle name="Accent5" xfId="1491" builtinId="45" hidden="1" customBuiltin="1"/>
    <cellStyle name="Accent5" xfId="1526" builtinId="45" hidden="1" customBuiltin="1"/>
    <cellStyle name="Accent5" xfId="1562" builtinId="45" hidden="1" customBuiltin="1"/>
    <cellStyle name="Accent5" xfId="1596" builtinId="45" hidden="1" customBuiltin="1"/>
    <cellStyle name="Accent5" xfId="1631" builtinId="45" hidden="1" customBuiltin="1"/>
    <cellStyle name="Accent5" xfId="1743" builtinId="45" hidden="1" customBuiltin="1"/>
    <cellStyle name="Accent5" xfId="1764" builtinId="45" hidden="1" customBuiltin="1"/>
    <cellStyle name="Accent5" xfId="1786" builtinId="45" hidden="1" customBuiltin="1"/>
    <cellStyle name="Accent5" xfId="1808" builtinId="45" hidden="1" customBuiltin="1"/>
    <cellStyle name="Accent5" xfId="1829" builtinId="45" hidden="1" customBuiltin="1"/>
    <cellStyle name="Accent5" xfId="1854" builtinId="45" hidden="1" customBuiltin="1"/>
    <cellStyle name="Accent5" xfId="2033" builtinId="45" hidden="1" customBuiltin="1"/>
    <cellStyle name="Accent5" xfId="2054" builtinId="45" hidden="1" customBuiltin="1"/>
    <cellStyle name="Accent5" xfId="2077" builtinId="45" hidden="1" customBuiltin="1"/>
    <cellStyle name="Accent5" xfId="2099" builtinId="45" hidden="1" customBuiltin="1"/>
    <cellStyle name="Accent5" xfId="2120" builtinId="45" hidden="1" customBuiltin="1"/>
    <cellStyle name="Accent5" xfId="2005" builtinId="45" hidden="1" customBuiltin="1"/>
    <cellStyle name="Accent5" xfId="2158" builtinId="45" hidden="1" customBuiltin="1"/>
    <cellStyle name="Accent5" xfId="2189" builtinId="45" hidden="1" customBuiltin="1"/>
    <cellStyle name="Accent5" xfId="2222" builtinId="45" hidden="1" customBuiltin="1"/>
    <cellStyle name="Accent5" xfId="2253" builtinId="45" hidden="1" customBuiltin="1"/>
    <cellStyle name="Accent5" xfId="2283" builtinId="45" hidden="1" customBuiltin="1"/>
    <cellStyle name="Accent5" xfId="2193" builtinId="45" hidden="1" customBuiltin="1"/>
    <cellStyle name="Accent5" xfId="1999" builtinId="45" hidden="1" customBuiltin="1"/>
    <cellStyle name="Accent5" xfId="2298" builtinId="45" hidden="1" customBuiltin="1"/>
    <cellStyle name="Accent5" xfId="2323" builtinId="45" hidden="1" customBuiltin="1"/>
    <cellStyle name="Accent5" xfId="2345" builtinId="45" hidden="1" customBuiltin="1"/>
    <cellStyle name="Accent5" xfId="2366" builtinId="45" hidden="1" customBuiltin="1"/>
    <cellStyle name="Accent5" xfId="2377" builtinId="45" hidden="1" customBuiltin="1"/>
    <cellStyle name="Accent5" xfId="2412" builtinId="45" hidden="1" customBuiltin="1"/>
    <cellStyle name="Accent5" xfId="2441" builtinId="45" hidden="1" customBuiltin="1"/>
    <cellStyle name="Accent5" xfId="2472" builtinId="45" hidden="1" customBuiltin="1"/>
    <cellStyle name="Accent5" xfId="2500" builtinId="45" hidden="1" customBuiltin="1"/>
    <cellStyle name="Accent5" xfId="2528" builtinId="45" hidden="1" customBuiltin="1"/>
    <cellStyle name="Accent5" xfId="2445" builtinId="45" hidden="1" customBuiltin="1"/>
    <cellStyle name="Accent5" xfId="2375" builtinId="45" hidden="1" customBuiltin="1"/>
    <cellStyle name="Accent5" xfId="2542" builtinId="45" hidden="1" customBuiltin="1"/>
    <cellStyle name="Accent5" xfId="2564" builtinId="45" hidden="1" customBuiltin="1"/>
    <cellStyle name="Accent5" xfId="2586" builtinId="45" hidden="1" customBuiltin="1"/>
    <cellStyle name="Accent5" xfId="2607" builtinId="45" hidden="1" customBuiltin="1"/>
    <cellStyle name="Accent5" xfId="2637" builtinId="45" hidden="1" customBuiltin="1"/>
    <cellStyle name="Accent5" xfId="2672" builtinId="45" hidden="1" customBuiltin="1"/>
    <cellStyle name="Accent5" xfId="2701" builtinId="45" hidden="1" customBuiltin="1"/>
    <cellStyle name="Accent5" xfId="2732" builtinId="45" hidden="1" customBuiltin="1"/>
    <cellStyle name="Accent5" xfId="2760" builtinId="45" hidden="1" customBuiltin="1"/>
    <cellStyle name="Accent5" xfId="2788" builtinId="45" hidden="1" customBuiltin="1"/>
    <cellStyle name="Accent5" xfId="2705" builtinId="45" hidden="1" customBuiltin="1"/>
    <cellStyle name="Accent5" xfId="2635" builtinId="45" hidden="1" customBuiltin="1"/>
    <cellStyle name="Accent5" xfId="2802" builtinId="45" hidden="1" customBuiltin="1"/>
    <cellStyle name="Accent5" xfId="2824" builtinId="45" hidden="1" customBuiltin="1"/>
    <cellStyle name="Accent5" xfId="2846" builtinId="45" hidden="1" customBuiltin="1"/>
    <cellStyle name="Accent5" xfId="2867" builtinId="45" hidden="1" customBuiltin="1"/>
    <cellStyle name="Accent5" xfId="2897" builtinId="45" hidden="1" customBuiltin="1"/>
    <cellStyle name="Accent5" xfId="1906" builtinId="45" hidden="1" customBuiltin="1"/>
    <cellStyle name="Accent5" xfId="1948" builtinId="45" hidden="1" customBuiltin="1"/>
    <cellStyle name="Accent5" xfId="1884" builtinId="45" hidden="1" customBuiltin="1"/>
    <cellStyle name="Accent5" xfId="1903" builtinId="45" hidden="1" customBuiltin="1"/>
    <cellStyle name="Accent5" xfId="1940" builtinId="45" hidden="1" customBuiltin="1"/>
    <cellStyle name="Accent5" xfId="1933" builtinId="45" hidden="1" customBuiltin="1"/>
    <cellStyle name="Accent5" xfId="3040" builtinId="45" hidden="1" customBuiltin="1"/>
    <cellStyle name="Accent5" xfId="3061" builtinId="45" hidden="1" customBuiltin="1"/>
    <cellStyle name="Accent5" xfId="3084" builtinId="45" hidden="1" customBuiltin="1"/>
    <cellStyle name="Accent5" xfId="3105" builtinId="45" hidden="1" customBuiltin="1"/>
    <cellStyle name="Accent5" xfId="3126" builtinId="45" hidden="1" customBuiltin="1"/>
    <cellStyle name="Accent5" xfId="3013" builtinId="45" hidden="1" customBuiltin="1"/>
    <cellStyle name="Accent5" xfId="3163" builtinId="45" hidden="1" customBuiltin="1"/>
    <cellStyle name="Accent5" xfId="3194" builtinId="45" hidden="1" customBuiltin="1"/>
    <cellStyle name="Accent5" xfId="3227" builtinId="45" hidden="1" customBuiltin="1"/>
    <cellStyle name="Accent5" xfId="3257" builtinId="45" hidden="1" customBuiltin="1"/>
    <cellStyle name="Accent5" xfId="3287" builtinId="45" hidden="1" customBuiltin="1"/>
    <cellStyle name="Accent5" xfId="3198" builtinId="45" hidden="1" customBuiltin="1"/>
    <cellStyle name="Accent5" xfId="3008" builtinId="45" hidden="1" customBuiltin="1"/>
    <cellStyle name="Accent5" xfId="3302" builtinId="45" hidden="1" customBuiltin="1"/>
    <cellStyle name="Accent5" xfId="3327" builtinId="45" hidden="1" customBuiltin="1"/>
    <cellStyle name="Accent5" xfId="3348" builtinId="45" hidden="1" customBuiltin="1"/>
    <cellStyle name="Accent5" xfId="3369" builtinId="45" hidden="1" customBuiltin="1"/>
    <cellStyle name="Accent5" xfId="3379" builtinId="45" hidden="1" customBuiltin="1"/>
    <cellStyle name="Accent5" xfId="3413" builtinId="45" hidden="1" customBuiltin="1"/>
    <cellStyle name="Accent5" xfId="3442" builtinId="45" hidden="1" customBuiltin="1"/>
    <cellStyle name="Accent5" xfId="3473" builtinId="45" hidden="1" customBuiltin="1"/>
    <cellStyle name="Accent5" xfId="3500" builtinId="45" hidden="1" customBuiltin="1"/>
    <cellStyle name="Accent5" xfId="3528" builtinId="45" hidden="1" customBuiltin="1"/>
    <cellStyle name="Accent5" xfId="3446" builtinId="45" hidden="1" customBuiltin="1"/>
    <cellStyle name="Accent5" xfId="3377" builtinId="45" hidden="1" customBuiltin="1"/>
    <cellStyle name="Accent5" xfId="3542" builtinId="45" hidden="1" customBuiltin="1"/>
    <cellStyle name="Accent5" xfId="3564" builtinId="45" hidden="1" customBuiltin="1"/>
    <cellStyle name="Accent5" xfId="3585" builtinId="45" hidden="1" customBuiltin="1"/>
    <cellStyle name="Accent5" xfId="3606" builtinId="45" hidden="1" customBuiltin="1"/>
    <cellStyle name="Accent5" xfId="3635" builtinId="45" hidden="1" customBuiltin="1"/>
    <cellStyle name="Accent5" xfId="3669" builtinId="45" hidden="1" customBuiltin="1"/>
    <cellStyle name="Accent5" xfId="3698" builtinId="45" hidden="1" customBuiltin="1"/>
    <cellStyle name="Accent5" xfId="3729" builtinId="45" hidden="1" customBuiltin="1"/>
    <cellStyle name="Accent5" xfId="3756" builtinId="45" hidden="1" customBuiltin="1"/>
    <cellStyle name="Accent5" xfId="3784" builtinId="45" hidden="1" customBuiltin="1"/>
    <cellStyle name="Accent5" xfId="3702" builtinId="45" hidden="1" customBuiltin="1"/>
    <cellStyle name="Accent5" xfId="3633" builtinId="45" hidden="1" customBuiltin="1"/>
    <cellStyle name="Accent5" xfId="3798" builtinId="45" hidden="1" customBuiltin="1"/>
    <cellStyle name="Accent5" xfId="3820" builtinId="45" hidden="1" customBuiltin="1"/>
    <cellStyle name="Accent5" xfId="3841" builtinId="45" hidden="1" customBuiltin="1"/>
    <cellStyle name="Accent5" xfId="3862" builtinId="45" hidden="1" customBuiltin="1"/>
    <cellStyle name="Accent5" xfId="3883" builtinId="45" hidden="1" customBuiltin="1"/>
    <cellStyle name="Accent5" xfId="3932" builtinId="45" hidden="1" customBuiltin="1"/>
    <cellStyle name="Accent5" xfId="3966" builtinId="45" hidden="1" customBuiltin="1"/>
    <cellStyle name="Accent5" xfId="4003" builtinId="45" hidden="1" customBuiltin="1"/>
    <cellStyle name="Accent5" xfId="4040" builtinId="45" hidden="1" customBuiltin="1"/>
    <cellStyle name="Accent5" xfId="4074" builtinId="45" hidden="1" customBuiltin="1"/>
    <cellStyle name="Accent5" xfId="4272" builtinId="45" hidden="1" customBuiltin="1"/>
    <cellStyle name="Accent5" xfId="6401" builtinId="45" hidden="1" customBuiltin="1"/>
    <cellStyle name="Accent5" xfId="6425" builtinId="45" hidden="1" customBuiltin="1"/>
    <cellStyle name="Accent5" xfId="6453" builtinId="45" hidden="1" customBuiltin="1"/>
    <cellStyle name="Accent5" xfId="6478" builtinId="45" hidden="1" customBuiltin="1"/>
    <cellStyle name="Accent5" xfId="6499" builtinId="45" hidden="1" customBuiltin="1"/>
    <cellStyle name="Accent5" xfId="6367" builtinId="45" hidden="1" customBuiltin="1"/>
    <cellStyle name="Accent5" xfId="6548" builtinId="45" hidden="1" customBuiltin="1"/>
    <cellStyle name="Accent5" xfId="6582" builtinId="45" hidden="1" customBuiltin="1"/>
    <cellStyle name="Accent5" xfId="6620" builtinId="45" hidden="1" customBuiltin="1"/>
    <cellStyle name="Accent5" xfId="6656" builtinId="45" hidden="1" customBuiltin="1"/>
    <cellStyle name="Accent5" xfId="6690" builtinId="45" hidden="1" customBuiltin="1"/>
    <cellStyle name="Accent5" xfId="6588" builtinId="45" hidden="1" customBuiltin="1"/>
    <cellStyle name="Accent5" xfId="6357" builtinId="45" hidden="1" customBuiltin="1"/>
    <cellStyle name="Accent5" xfId="6715" builtinId="45" hidden="1" customBuiltin="1"/>
    <cellStyle name="Accent5" xfId="6753" builtinId="45" hidden="1" customBuiltin="1"/>
    <cellStyle name="Accent5" xfId="6789" builtinId="45" hidden="1" customBuiltin="1"/>
    <cellStyle name="Accent5" xfId="6824" builtinId="45" hidden="1" customBuiltin="1"/>
    <cellStyle name="Accent5" xfId="6841" builtinId="45" hidden="1" customBuiltin="1"/>
    <cellStyle name="Accent5" xfId="6886" builtinId="45" hidden="1" customBuiltin="1"/>
    <cellStyle name="Accent5" xfId="6918" builtinId="45" hidden="1" customBuiltin="1"/>
    <cellStyle name="Accent5" xfId="6953" builtinId="45" hidden="1" customBuiltin="1"/>
    <cellStyle name="Accent5" xfId="6985" builtinId="45" hidden="1" customBuiltin="1"/>
    <cellStyle name="Accent5" xfId="7016" builtinId="45" hidden="1" customBuiltin="1"/>
    <cellStyle name="Accent5" xfId="6924" builtinId="45" hidden="1" customBuiltin="1"/>
    <cellStyle name="Accent5" xfId="6839" builtinId="45" hidden="1" customBuiltin="1"/>
    <cellStyle name="Accent5" xfId="7040" builtinId="45" hidden="1" customBuiltin="1"/>
    <cellStyle name="Accent5" xfId="7075" builtinId="45" hidden="1" customBuiltin="1"/>
    <cellStyle name="Accent5" xfId="7111" builtinId="45" hidden="1" customBuiltin="1"/>
    <cellStyle name="Accent5" xfId="7145" builtinId="45" hidden="1" customBuiltin="1"/>
    <cellStyle name="Accent5" xfId="7184" builtinId="45" hidden="1" customBuiltin="1"/>
    <cellStyle name="Accent5" xfId="7230" builtinId="45" hidden="1" customBuiltin="1"/>
    <cellStyle name="Accent5" xfId="7263" builtinId="45" hidden="1" customBuiltin="1"/>
    <cellStyle name="Accent5" xfId="7298" builtinId="45" hidden="1" customBuiltin="1"/>
    <cellStyle name="Accent5" xfId="7330" builtinId="45" hidden="1" customBuiltin="1"/>
    <cellStyle name="Accent5" xfId="7361" builtinId="45" hidden="1" customBuiltin="1"/>
    <cellStyle name="Accent5" xfId="7269" builtinId="45" hidden="1" customBuiltin="1"/>
    <cellStyle name="Accent5" xfId="7182" builtinId="45" hidden="1" customBuiltin="1"/>
    <cellStyle name="Accent5" xfId="7385" builtinId="45" hidden="1" customBuiltin="1"/>
    <cellStyle name="Accent5" xfId="7421" builtinId="45" hidden="1" customBuiltin="1"/>
    <cellStyle name="Accent5" xfId="7457" builtinId="45" hidden="1" customBuiltin="1"/>
    <cellStyle name="Accent5" xfId="7491" builtinId="45" hidden="1" customBuiltin="1"/>
    <cellStyle name="Accent5" xfId="7532" builtinId="45" hidden="1" customBuiltin="1"/>
    <cellStyle name="Accent5" xfId="7984" builtinId="45" hidden="1" customBuiltin="1"/>
    <cellStyle name="Accent5" xfId="8005" builtinId="45" hidden="1" customBuiltin="1"/>
    <cellStyle name="Accent5" xfId="8028" builtinId="45" hidden="1" customBuiltin="1"/>
    <cellStyle name="Accent5" xfId="8051" builtinId="45" hidden="1" customBuiltin="1"/>
    <cellStyle name="Accent5" xfId="8072" builtinId="45" hidden="1" customBuiltin="1"/>
    <cellStyle name="Accent5" xfId="8116" builtinId="45" hidden="1" customBuiltin="1"/>
    <cellStyle name="Accent5" xfId="8584" builtinId="45" hidden="1" customBuiltin="1"/>
    <cellStyle name="Accent5" xfId="8608" builtinId="45" hidden="1" customBuiltin="1"/>
    <cellStyle name="Accent5" xfId="8634" builtinId="45" hidden="1" customBuiltin="1"/>
    <cellStyle name="Accent5" xfId="8659" builtinId="45" hidden="1" customBuiltin="1"/>
    <cellStyle name="Accent5" xfId="8682" builtinId="45" hidden="1" customBuiltin="1"/>
    <cellStyle name="Accent5" xfId="8553" builtinId="45" hidden="1" customBuiltin="1"/>
    <cellStyle name="Accent5" xfId="8723" builtinId="45" hidden="1" customBuiltin="1"/>
    <cellStyle name="Accent5" xfId="8754" builtinId="45" hidden="1" customBuiltin="1"/>
    <cellStyle name="Accent5" xfId="8790" builtinId="45" hidden="1" customBuiltin="1"/>
    <cellStyle name="Accent5" xfId="8822" builtinId="45" hidden="1" customBuiltin="1"/>
    <cellStyle name="Accent5" xfId="8852" builtinId="45" hidden="1" customBuiltin="1"/>
    <cellStyle name="Accent5" xfId="8759" builtinId="45" hidden="1" customBuiltin="1"/>
    <cellStyle name="Accent5" xfId="8546" builtinId="45" hidden="1" customBuiltin="1"/>
    <cellStyle name="Accent5" xfId="8870" builtinId="45" hidden="1" customBuiltin="1"/>
    <cellStyle name="Accent5" xfId="8898" builtinId="45" hidden="1" customBuiltin="1"/>
    <cellStyle name="Accent5" xfId="8921" builtinId="45" hidden="1" customBuiltin="1"/>
    <cellStyle name="Accent5" xfId="8944" builtinId="45" hidden="1" customBuiltin="1"/>
    <cellStyle name="Accent5" xfId="8957" builtinId="45" hidden="1" customBuiltin="1"/>
    <cellStyle name="Accent5" xfId="8995" builtinId="45" hidden="1" customBuiltin="1"/>
    <cellStyle name="Accent5" xfId="9026" builtinId="45" hidden="1" customBuiltin="1"/>
    <cellStyle name="Accent5" xfId="9060" builtinId="45" hidden="1" customBuiltin="1"/>
    <cellStyle name="Accent5" xfId="9088" builtinId="45" hidden="1" customBuiltin="1"/>
    <cellStyle name="Accent5" xfId="9116" builtinId="45" hidden="1" customBuiltin="1"/>
    <cellStyle name="Accent5" xfId="9030" builtinId="45" hidden="1" customBuiltin="1"/>
    <cellStyle name="Accent5" xfId="8955" builtinId="45" hidden="1" customBuiltin="1"/>
    <cellStyle name="Accent5" xfId="9135" builtinId="45" hidden="1" customBuiltin="1"/>
    <cellStyle name="Accent5" xfId="9160" builtinId="45" hidden="1" customBuiltin="1"/>
    <cellStyle name="Accent5" xfId="9186" builtinId="45" hidden="1" customBuiltin="1"/>
    <cellStyle name="Accent5" xfId="9210" builtinId="45" hidden="1" customBuiltin="1"/>
    <cellStyle name="Accent5" xfId="9242" builtinId="45" hidden="1" customBuiltin="1"/>
    <cellStyle name="Accent5" xfId="9280" builtinId="45" hidden="1" customBuiltin="1"/>
    <cellStyle name="Accent5" xfId="9311" builtinId="45" hidden="1" customBuiltin="1"/>
    <cellStyle name="Accent5" xfId="9344" builtinId="45" hidden="1" customBuiltin="1"/>
    <cellStyle name="Accent5" xfId="9373" builtinId="45" hidden="1" customBuiltin="1"/>
    <cellStyle name="Accent5" xfId="9401" builtinId="45" hidden="1" customBuiltin="1"/>
    <cellStyle name="Accent5" xfId="9316" builtinId="45" hidden="1" customBuiltin="1"/>
    <cellStyle name="Accent5" xfId="9240" builtinId="45" hidden="1" customBuiltin="1"/>
    <cellStyle name="Accent5" xfId="9419" builtinId="45" hidden="1" customBuiltin="1"/>
    <cellStyle name="Accent5" xfId="9444" builtinId="45" hidden="1" customBuiltin="1"/>
    <cellStyle name="Accent5" xfId="9469" builtinId="45" hidden="1" customBuiltin="1"/>
    <cellStyle name="Accent5" xfId="9492" builtinId="45" hidden="1" customBuiltin="1"/>
    <cellStyle name="Accent5" xfId="9523" builtinId="45" hidden="1" customBuiltin="1"/>
    <cellStyle name="Accent5" xfId="8322" builtinId="45" hidden="1" customBuiltin="1"/>
    <cellStyle name="Accent5" xfId="8459" builtinId="45" hidden="1" customBuiltin="1"/>
    <cellStyle name="Accent5" xfId="8209" builtinId="45" hidden="1" customBuiltin="1"/>
    <cellStyle name="Accent5" xfId="8303" builtinId="45" hidden="1" customBuiltin="1"/>
    <cellStyle name="Accent5" xfId="8435" builtinId="45" hidden="1" customBuiltin="1"/>
    <cellStyle name="Accent5" xfId="8423" builtinId="45" hidden="1" customBuiltin="1"/>
    <cellStyle name="Accent5" xfId="9682" builtinId="45" hidden="1" customBuiltin="1"/>
    <cellStyle name="Accent5" xfId="9703" builtinId="45" hidden="1" customBuiltin="1"/>
    <cellStyle name="Accent5" xfId="9726" builtinId="45" hidden="1" customBuiltin="1"/>
    <cellStyle name="Accent5" xfId="9747" builtinId="45" hidden="1" customBuiltin="1"/>
    <cellStyle name="Accent5" xfId="9768" builtinId="45" hidden="1" customBuiltin="1"/>
    <cellStyle name="Accent5" xfId="9654" builtinId="45" hidden="1" customBuiltin="1"/>
    <cellStyle name="Accent5" xfId="9807" builtinId="45" hidden="1" customBuiltin="1"/>
    <cellStyle name="Accent5" xfId="9839" builtinId="45" hidden="1" customBuiltin="1"/>
    <cellStyle name="Accent5" xfId="9873" builtinId="45" hidden="1" customBuiltin="1"/>
    <cellStyle name="Accent5" xfId="9904" builtinId="45" hidden="1" customBuiltin="1"/>
    <cellStyle name="Accent5" xfId="9935" builtinId="45" hidden="1" customBuiltin="1"/>
    <cellStyle name="Accent5" xfId="9843" builtinId="45" hidden="1" customBuiltin="1"/>
    <cellStyle name="Accent5" xfId="9648" builtinId="45" hidden="1" customBuiltin="1"/>
    <cellStyle name="Accent5" xfId="9953" builtinId="45" hidden="1" customBuiltin="1"/>
    <cellStyle name="Accent5" xfId="9982" builtinId="45" hidden="1" customBuiltin="1"/>
    <cellStyle name="Accent5" xfId="10006" builtinId="45" hidden="1" customBuiltin="1"/>
    <cellStyle name="Accent5" xfId="10028" builtinId="45" hidden="1" customBuiltin="1"/>
    <cellStyle name="Accent5" xfId="10041" builtinId="45" hidden="1" customBuiltin="1"/>
    <cellStyle name="Accent5" xfId="10075" builtinId="45" hidden="1" customBuiltin="1"/>
    <cellStyle name="Accent5" xfId="10105" builtinId="45" hidden="1" customBuiltin="1"/>
    <cellStyle name="Accent5" xfId="10137" builtinId="45" hidden="1" customBuiltin="1"/>
    <cellStyle name="Accent5" xfId="10164" builtinId="45" hidden="1" customBuiltin="1"/>
    <cellStyle name="Accent5" xfId="10193" builtinId="45" hidden="1" customBuiltin="1"/>
    <cellStyle name="Accent5" xfId="10109" builtinId="45" hidden="1" customBuiltin="1"/>
    <cellStyle name="Accent5" xfId="10039" builtinId="45" hidden="1" customBuiltin="1"/>
    <cellStyle name="Accent5" xfId="10211" builtinId="45" hidden="1" customBuiltin="1"/>
    <cellStyle name="Accent5" xfId="10236" builtinId="45" hidden="1" customBuiltin="1"/>
    <cellStyle name="Accent5" xfId="10260" builtinId="45" hidden="1" customBuiltin="1"/>
    <cellStyle name="Accent5" xfId="10283" builtinId="45" hidden="1" customBuiltin="1"/>
    <cellStyle name="Accent5" xfId="10316" builtinId="45" hidden="1" customBuiltin="1"/>
    <cellStyle name="Accent5" xfId="10353" builtinId="45" hidden="1" customBuiltin="1"/>
    <cellStyle name="Accent5" xfId="10383" builtinId="45" hidden="1" customBuiltin="1"/>
    <cellStyle name="Accent5" xfId="10416" builtinId="45" hidden="1" customBuiltin="1"/>
    <cellStyle name="Accent5" xfId="10444" builtinId="45" hidden="1" customBuiltin="1"/>
    <cellStyle name="Accent5" xfId="10472" builtinId="45" hidden="1" customBuiltin="1"/>
    <cellStyle name="Accent5" xfId="10388" builtinId="45" hidden="1" customBuiltin="1"/>
    <cellStyle name="Accent5" xfId="10314" builtinId="45" hidden="1" customBuiltin="1"/>
    <cellStyle name="Accent5" xfId="10490" builtinId="45" hidden="1" customBuiltin="1"/>
    <cellStyle name="Accent5" xfId="10516" builtinId="45" hidden="1" customBuiltin="1"/>
    <cellStyle name="Accent5" xfId="10538" builtinId="45" hidden="1" customBuiltin="1"/>
    <cellStyle name="Accent5" xfId="10561" builtinId="45" hidden="1" customBuiltin="1"/>
    <cellStyle name="Accent5" xfId="10590" builtinId="45" hidden="1" customBuiltin="1"/>
    <cellStyle name="Accent5" xfId="4831" builtinId="45" hidden="1" customBuiltin="1"/>
    <cellStyle name="Accent5" xfId="8222" builtinId="45" hidden="1" customBuiltin="1"/>
    <cellStyle name="Accent5" xfId="8252" builtinId="45" hidden="1" customBuiltin="1"/>
    <cellStyle name="Accent5" xfId="7678" builtinId="45" hidden="1" customBuiltin="1"/>
    <cellStyle name="Accent5" xfId="7775" builtinId="45" hidden="1" customBuiltin="1"/>
    <cellStyle name="Accent5" xfId="7755" builtinId="45" hidden="1" customBuiltin="1"/>
    <cellStyle name="Accent5" xfId="7950" builtinId="45" hidden="1" customBuiltin="1"/>
    <cellStyle name="Accent5" xfId="4778" builtinId="45" hidden="1" customBuiltin="1"/>
    <cellStyle name="Accent5" xfId="7567" builtinId="45" hidden="1" customBuiltin="1"/>
    <cellStyle name="Accent5" xfId="4628" builtinId="45" hidden="1" customBuiltin="1"/>
    <cellStyle name="Accent5" xfId="5540" builtinId="45" hidden="1" customBuiltin="1"/>
    <cellStyle name="Accent5" xfId="7814" builtinId="45" hidden="1" customBuiltin="1"/>
    <cellStyle name="Accent5" xfId="5817" builtinId="45" hidden="1" customBuiltin="1"/>
    <cellStyle name="Accent5" xfId="4398" builtinId="45" hidden="1" customBuiltin="1"/>
    <cellStyle name="Accent5" xfId="5594" builtinId="45" hidden="1" customBuiltin="1"/>
    <cellStyle name="Accent5" xfId="4557" builtinId="45" hidden="1" customBuiltin="1"/>
    <cellStyle name="Accent5" xfId="5017" builtinId="45" hidden="1" customBuiltin="1"/>
    <cellStyle name="Accent5" xfId="8478" builtinId="45" hidden="1" customBuiltin="1"/>
    <cellStyle name="Accent5" xfId="5725" builtinId="45" hidden="1" customBuiltin="1"/>
    <cellStyle name="Accent5" xfId="4797" builtinId="45" hidden="1" customBuiltin="1"/>
    <cellStyle name="Accent5" xfId="7607" builtinId="45" hidden="1" customBuiltin="1"/>
    <cellStyle name="Accent5" xfId="10724" builtinId="45" hidden="1" customBuiltin="1"/>
    <cellStyle name="Accent5" xfId="7605" builtinId="45" hidden="1" customBuiltin="1"/>
    <cellStyle name="Accent5" xfId="8136" builtinId="45" hidden="1" customBuiltin="1"/>
    <cellStyle name="Accent5" xfId="10870" builtinId="45" hidden="1" customBuiltin="1"/>
    <cellStyle name="Accent5" xfId="8361" builtinId="45" hidden="1" customBuiltin="1"/>
    <cellStyle name="Accent5" xfId="8206" builtinId="45" hidden="1" customBuiltin="1"/>
    <cellStyle name="Accent5" xfId="10660" builtinId="45" hidden="1" customBuiltin="1"/>
    <cellStyle name="Accent5" xfId="5015" builtinId="45" hidden="1" customBuiltin="1"/>
    <cellStyle name="Accent5" xfId="10636" builtinId="45" hidden="1" customBuiltin="1"/>
    <cellStyle name="Accent5" xfId="7662" builtinId="45" hidden="1" customBuiltin="1"/>
    <cellStyle name="Accent5" xfId="5261" builtinId="45" hidden="1" customBuiltin="1"/>
    <cellStyle name="Accent5" xfId="4084" builtinId="45" hidden="1" customBuiltin="1"/>
    <cellStyle name="Accent5" xfId="5071" builtinId="45" hidden="1" customBuiltin="1"/>
    <cellStyle name="Accent5" xfId="6291" builtinId="45" hidden="1" customBuiltin="1"/>
    <cellStyle name="Accent5" xfId="5924" builtinId="45" hidden="1" customBuiltin="1"/>
    <cellStyle name="Accent5" xfId="4163" builtinId="45" hidden="1" customBuiltin="1"/>
    <cellStyle name="Accent5" xfId="5693" builtinId="45" hidden="1" customBuiltin="1"/>
    <cellStyle name="Accent5" xfId="4882" builtinId="45" hidden="1" customBuiltin="1"/>
    <cellStyle name="Accent5" xfId="5388" builtinId="45" hidden="1" customBuiltin="1"/>
    <cellStyle name="Accent5" xfId="6194" builtinId="45" hidden="1" customBuiltin="1"/>
    <cellStyle name="Accent5" xfId="5443" builtinId="45" hidden="1" customBuiltin="1"/>
    <cellStyle name="Accent5" xfId="6148" builtinId="45" hidden="1" customBuiltin="1"/>
    <cellStyle name="Accent5" xfId="6143" builtinId="45" hidden="1" customBuiltin="1"/>
    <cellStyle name="Accent5" xfId="5782" builtinId="45" hidden="1" customBuiltin="1"/>
    <cellStyle name="Accent5" xfId="5096" builtinId="45" hidden="1" customBuiltin="1"/>
    <cellStyle name="Accent5" xfId="5238" builtinId="45" hidden="1" customBuiltin="1"/>
    <cellStyle name="Accent5" xfId="8611" builtinId="45" hidden="1" customBuiltin="1"/>
    <cellStyle name="Accent5" xfId="5230" builtinId="45" hidden="1" customBuiltin="1"/>
    <cellStyle name="Accent5" xfId="10007" builtinId="45" hidden="1" customBuiltin="1"/>
    <cellStyle name="Accent5" xfId="9406" builtinId="45" hidden="1" customBuiltin="1"/>
    <cellStyle name="Accent5" xfId="5369" builtinId="45" hidden="1" customBuiltin="1"/>
    <cellStyle name="Accent5" xfId="4351" builtinId="45" hidden="1" customBuiltin="1"/>
    <cellStyle name="Accent5" xfId="8996" builtinId="45" hidden="1" customBuiltin="1"/>
    <cellStyle name="Accent5" xfId="11030" builtinId="45" hidden="1" customBuiltin="1"/>
    <cellStyle name="Accent5" xfId="11055" builtinId="45" hidden="1" customBuiltin="1"/>
    <cellStyle name="Accent5" xfId="11086" builtinId="45" hidden="1" customBuiltin="1"/>
    <cellStyle name="Accent5" xfId="11114" builtinId="45" hidden="1" customBuiltin="1"/>
    <cellStyle name="Accent5" xfId="11141" builtinId="45" hidden="1" customBuiltin="1"/>
    <cellStyle name="Accent5" xfId="10996" builtinId="45" hidden="1" customBuiltin="1"/>
    <cellStyle name="Accent5" xfId="11187" builtinId="45" hidden="1" customBuiltin="1"/>
    <cellStyle name="Accent5" xfId="11220" builtinId="45" hidden="1" customBuiltin="1"/>
    <cellStyle name="Accent5" xfId="11255" builtinId="45" hidden="1" customBuiltin="1"/>
    <cellStyle name="Accent5" xfId="11290" builtinId="45" hidden="1" customBuiltin="1"/>
    <cellStyle name="Accent5" xfId="11320" builtinId="45" hidden="1" customBuiltin="1"/>
    <cellStyle name="Accent5" xfId="11224" builtinId="45" hidden="1" customBuiltin="1"/>
    <cellStyle name="Accent5" xfId="10986" builtinId="45" hidden="1" customBuiltin="1"/>
    <cellStyle name="Accent5" xfId="11340" builtinId="45" hidden="1" customBuiltin="1"/>
    <cellStyle name="Accent5" xfId="11373" builtinId="45" hidden="1" customBuiltin="1"/>
    <cellStyle name="Accent5" xfId="11402" builtinId="45" hidden="1" customBuiltin="1"/>
    <cellStyle name="Accent5" xfId="11428" builtinId="45" hidden="1" customBuiltin="1"/>
    <cellStyle name="Accent5" xfId="11441" builtinId="45" hidden="1" customBuiltin="1"/>
    <cellStyle name="Accent5" xfId="11484" builtinId="45" hidden="1" customBuiltin="1"/>
    <cellStyle name="Accent5" xfId="11515" builtinId="45" hidden="1" customBuiltin="1"/>
    <cellStyle name="Accent5" xfId="11547" builtinId="45" hidden="1" customBuiltin="1"/>
    <cellStyle name="Accent5" xfId="11577" builtinId="45" hidden="1" customBuiltin="1"/>
    <cellStyle name="Accent5" xfId="11606" builtinId="45" hidden="1" customBuiltin="1"/>
    <cellStyle name="Accent5" xfId="11519" builtinId="45" hidden="1" customBuiltin="1"/>
    <cellStyle name="Accent5" xfId="11439" builtinId="45" hidden="1" customBuiltin="1"/>
    <cellStyle name="Accent5" xfId="11624" builtinId="45" hidden="1" customBuiltin="1"/>
    <cellStyle name="Accent5" xfId="11652" builtinId="45" hidden="1" customBuiltin="1"/>
    <cellStyle name="Accent5" xfId="11681" builtinId="45" hidden="1" customBuiltin="1"/>
    <cellStyle name="Accent5" xfId="11707" builtinId="45" hidden="1" customBuiltin="1"/>
    <cellStyle name="Accent5" xfId="11739" builtinId="45" hidden="1" customBuiltin="1"/>
    <cellStyle name="Accent5" xfId="11782" builtinId="45" hidden="1" customBuiltin="1"/>
    <cellStyle name="Accent5" xfId="11813" builtinId="45" hidden="1" customBuiltin="1"/>
    <cellStyle name="Accent5" xfId="11845" builtinId="45" hidden="1" customBuiltin="1"/>
    <cellStyle name="Accent5" xfId="11874" builtinId="45" hidden="1" customBuiltin="1"/>
    <cellStyle name="Accent5" xfId="11902" builtinId="45" hidden="1" customBuiltin="1"/>
    <cellStyle name="Accent5" xfId="11817" builtinId="45" hidden="1" customBuiltin="1"/>
    <cellStyle name="Accent5" xfId="11737" builtinId="45" hidden="1" customBuiltin="1"/>
    <cellStyle name="Accent5" xfId="11920" builtinId="45" hidden="1" customBuiltin="1"/>
    <cellStyle name="Accent5" xfId="11948" builtinId="45" hidden="1" customBuiltin="1"/>
    <cellStyle name="Accent5" xfId="11979" builtinId="45" hidden="1" customBuiltin="1"/>
    <cellStyle name="Accent5" xfId="12006" builtinId="45" hidden="1" customBuiltin="1"/>
    <cellStyle name="Accent5" xfId="12036" builtinId="45" hidden="1" customBuiltin="1"/>
    <cellStyle name="Accent5" xfId="9997" builtinId="45" hidden="1" customBuiltin="1"/>
    <cellStyle name="Accent5" xfId="10924" builtinId="45" hidden="1" customBuiltin="1"/>
    <cellStyle name="Accent5" xfId="7503" builtinId="45" hidden="1" customBuiltin="1"/>
    <cellStyle name="Accent5" xfId="4538" builtinId="45" hidden="1" customBuiltin="1"/>
    <cellStyle name="Accent5" xfId="10914" builtinId="45" hidden="1" customBuiltin="1"/>
    <cellStyle name="Accent5" xfId="10907" builtinId="45" hidden="1" customBuiltin="1"/>
    <cellStyle name="Accent5" xfId="12181" builtinId="45" hidden="1" customBuiltin="1"/>
    <cellStyle name="Accent5" xfId="12202" builtinId="45" hidden="1" customBuiltin="1"/>
    <cellStyle name="Accent5" xfId="12225" builtinId="45" hidden="1" customBuiltin="1"/>
    <cellStyle name="Accent5" xfId="12246" builtinId="45" hidden="1" customBuiltin="1"/>
    <cellStyle name="Accent5" xfId="12267" builtinId="45" hidden="1" customBuiltin="1"/>
    <cellStyle name="Accent5" xfId="12153" builtinId="45" hidden="1" customBuiltin="1"/>
    <cellStyle name="Accent5" xfId="12310" builtinId="45" hidden="1" customBuiltin="1"/>
    <cellStyle name="Accent5" xfId="12342" builtinId="45" hidden="1" customBuiltin="1"/>
    <cellStyle name="Accent5" xfId="12376" builtinId="45" hidden="1" customBuiltin="1"/>
    <cellStyle name="Accent5" xfId="12407" builtinId="45" hidden="1" customBuiltin="1"/>
    <cellStyle name="Accent5" xfId="12439" builtinId="45" hidden="1" customBuiltin="1"/>
    <cellStyle name="Accent5" xfId="12347" builtinId="45" hidden="1" customBuiltin="1"/>
    <cellStyle name="Accent5" xfId="12147" builtinId="45" hidden="1" customBuiltin="1"/>
    <cellStyle name="Accent5" xfId="12459" builtinId="45" hidden="1" customBuiltin="1"/>
    <cellStyle name="Accent5" xfId="12491" builtinId="45" hidden="1" customBuiltin="1"/>
    <cellStyle name="Accent5" xfId="12517" builtinId="45" hidden="1" customBuiltin="1"/>
    <cellStyle name="Accent5" xfId="12543" builtinId="45" hidden="1" customBuiltin="1"/>
    <cellStyle name="Accent5" xfId="12553" builtinId="45" hidden="1" customBuiltin="1"/>
    <cellStyle name="Accent5" xfId="12593" builtinId="45" hidden="1" customBuiltin="1"/>
    <cellStyle name="Accent5" xfId="12623" builtinId="45" hidden="1" customBuiltin="1"/>
    <cellStyle name="Accent5" xfId="12655" builtinId="45" hidden="1" customBuiltin="1"/>
    <cellStyle name="Accent5" xfId="12683" builtinId="45" hidden="1" customBuiltin="1"/>
    <cellStyle name="Accent5" xfId="12711" builtinId="45" hidden="1" customBuiltin="1"/>
    <cellStyle name="Accent5" xfId="12627" builtinId="45" hidden="1" customBuiltin="1"/>
    <cellStyle name="Accent5" xfId="12551" builtinId="45" hidden="1" customBuiltin="1"/>
    <cellStyle name="Accent5" xfId="12730" builtinId="45" hidden="1" customBuiltin="1"/>
    <cellStyle name="Accent5" xfId="12758" builtinId="45" hidden="1" customBuiltin="1"/>
    <cellStyle name="Accent5" xfId="12787" builtinId="45" hidden="1" customBuiltin="1"/>
    <cellStyle name="Accent5" xfId="12816" builtinId="45" hidden="1" customBuiltin="1"/>
    <cellStyle name="Accent5" xfId="12846" builtinId="45" hidden="1" customBuiltin="1"/>
    <cellStyle name="Accent5" xfId="12886" builtinId="45" hidden="1" customBuiltin="1"/>
    <cellStyle name="Accent5" xfId="12916" builtinId="45" hidden="1" customBuiltin="1"/>
    <cellStyle name="Accent5" xfId="12947" builtinId="45" hidden="1" customBuiltin="1"/>
    <cellStyle name="Accent5" xfId="12975" builtinId="45" hidden="1" customBuiltin="1"/>
    <cellStyle name="Accent5" xfId="13003" builtinId="45" hidden="1" customBuiltin="1"/>
    <cellStyle name="Accent5" xfId="12920" builtinId="45" hidden="1" customBuiltin="1"/>
    <cellStyle name="Accent5" xfId="12844" builtinId="45" hidden="1" customBuiltin="1"/>
    <cellStyle name="Accent5" xfId="13022" builtinId="45" hidden="1" customBuiltin="1"/>
    <cellStyle name="Accent5" xfId="13049" builtinId="45" hidden="1" customBuiltin="1"/>
    <cellStyle name="Accent5" xfId="13076" builtinId="45" hidden="1" customBuiltin="1"/>
    <cellStyle name="Accent5" xfId="13100" builtinId="45" hidden="1" customBuiltin="1"/>
    <cellStyle name="Accent5" xfId="13121" builtinId="45" hidden="1" customBuiltin="1"/>
    <cellStyle name="Accent5" xfId="4288" builtinId="45" hidden="1" customBuiltin="1"/>
    <cellStyle name="Accent5" xfId="4582" builtinId="45" hidden="1" customBuiltin="1"/>
    <cellStyle name="Accent5" xfId="4128" builtinId="45" hidden="1" customBuiltin="1"/>
    <cellStyle name="Accent5" xfId="5862" builtinId="45" hidden="1" customBuiltin="1"/>
    <cellStyle name="Accent5" xfId="4637" builtinId="45" hidden="1" customBuiltin="1"/>
    <cellStyle name="Accent5" xfId="4497" builtinId="45" hidden="1" customBuiltin="1"/>
    <cellStyle name="Accent5" xfId="8344" builtinId="45" hidden="1" customBuiltin="1"/>
    <cellStyle name="Accent5" xfId="12512" builtinId="45" hidden="1" customBuiltin="1"/>
    <cellStyle name="Accent5" xfId="6138" builtinId="45" hidden="1" customBuiltin="1"/>
    <cellStyle name="Accent5" xfId="5944" builtinId="45" hidden="1" customBuiltin="1"/>
    <cellStyle name="Accent5" xfId="5021" builtinId="45" hidden="1" customBuiltin="1"/>
    <cellStyle name="Accent5" xfId="10418" builtinId="45" hidden="1" customBuiltin="1"/>
    <cellStyle name="Accent5" xfId="7837" builtinId="45" hidden="1" customBuiltin="1"/>
    <cellStyle name="Accent5" xfId="4299" builtinId="45" hidden="1" customBuiltin="1"/>
    <cellStyle name="Accent5" xfId="8332" builtinId="45" hidden="1" customBuiltin="1"/>
    <cellStyle name="Accent5" xfId="12803" builtinId="45" hidden="1" customBuiltin="1"/>
    <cellStyle name="Accent5" xfId="13129" builtinId="45" hidden="1" customBuiltin="1"/>
    <cellStyle name="Accent5" xfId="4664" builtinId="45" hidden="1" customBuiltin="1"/>
    <cellStyle name="Accent5" xfId="5773" builtinId="45" hidden="1" customBuiltin="1"/>
    <cellStyle name="Accent5" xfId="13154" builtinId="45" hidden="1" customBuiltin="1"/>
    <cellStyle name="Accent5" xfId="13192" builtinId="45" hidden="1" customBuiltin="1"/>
    <cellStyle name="Accent5" xfId="13228" builtinId="45" hidden="1" customBuiltin="1"/>
    <cellStyle name="Accent5" xfId="13263" builtinId="45" hidden="1" customBuiltin="1"/>
    <cellStyle name="Accent5" xfId="13280" builtinId="45" hidden="1" customBuiltin="1"/>
    <cellStyle name="Accent5" xfId="13325" builtinId="45" hidden="1" customBuiltin="1"/>
    <cellStyle name="Accent5" xfId="13357" builtinId="45" hidden="1" customBuiltin="1"/>
    <cellStyle name="Accent5" xfId="13391" builtinId="45" hidden="1" customBuiltin="1"/>
    <cellStyle name="Accent5" xfId="13423" builtinId="45" hidden="1" customBuiltin="1"/>
    <cellStyle name="Accent5" xfId="13454" builtinId="45" hidden="1" customBuiltin="1"/>
    <cellStyle name="Accent5" xfId="13363" builtinId="45" hidden="1" customBuiltin="1"/>
    <cellStyle name="Accent5" xfId="13278" builtinId="45" hidden="1" customBuiltin="1"/>
    <cellStyle name="Accent5" xfId="13478" builtinId="45" hidden="1" customBuiltin="1"/>
    <cellStyle name="Accent5" xfId="13513" builtinId="45" hidden="1" customBuiltin="1"/>
    <cellStyle name="Accent5" xfId="13549" builtinId="45" hidden="1" customBuiltin="1"/>
    <cellStyle name="Accent5" xfId="13583" builtinId="45" hidden="1" customBuiltin="1"/>
    <cellStyle name="Accent5" xfId="13622" builtinId="45" hidden="1" customBuiltin="1"/>
    <cellStyle name="Accent5" xfId="13667" builtinId="45" hidden="1" customBuiltin="1"/>
    <cellStyle name="Accent5" xfId="13699" builtinId="45" hidden="1" customBuiltin="1"/>
    <cellStyle name="Accent5" xfId="13733" builtinId="45" hidden="1" customBuiltin="1"/>
    <cellStyle name="Accent5" xfId="13765" builtinId="45" hidden="1" customBuiltin="1"/>
    <cellStyle name="Accent5" xfId="13796" builtinId="45" hidden="1" customBuiltin="1"/>
    <cellStyle name="Accent5" xfId="13705" builtinId="45" hidden="1" customBuiltin="1"/>
    <cellStyle name="Accent5" xfId="13620" builtinId="45" hidden="1" customBuiltin="1"/>
    <cellStyle name="Accent5" xfId="13820" builtinId="45" hidden="1" customBuiltin="1"/>
    <cellStyle name="Accent5" xfId="13855" builtinId="45" hidden="1" customBuiltin="1"/>
    <cellStyle name="Accent5" xfId="13891" builtinId="45" hidden="1" customBuiltin="1"/>
    <cellStyle name="Accent5" xfId="13925" builtinId="45" hidden="1" customBuiltin="1"/>
    <cellStyle name="Accent5" xfId="13965" builtinId="45" hidden="1" customBuiltin="1"/>
    <cellStyle name="Accent5" xfId="14324" builtinId="45" hidden="1" customBuiltin="1"/>
    <cellStyle name="Accent5" xfId="14345" builtinId="45" hidden="1" customBuiltin="1"/>
    <cellStyle name="Accent5" xfId="14367" builtinId="45" hidden="1" customBuiltin="1"/>
    <cellStyle name="Accent5" xfId="14389" builtinId="45" hidden="1" customBuiltin="1"/>
    <cellStyle name="Accent5" xfId="14410" builtinId="45" hidden="1" customBuiltin="1"/>
    <cellStyle name="Accent5" xfId="14452" builtinId="45" hidden="1" customBuiltin="1"/>
    <cellStyle name="Accent5" xfId="14856" builtinId="45" hidden="1" customBuiltin="1"/>
    <cellStyle name="Accent5" xfId="14880" builtinId="45" hidden="1" customBuiltin="1"/>
    <cellStyle name="Accent5" xfId="14906" builtinId="45" hidden="1" customBuiltin="1"/>
    <cellStyle name="Accent5" xfId="14930" builtinId="45" hidden="1" customBuiltin="1"/>
    <cellStyle name="Accent5" xfId="14952" builtinId="45" hidden="1" customBuiltin="1"/>
    <cellStyle name="Accent5" xfId="14825" builtinId="45" hidden="1" customBuiltin="1"/>
    <cellStyle name="Accent5" xfId="14993" builtinId="45" hidden="1" customBuiltin="1"/>
    <cellStyle name="Accent5" xfId="15024" builtinId="45" hidden="1" customBuiltin="1"/>
    <cellStyle name="Accent5" xfId="15058" builtinId="45" hidden="1" customBuiltin="1"/>
    <cellStyle name="Accent5" xfId="15091" builtinId="45" hidden="1" customBuiltin="1"/>
    <cellStyle name="Accent5" xfId="15121" builtinId="45" hidden="1" customBuiltin="1"/>
    <cellStyle name="Accent5" xfId="15028" builtinId="45" hidden="1" customBuiltin="1"/>
    <cellStyle name="Accent5" xfId="14817" builtinId="45" hidden="1" customBuiltin="1"/>
    <cellStyle name="Accent5" xfId="15138" builtinId="45" hidden="1" customBuiltin="1"/>
    <cellStyle name="Accent5" xfId="15166" builtinId="45" hidden="1" customBuiltin="1"/>
    <cellStyle name="Accent5" xfId="15189" builtinId="45" hidden="1" customBuiltin="1"/>
    <cellStyle name="Accent5" xfId="15212" builtinId="45" hidden="1" customBuiltin="1"/>
    <cellStyle name="Accent5" xfId="15224" builtinId="45" hidden="1" customBuiltin="1"/>
    <cellStyle name="Accent5" xfId="15259" builtinId="45" hidden="1" customBuiltin="1"/>
    <cellStyle name="Accent5" xfId="15289" builtinId="45" hidden="1" customBuiltin="1"/>
    <cellStyle name="Accent5" xfId="15321" builtinId="45" hidden="1" customBuiltin="1"/>
    <cellStyle name="Accent5" xfId="15350" builtinId="45" hidden="1" customBuiltin="1"/>
    <cellStyle name="Accent5" xfId="15378" builtinId="45" hidden="1" customBuiltin="1"/>
    <cellStyle name="Accent5" xfId="15293" builtinId="45" hidden="1" customBuiltin="1"/>
    <cellStyle name="Accent5" xfId="15222" builtinId="45" hidden="1" customBuiltin="1"/>
    <cellStyle name="Accent5" xfId="15396" builtinId="45" hidden="1" customBuiltin="1"/>
    <cellStyle name="Accent5" xfId="15420" builtinId="45" hidden="1" customBuiltin="1"/>
    <cellStyle name="Accent5" xfId="15445" builtinId="45" hidden="1" customBuiltin="1"/>
    <cellStyle name="Accent5" xfId="15469" builtinId="45" hidden="1" customBuiltin="1"/>
    <cellStyle name="Accent5" xfId="15501" builtinId="45" hidden="1" customBuiltin="1"/>
    <cellStyle name="Accent5" xfId="15537" builtinId="45" hidden="1" customBuiltin="1"/>
    <cellStyle name="Accent5" xfId="15567" builtinId="45" hidden="1" customBuiltin="1"/>
    <cellStyle name="Accent5" xfId="15599" builtinId="45" hidden="1" customBuiltin="1"/>
    <cellStyle name="Accent5" xfId="15627" builtinId="45" hidden="1" customBuiltin="1"/>
    <cellStyle name="Accent5" xfId="15655" builtinId="45" hidden="1" customBuiltin="1"/>
    <cellStyle name="Accent5" xfId="15571" builtinId="45" hidden="1" customBuiltin="1"/>
    <cellStyle name="Accent5" xfId="15499" builtinId="45" hidden="1" customBuiltin="1"/>
    <cellStyle name="Accent5" xfId="15673" builtinId="45" hidden="1" customBuiltin="1"/>
    <cellStyle name="Accent5" xfId="15696" builtinId="45" hidden="1" customBuiltin="1"/>
    <cellStyle name="Accent5" xfId="15720" builtinId="45" hidden="1" customBuiltin="1"/>
    <cellStyle name="Accent5" xfId="15743" builtinId="45" hidden="1" customBuiltin="1"/>
    <cellStyle name="Accent5" xfId="15774" builtinId="45" hidden="1" customBuiltin="1"/>
    <cellStyle name="Accent5" xfId="14619" builtinId="45" hidden="1" customBuiltin="1"/>
    <cellStyle name="Accent5" xfId="14734" builtinId="45" hidden="1" customBuiltin="1"/>
    <cellStyle name="Accent5" xfId="14524" builtinId="45" hidden="1" customBuiltin="1"/>
    <cellStyle name="Accent5" xfId="14603" builtinId="45" hidden="1" customBuiltin="1"/>
    <cellStyle name="Accent5" xfId="14714" builtinId="45" hidden="1" customBuiltin="1"/>
    <cellStyle name="Accent5" xfId="14705" builtinId="45" hidden="1" customBuiltin="1"/>
    <cellStyle name="Accent5" xfId="15924" builtinId="45" hidden="1" customBuiltin="1"/>
    <cellStyle name="Accent5" xfId="15945" builtinId="45" hidden="1" customBuiltin="1"/>
    <cellStyle name="Accent5" xfId="15968" builtinId="45" hidden="1" customBuiltin="1"/>
    <cellStyle name="Accent5" xfId="15989" builtinId="45" hidden="1" customBuiltin="1"/>
    <cellStyle name="Accent5" xfId="16010" builtinId="45" hidden="1" customBuiltin="1"/>
    <cellStyle name="Accent5" xfId="15897" builtinId="45" hidden="1" customBuiltin="1"/>
    <cellStyle name="Accent5" xfId="16048" builtinId="45" hidden="1" customBuiltin="1"/>
    <cellStyle name="Accent5" xfId="16080" builtinId="45" hidden="1" customBuiltin="1"/>
    <cellStyle name="Accent5" xfId="16115" builtinId="45" hidden="1" customBuiltin="1"/>
    <cellStyle name="Accent5" xfId="16145" builtinId="45" hidden="1" customBuiltin="1"/>
    <cellStyle name="Accent5" xfId="16175" builtinId="45" hidden="1" customBuiltin="1"/>
    <cellStyle name="Accent5" xfId="16085" builtinId="45" hidden="1" customBuiltin="1"/>
    <cellStyle name="Accent5" xfId="15892" builtinId="45" hidden="1" customBuiltin="1"/>
    <cellStyle name="Accent5" xfId="16195" builtinId="45" hidden="1" customBuiltin="1"/>
    <cellStyle name="Accent5" xfId="16223" builtinId="45" hidden="1" customBuiltin="1"/>
    <cellStyle name="Accent5" xfId="16247" builtinId="45" hidden="1" customBuiltin="1"/>
    <cellStyle name="Accent5" xfId="16272" builtinId="45" hidden="1" customBuiltin="1"/>
    <cellStyle name="Accent5" xfId="16285" builtinId="45" hidden="1" customBuiltin="1"/>
    <cellStyle name="Accent5" xfId="16320" builtinId="45" hidden="1" customBuiltin="1"/>
    <cellStyle name="Accent5" xfId="16350" builtinId="45" hidden="1" customBuiltin="1"/>
    <cellStyle name="Accent5" xfId="16382" builtinId="45" hidden="1" customBuiltin="1"/>
    <cellStyle name="Accent5" xfId="16409" builtinId="45" hidden="1" customBuiltin="1"/>
    <cellStyle name="Accent5" xfId="16437" builtinId="45" hidden="1" customBuiltin="1"/>
    <cellStyle name="Accent5" xfId="16354" builtinId="45" hidden="1" customBuiltin="1"/>
    <cellStyle name="Accent5" xfId="16283" builtinId="45" hidden="1" customBuiltin="1"/>
    <cellStyle name="Accent5" xfId="16453" builtinId="45" hidden="1" customBuiltin="1"/>
    <cellStyle name="Accent5" xfId="16477" builtinId="45" hidden="1" customBuiltin="1"/>
    <cellStyle name="Accent5" xfId="16499" builtinId="45" hidden="1" customBuiltin="1"/>
    <cellStyle name="Accent5" xfId="16522" builtinId="45" hidden="1" customBuiltin="1"/>
    <cellStyle name="Accent5" xfId="16554" builtinId="45" hidden="1" customBuiltin="1"/>
    <cellStyle name="Accent5" xfId="16590" builtinId="45" hidden="1" customBuiltin="1"/>
    <cellStyle name="Accent5" xfId="16621" builtinId="45" hidden="1" customBuiltin="1"/>
    <cellStyle name="Accent5" xfId="16653" builtinId="45" hidden="1" customBuiltin="1"/>
    <cellStyle name="Accent5" xfId="16681" builtinId="45" hidden="1" customBuiltin="1"/>
    <cellStyle name="Accent5" xfId="16709" builtinId="45" hidden="1" customBuiltin="1"/>
    <cellStyle name="Accent5" xfId="16625" builtinId="45" hidden="1" customBuiltin="1"/>
    <cellStyle name="Accent5" xfId="16552" builtinId="45" hidden="1" customBuiltin="1"/>
    <cellStyle name="Accent5" xfId="16727" builtinId="45" hidden="1" customBuiltin="1"/>
    <cellStyle name="Accent5" xfId="16751" builtinId="45" hidden="1" customBuiltin="1"/>
    <cellStyle name="Accent5" xfId="16772" builtinId="45" hidden="1" customBuiltin="1"/>
    <cellStyle name="Accent5" xfId="16795" builtinId="45" hidden="1" customBuiltin="1"/>
    <cellStyle name="Accent5" xfId="16824" builtinId="45" hidden="1" customBuiltin="1"/>
    <cellStyle name="Accent5" xfId="7877" builtinId="45" hidden="1" customBuiltin="1"/>
    <cellStyle name="Accent5" xfId="14533" builtinId="45" hidden="1" customBuiltin="1"/>
    <cellStyle name="Accent5" xfId="14559" builtinId="45" hidden="1" customBuiltin="1"/>
    <cellStyle name="Accent5" xfId="14073" builtinId="45" hidden="1" customBuiltin="1"/>
    <cellStyle name="Accent5" xfId="14154" builtinId="45" hidden="1" customBuiltin="1"/>
    <cellStyle name="Accent5" xfId="14136" builtinId="45" hidden="1" customBuiltin="1"/>
    <cellStyle name="Accent5" xfId="14291" builtinId="45" hidden="1" customBuiltin="1"/>
    <cellStyle name="Accent5" xfId="4698" builtinId="45" hidden="1" customBuiltin="1"/>
    <cellStyle name="Accent5" xfId="13989" builtinId="45" hidden="1" customBuiltin="1"/>
    <cellStyle name="Accent5" xfId="6232" builtinId="45" hidden="1" customBuiltin="1"/>
    <cellStyle name="Accent5" xfId="9033" builtinId="45" hidden="1" customBuiltin="1"/>
    <cellStyle name="Accent5" xfId="14191" builtinId="45" hidden="1" customBuiltin="1"/>
    <cellStyle name="Accent5" xfId="4597" builtinId="45" hidden="1" customBuiltin="1"/>
    <cellStyle name="Accent5" xfId="10861" builtinId="45" hidden="1" customBuiltin="1"/>
    <cellStyle name="Accent5" xfId="4295" builtinId="45" hidden="1" customBuiltin="1"/>
    <cellStyle name="Accent5" xfId="7956" builtinId="45" hidden="1" customBuiltin="1"/>
    <cellStyle name="Accent5" xfId="6123" builtinId="45" hidden="1" customBuiltin="1"/>
    <cellStyle name="Accent5" xfId="14753" builtinId="45" hidden="1" customBuiltin="1"/>
    <cellStyle name="Accent5" xfId="5266" builtinId="45" hidden="1" customBuiltin="1"/>
    <cellStyle name="Accent5" xfId="5880" builtinId="45" hidden="1" customBuiltin="1"/>
    <cellStyle name="Accent5" xfId="14022" builtinId="45" hidden="1" customBuiltin="1"/>
    <cellStyle name="Accent5" xfId="16933" builtinId="45" hidden="1" customBuiltin="1"/>
    <cellStyle name="Accent5" xfId="14020" builtinId="45" hidden="1" customBuiltin="1"/>
    <cellStyle name="Accent5" xfId="14465" builtinId="45" hidden="1" customBuiltin="1"/>
    <cellStyle name="Accent5" xfId="17041" builtinId="45" hidden="1" customBuiltin="1"/>
    <cellStyle name="Accent5" xfId="14655" builtinId="45" hidden="1" customBuiltin="1"/>
    <cellStyle name="Accent5" xfId="14521" builtinId="45" hidden="1" customBuiltin="1"/>
    <cellStyle name="Accent5" xfId="16877" builtinId="45" hidden="1" customBuiltin="1"/>
    <cellStyle name="Accent5" xfId="6226" builtinId="45" hidden="1" customBuiltin="1"/>
    <cellStyle name="Accent5" xfId="16855" builtinId="45" hidden="1" customBuiltin="1"/>
    <cellStyle name="Accent5" xfId="14064" builtinId="45" hidden="1" customBuiltin="1"/>
    <cellStyle name="Accent5" xfId="5622" builtinId="45" hidden="1" customBuiltin="1"/>
    <cellStyle name="Accent5" xfId="7631" builtinId="45" hidden="1" customBuiltin="1"/>
    <cellStyle name="Accent5" xfId="10614" builtinId="45" hidden="1" customBuiltin="1"/>
    <cellStyle name="Accent5" xfId="11908" builtinId="45" hidden="1" customBuiltin="1"/>
    <cellStyle name="Accent5" xfId="4232" builtinId="45" hidden="1" customBuiltin="1"/>
    <cellStyle name="Accent5" xfId="10845" builtinId="45" hidden="1" customBuiltin="1"/>
    <cellStyle name="Accent5" xfId="4193" builtinId="45" hidden="1" customBuiltin="1"/>
    <cellStyle name="Accent5" xfId="5940" builtinId="45" hidden="1" customBuiltin="1"/>
    <cellStyle name="Accent5" xfId="4707" builtinId="45" hidden="1" customBuiltin="1"/>
    <cellStyle name="Accent5" xfId="8403" builtinId="45" hidden="1" customBuiltin="1"/>
    <cellStyle name="Accent5" xfId="8374" builtinId="45" hidden="1" customBuiltin="1"/>
    <cellStyle name="Accent5" xfId="10873" builtinId="45" hidden="1" customBuiltin="1"/>
    <cellStyle name="Accent5" xfId="5083" builtinId="45" hidden="1" customBuiltin="1"/>
    <cellStyle name="Accent5" xfId="8326" builtinId="45" hidden="1" customBuiltin="1"/>
    <cellStyle name="Accent5" xfId="5531" builtinId="45" hidden="1" customBuiltin="1"/>
    <cellStyle name="Accent5" xfId="6253" builtinId="45" hidden="1" customBuiltin="1"/>
    <cellStyle name="Accent5" xfId="14883" builtinId="45" hidden="1" customBuiltin="1"/>
    <cellStyle name="Accent5" xfId="10810" builtinId="45" hidden="1" customBuiltin="1"/>
    <cellStyle name="Accent5" xfId="16248" builtinId="45" hidden="1" customBuiltin="1"/>
    <cellStyle name="Accent5" xfId="15660" builtinId="45" hidden="1" customBuiltin="1"/>
    <cellStyle name="Accent5" xfId="8512" builtinId="45" hidden="1" customBuiltin="1"/>
    <cellStyle name="Accent5" xfId="5874" builtinId="45" hidden="1" customBuiltin="1"/>
    <cellStyle name="Accent5" xfId="15260" builtinId="45" hidden="1" customBuiltin="1"/>
    <cellStyle name="Accent5" xfId="17185" builtinId="45" hidden="1" customBuiltin="1"/>
    <cellStyle name="Accent5" xfId="17210" builtinId="45" hidden="1" customBuiltin="1"/>
    <cellStyle name="Accent5" xfId="17239" builtinId="45" hidden="1" customBuiltin="1"/>
    <cellStyle name="Accent5" xfId="17265" builtinId="45" hidden="1" customBuiltin="1"/>
    <cellStyle name="Accent5" xfId="17290" builtinId="45" hidden="1" customBuiltin="1"/>
    <cellStyle name="Accent5" xfId="17153" builtinId="45" hidden="1" customBuiltin="1"/>
    <cellStyle name="Accent5" xfId="17334" builtinId="45" hidden="1" customBuiltin="1"/>
    <cellStyle name="Accent5" xfId="17367" builtinId="45" hidden="1" customBuiltin="1"/>
    <cellStyle name="Accent5" xfId="17401" builtinId="45" hidden="1" customBuiltin="1"/>
    <cellStyle name="Accent5" xfId="17434" builtinId="45" hidden="1" customBuiltin="1"/>
    <cellStyle name="Accent5" xfId="17465" builtinId="45" hidden="1" customBuiltin="1"/>
    <cellStyle name="Accent5" xfId="17371" builtinId="45" hidden="1" customBuiltin="1"/>
    <cellStyle name="Accent5" xfId="17146" builtinId="45" hidden="1" customBuiltin="1"/>
    <cellStyle name="Accent5" xfId="17484" builtinId="45" hidden="1" customBuiltin="1"/>
    <cellStyle name="Accent5" xfId="17514" builtinId="45" hidden="1" customBuiltin="1"/>
    <cellStyle name="Accent5" xfId="17541" builtinId="45" hidden="1" customBuiltin="1"/>
    <cellStyle name="Accent5" xfId="17566" builtinId="45" hidden="1" customBuiltin="1"/>
    <cellStyle name="Accent5" xfId="17578" builtinId="45" hidden="1" customBuiltin="1"/>
    <cellStyle name="Accent5" xfId="17616" builtinId="45" hidden="1" customBuiltin="1"/>
    <cellStyle name="Accent5" xfId="17646" builtinId="45" hidden="1" customBuiltin="1"/>
    <cellStyle name="Accent5" xfId="17677" builtinId="45" hidden="1" customBuiltin="1"/>
    <cellStyle name="Accent5" xfId="17707" builtinId="45" hidden="1" customBuiltin="1"/>
    <cellStyle name="Accent5" xfId="17736" builtinId="45" hidden="1" customBuiltin="1"/>
    <cellStyle name="Accent5" xfId="17650" builtinId="45" hidden="1" customBuiltin="1"/>
    <cellStyle name="Accent5" xfId="17576" builtinId="45" hidden="1" customBuiltin="1"/>
    <cellStyle name="Accent5" xfId="17754" builtinId="45" hidden="1" customBuiltin="1"/>
    <cellStyle name="Accent5" xfId="17780" builtinId="45" hidden="1" customBuiltin="1"/>
    <cellStyle name="Accent5" xfId="17806" builtinId="45" hidden="1" customBuiltin="1"/>
    <cellStyle name="Accent5" xfId="17830" builtinId="45" hidden="1" customBuiltin="1"/>
    <cellStyle name="Accent5" xfId="17862" builtinId="45" hidden="1" customBuiltin="1"/>
    <cellStyle name="Accent5" xfId="17900" builtinId="45" hidden="1" customBuiltin="1"/>
    <cellStyle name="Accent5" xfId="17930" builtinId="45" hidden="1" customBuiltin="1"/>
    <cellStyle name="Accent5" xfId="17961" builtinId="45" hidden="1" customBuiltin="1"/>
    <cellStyle name="Accent5" xfId="17992" builtinId="45" hidden="1" customBuiltin="1"/>
    <cellStyle name="Accent5" xfId="18020" builtinId="45" hidden="1" customBuiltin="1"/>
    <cellStyle name="Accent5" xfId="17934" builtinId="45" hidden="1" customBuiltin="1"/>
    <cellStyle name="Accent5" xfId="17860" builtinId="45" hidden="1" customBuiltin="1"/>
    <cellStyle name="Accent5" xfId="18037" builtinId="45" hidden="1" customBuiltin="1"/>
    <cellStyle name="Accent5" xfId="18062" builtinId="45" hidden="1" customBuiltin="1"/>
    <cellStyle name="Accent5" xfId="18087" builtinId="45" hidden="1" customBuiltin="1"/>
    <cellStyle name="Accent5" xfId="18112" builtinId="45" hidden="1" customBuiltin="1"/>
    <cellStyle name="Accent5" xfId="18142" builtinId="45" hidden="1" customBuiltin="1"/>
    <cellStyle name="Accent5" xfId="16237" builtinId="45" hidden="1" customBuiltin="1"/>
    <cellStyle name="Accent5" xfId="17091" builtinId="45" hidden="1" customBuiltin="1"/>
    <cellStyle name="Accent5" xfId="13938" builtinId="45" hidden="1" customBuiltin="1"/>
    <cellStyle name="Accent5" xfId="8181" builtinId="45" hidden="1" customBuiltin="1"/>
    <cellStyle name="Accent5" xfId="17082" builtinId="45" hidden="1" customBuiltin="1"/>
    <cellStyle name="Accent5" xfId="17075" builtinId="45" hidden="1" customBuiltin="1"/>
    <cellStyle name="Accent5" xfId="18286" builtinId="45" hidden="1" customBuiltin="1"/>
    <cellStyle name="Accent5" xfId="18307" builtinId="45" hidden="1" customBuiltin="1"/>
    <cellStyle name="Accent5" xfId="18330" builtinId="45" hidden="1" customBuiltin="1"/>
    <cellStyle name="Accent5" xfId="18351" builtinId="45" hidden="1" customBuiltin="1"/>
    <cellStyle name="Accent5" xfId="18372" builtinId="45" hidden="1" customBuiltin="1"/>
    <cellStyle name="Accent5" xfId="18259" builtinId="45" hidden="1" customBuiltin="1"/>
    <cellStyle name="Accent5" xfId="18413" builtinId="45" hidden="1" customBuiltin="1"/>
    <cellStyle name="Accent5" xfId="18445" builtinId="45" hidden="1" customBuiltin="1"/>
    <cellStyle name="Accent5" xfId="18478" builtinId="45" hidden="1" customBuiltin="1"/>
    <cellStyle name="Accent5" xfId="18511" builtinId="45" hidden="1" customBuiltin="1"/>
    <cellStyle name="Accent5" xfId="18541" builtinId="45" hidden="1" customBuiltin="1"/>
    <cellStyle name="Accent5" xfId="18449" builtinId="45" hidden="1" customBuiltin="1"/>
    <cellStyle name="Accent5" xfId="18254" builtinId="45" hidden="1" customBuiltin="1"/>
    <cellStyle name="Accent5" xfId="18559" builtinId="45" hidden="1" customBuiltin="1"/>
    <cellStyle name="Accent5" xfId="18589" builtinId="45" hidden="1" customBuiltin="1"/>
    <cellStyle name="Accent5" xfId="18615" builtinId="45" hidden="1" customBuiltin="1"/>
    <cellStyle name="Accent5" xfId="18640" builtinId="45" hidden="1" customBuiltin="1"/>
    <cellStyle name="Accent5" xfId="18651" builtinId="45" hidden="1" customBuiltin="1"/>
    <cellStyle name="Accent5" xfId="18689" builtinId="45" hidden="1" customBuiltin="1"/>
    <cellStyle name="Accent5" xfId="18720" builtinId="45" hidden="1" customBuiltin="1"/>
    <cellStyle name="Accent5" xfId="18751" builtinId="45" hidden="1" customBuiltin="1"/>
    <cellStyle name="Accent5" xfId="18780" builtinId="45" hidden="1" customBuiltin="1"/>
    <cellStyle name="Accent5" xfId="18809" builtinId="45" hidden="1" customBuiltin="1"/>
    <cellStyle name="Accent5" xfId="18724" builtinId="45" hidden="1" customBuiltin="1"/>
    <cellStyle name="Accent5" xfId="18649" builtinId="45" hidden="1" customBuiltin="1"/>
    <cellStyle name="Accent5" xfId="18826" builtinId="45" hidden="1" customBuiltin="1"/>
    <cellStyle name="Accent5" xfId="18854" builtinId="45" hidden="1" customBuiltin="1"/>
    <cellStyle name="Accent5" xfId="18879" builtinId="45" hidden="1" customBuiltin="1"/>
    <cellStyle name="Accent5" xfId="18903" builtinId="45" hidden="1" customBuiltin="1"/>
    <cellStyle name="Accent5" xfId="18934" builtinId="45" hidden="1" customBuiltin="1"/>
    <cellStyle name="Accent5" xfId="18972" builtinId="45" hidden="1" customBuiltin="1"/>
    <cellStyle name="Accent5" xfId="19002" builtinId="45" hidden="1" customBuiltin="1"/>
    <cellStyle name="Accent5" xfId="19033" builtinId="45" hidden="1" customBuiltin="1"/>
    <cellStyle name="Accent5" xfId="19064" builtinId="45" hidden="1" customBuiltin="1"/>
    <cellStyle name="Accent5" xfId="19092" builtinId="45" hidden="1" customBuiltin="1"/>
    <cellStyle name="Accent5" xfId="19006" builtinId="45" hidden="1" customBuiltin="1"/>
    <cellStyle name="Accent5" xfId="18932" builtinId="45" hidden="1" customBuiltin="1"/>
    <cellStyle name="Accent5" xfId="19109" builtinId="45" hidden="1" customBuiltin="1"/>
    <cellStyle name="Accent5" xfId="19134" builtinId="45" hidden="1" customBuiltin="1"/>
    <cellStyle name="Accent5" xfId="19157" builtinId="45" hidden="1" customBuiltin="1"/>
    <cellStyle name="Accent5" xfId="19181" builtinId="45" hidden="1" customBuiltin="1"/>
    <cellStyle name="Accent5" xfId="19202" builtinId="45" hidden="1" customBuiltin="1"/>
    <cellStyle name="Accent5" xfId="4199" builtinId="45" hidden="1" customBuiltin="1"/>
    <cellStyle name="Accent5" xfId="6239" builtinId="45" hidden="1" customBuiltin="1"/>
    <cellStyle name="Accent5" xfId="5644" builtinId="45" hidden="1" customBuiltin="1"/>
    <cellStyle name="Accent5" xfId="4483" builtinId="45" hidden="1" customBuiltin="1"/>
    <cellStyle name="Accent5" xfId="9420" builtinId="45" hidden="1" customBuiltin="1"/>
    <cellStyle name="Accent5" xfId="8331" builtinId="45" hidden="1" customBuiltin="1"/>
    <cellStyle name="Accent5" xfId="14637" builtinId="45" hidden="1" customBuiltin="1"/>
    <cellStyle name="Accent5" xfId="18610" builtinId="45" hidden="1" customBuiltin="1"/>
    <cellStyle name="Accent5" xfId="8526" builtinId="45" hidden="1" customBuiltin="1"/>
    <cellStyle name="Accent5" xfId="11811" builtinId="45" hidden="1" customBuiltin="1"/>
    <cellStyle name="Accent5" xfId="8174" builtinId="45" hidden="1" customBuiltin="1"/>
    <cellStyle name="Accent5" xfId="16655" builtinId="45" hidden="1" customBuiltin="1"/>
    <cellStyle name="Accent5" xfId="14209" builtinId="45" hidden="1" customBuiltin="1"/>
    <cellStyle name="Accent5" xfId="7882" builtinId="45" hidden="1" customBuiltin="1"/>
    <cellStyle name="Accent5" xfId="14627" builtinId="45" hidden="1" customBuiltin="1"/>
    <cellStyle name="Accent5" xfId="18893" builtinId="45" hidden="1" customBuiltin="1"/>
    <cellStyle name="Accent5" xfId="19210" builtinId="45" hidden="1" customBuiltin="1"/>
    <cellStyle name="Accent5" xfId="4621" builtinId="45" hidden="1" customBuiltin="1"/>
    <cellStyle name="Accent5" xfId="8328" builtinId="45" hidden="1" customBuiltin="1"/>
    <cellStyle name="Accent5" xfId="19235" builtinId="45" hidden="1" customBuiltin="1"/>
    <cellStyle name="Accent5" xfId="19274" builtinId="45" hidden="1" customBuiltin="1"/>
    <cellStyle name="Accent5" xfId="19311" builtinId="45" hidden="1" customBuiltin="1"/>
    <cellStyle name="Accent5" xfId="19346" builtinId="45" hidden="1" customBuiltin="1"/>
    <cellStyle name="Accent5" xfId="19363" builtinId="45" hidden="1" customBuiltin="1"/>
    <cellStyle name="Accent5" xfId="19408" builtinId="45" hidden="1" customBuiltin="1"/>
    <cellStyle name="Accent5" xfId="19440" builtinId="45" hidden="1" customBuiltin="1"/>
    <cellStyle name="Accent5" xfId="19474" builtinId="45" hidden="1" customBuiltin="1"/>
    <cellStyle name="Accent5" xfId="19506" builtinId="45" hidden="1" customBuiltin="1"/>
    <cellStyle name="Accent5" xfId="19537" builtinId="45" hidden="1" customBuiltin="1"/>
    <cellStyle name="Accent5" xfId="19446" builtinId="45" hidden="1" customBuiltin="1"/>
    <cellStyle name="Accent5" xfId="19361" builtinId="45" hidden="1" customBuiltin="1"/>
    <cellStyle name="Accent5" xfId="19561" builtinId="45" hidden="1" customBuiltin="1"/>
    <cellStyle name="Accent5" xfId="19596" builtinId="45" hidden="1" customBuiltin="1"/>
    <cellStyle name="Accent5" xfId="19632" builtinId="45" hidden="1" customBuiltin="1"/>
    <cellStyle name="Accent5" xfId="19666" builtinId="45" hidden="1" customBuiltin="1"/>
    <cellStyle name="Accent5" xfId="19705" builtinId="45" hidden="1" customBuiltin="1"/>
    <cellStyle name="Accent5" xfId="19750" builtinId="45" hidden="1" customBuiltin="1"/>
    <cellStyle name="Accent5" xfId="19782" builtinId="45" hidden="1" customBuiltin="1"/>
    <cellStyle name="Accent5" xfId="19816" builtinId="45" hidden="1" customBuiltin="1"/>
    <cellStyle name="Accent5" xfId="19848" builtinId="45" hidden="1" customBuiltin="1"/>
    <cellStyle name="Accent5" xfId="19879" builtinId="45" hidden="1" customBuiltin="1"/>
    <cellStyle name="Accent5" xfId="19788" builtinId="45" hidden="1" customBuiltin="1"/>
    <cellStyle name="Accent5" xfId="19703" builtinId="45" hidden="1" customBuiltin="1"/>
    <cellStyle name="Accent5" xfId="19903" builtinId="45" hidden="1" customBuiltin="1"/>
    <cellStyle name="Accent5" xfId="19938" builtinId="45" hidden="1" customBuiltin="1"/>
    <cellStyle name="Accent5" xfId="19974" builtinId="45" hidden="1" customBuiltin="1"/>
    <cellStyle name="Accent5" xfId="20008" builtinId="45" hidden="1" customBuiltin="1"/>
    <cellStyle name="Accent5" xfId="20041" builtinId="45" hidden="1" customBuiltin="1"/>
    <cellStyle name="Accent5" xfId="20148" builtinId="45" hidden="1" customBuiltin="1"/>
    <cellStyle name="Accent5" xfId="20169" builtinId="45" hidden="1" customBuiltin="1"/>
    <cellStyle name="Accent5" xfId="20192" builtinId="45" hidden="1" customBuiltin="1"/>
    <cellStyle name="Accent5" xfId="20214" builtinId="45" hidden="1" customBuiltin="1"/>
    <cellStyle name="Accent5" xfId="20235" builtinId="45" hidden="1" customBuiltin="1"/>
    <cellStyle name="Accent5" xfId="20269" builtinId="45" hidden="1" customBuiltin="1"/>
    <cellStyle name="Accent5" xfId="20469" builtinId="45" hidden="1" customBuiltin="1"/>
    <cellStyle name="Accent5" xfId="20493" builtinId="45" hidden="1" customBuiltin="1"/>
    <cellStyle name="Accent5" xfId="20522" builtinId="45" hidden="1" customBuiltin="1"/>
    <cellStyle name="Accent5" xfId="20548" builtinId="45" hidden="1" customBuiltin="1"/>
    <cellStyle name="Accent5" xfId="20573" builtinId="45" hidden="1" customBuiltin="1"/>
    <cellStyle name="Accent5" xfId="20437" builtinId="45" hidden="1" customBuiltin="1"/>
    <cellStyle name="Accent5" xfId="20616" builtinId="45" hidden="1" customBuiltin="1"/>
    <cellStyle name="Accent5" xfId="20649" builtinId="45" hidden="1" customBuiltin="1"/>
    <cellStyle name="Accent5" xfId="20682" builtinId="45" hidden="1" customBuiltin="1"/>
    <cellStyle name="Accent5" xfId="20715" builtinId="45" hidden="1" customBuiltin="1"/>
    <cellStyle name="Accent5" xfId="20746" builtinId="45" hidden="1" customBuiltin="1"/>
    <cellStyle name="Accent5" xfId="20653" builtinId="45" hidden="1" customBuiltin="1"/>
    <cellStyle name="Accent5" xfId="20430" builtinId="45" hidden="1" customBuiltin="1"/>
    <cellStyle name="Accent5" xfId="20764" builtinId="45" hidden="1" customBuiltin="1"/>
    <cellStyle name="Accent5" xfId="20794" builtinId="45" hidden="1" customBuiltin="1"/>
    <cellStyle name="Accent5" xfId="20821" builtinId="45" hidden="1" customBuiltin="1"/>
    <cellStyle name="Accent5" xfId="20845" builtinId="45" hidden="1" customBuiltin="1"/>
    <cellStyle name="Accent5" xfId="20857" builtinId="45" hidden="1" customBuiltin="1"/>
    <cellStyle name="Accent5" xfId="20895" builtinId="45" hidden="1" customBuiltin="1"/>
    <cellStyle name="Accent5" xfId="20925" builtinId="45" hidden="1" customBuiltin="1"/>
    <cellStyle name="Accent5" xfId="20956" builtinId="45" hidden="1" customBuiltin="1"/>
    <cellStyle name="Accent5" xfId="20986" builtinId="45" hidden="1" customBuiltin="1"/>
    <cellStyle name="Accent5" xfId="21014" builtinId="45" hidden="1" customBuiltin="1"/>
    <cellStyle name="Accent5" xfId="20929" builtinId="45" hidden="1" customBuiltin="1"/>
    <cellStyle name="Accent5" xfId="20855" builtinId="45" hidden="1" customBuiltin="1"/>
    <cellStyle name="Accent5" xfId="21031" builtinId="45" hidden="1" customBuiltin="1"/>
    <cellStyle name="Accent5" xfId="21056" builtinId="45" hidden="1" customBuiltin="1"/>
    <cellStyle name="Accent5" xfId="21080" builtinId="45" hidden="1" customBuiltin="1"/>
    <cellStyle name="Accent5" xfId="21103" builtinId="45" hidden="1" customBuiltin="1"/>
    <cellStyle name="Accent5" xfId="21134" builtinId="45" hidden="1" customBuiltin="1"/>
    <cellStyle name="Accent5" xfId="21172" builtinId="45" hidden="1" customBuiltin="1"/>
    <cellStyle name="Accent5" xfId="21202" builtinId="45" hidden="1" customBuiltin="1"/>
    <cellStyle name="Accent5" xfId="21233" builtinId="45" hidden="1" customBuiltin="1"/>
    <cellStyle name="Accent5" xfId="21263" builtinId="45" hidden="1" customBuiltin="1"/>
    <cellStyle name="Accent5" xfId="21291" builtinId="45" hidden="1" customBuiltin="1"/>
    <cellStyle name="Accent5" xfId="21206" builtinId="45" hidden="1" customBuiltin="1"/>
    <cellStyle name="Accent5" xfId="21132" builtinId="45" hidden="1" customBuiltin="1"/>
    <cellStyle name="Accent5" xfId="21308" builtinId="45" hidden="1" customBuiltin="1"/>
    <cellStyle name="Accent5" xfId="21333" builtinId="45" hidden="1" customBuiltin="1"/>
    <cellStyle name="Accent5" xfId="21358" builtinId="45" hidden="1" customBuiltin="1"/>
    <cellStyle name="Accent5" xfId="21381" builtinId="45" hidden="1" customBuiltin="1"/>
    <cellStyle name="Accent5" xfId="21411" builtinId="45" hidden="1" customBuiltin="1"/>
    <cellStyle name="Accent5" xfId="20326" builtinId="45" hidden="1" customBuiltin="1"/>
    <cellStyle name="Accent5" xfId="20375" builtinId="45" hidden="1" customBuiltin="1"/>
    <cellStyle name="Accent5" xfId="20302" builtinId="45" hidden="1" customBuiltin="1"/>
    <cellStyle name="Accent5" xfId="20323" builtinId="45" hidden="1" customBuiltin="1"/>
    <cellStyle name="Accent5" xfId="20366" builtinId="45" hidden="1" customBuiltin="1"/>
    <cellStyle name="Accent5" xfId="20359" builtinId="45" hidden="1" customBuiltin="1"/>
    <cellStyle name="Accent5" xfId="21555" builtinId="45" hidden="1" customBuiltin="1"/>
    <cellStyle name="Accent5" xfId="21576" builtinId="45" hidden="1" customBuiltin="1"/>
    <cellStyle name="Accent5" xfId="21599" builtinId="45" hidden="1" customBuiltin="1"/>
    <cellStyle name="Accent5" xfId="21620" builtinId="45" hidden="1" customBuiltin="1"/>
    <cellStyle name="Accent5" xfId="21641" builtinId="45" hidden="1" customBuiltin="1"/>
    <cellStyle name="Accent5" xfId="21528" builtinId="45" hidden="1" customBuiltin="1"/>
    <cellStyle name="Accent5" xfId="21682" builtinId="45" hidden="1" customBuiltin="1"/>
    <cellStyle name="Accent5" xfId="21714" builtinId="45" hidden="1" customBuiltin="1"/>
    <cellStyle name="Accent5" xfId="21747" builtinId="45" hidden="1" customBuiltin="1"/>
    <cellStyle name="Accent5" xfId="21779" builtinId="45" hidden="1" customBuiltin="1"/>
    <cellStyle name="Accent5" xfId="21809" builtinId="45" hidden="1" customBuiltin="1"/>
    <cellStyle name="Accent5" xfId="21718" builtinId="45" hidden="1" customBuiltin="1"/>
    <cellStyle name="Accent5" xfId="21523" builtinId="45" hidden="1" customBuiltin="1"/>
    <cellStyle name="Accent5" xfId="21826" builtinId="45" hidden="1" customBuiltin="1"/>
    <cellStyle name="Accent5" xfId="21854" builtinId="45" hidden="1" customBuiltin="1"/>
    <cellStyle name="Accent5" xfId="21878" builtinId="45" hidden="1" customBuiltin="1"/>
    <cellStyle name="Accent5" xfId="21902" builtinId="45" hidden="1" customBuiltin="1"/>
    <cellStyle name="Accent5" xfId="21913" builtinId="45" hidden="1" customBuiltin="1"/>
    <cellStyle name="Accent5" xfId="21951" builtinId="45" hidden="1" customBuiltin="1"/>
    <cellStyle name="Accent5" xfId="21981" builtinId="45" hidden="1" customBuiltin="1"/>
    <cellStyle name="Accent5" xfId="22012" builtinId="45" hidden="1" customBuiltin="1"/>
    <cellStyle name="Accent5" xfId="22041" builtinId="45" hidden="1" customBuiltin="1"/>
    <cellStyle name="Accent5" xfId="22069" builtinId="45" hidden="1" customBuiltin="1"/>
    <cellStyle name="Accent5" xfId="21985" builtinId="45" hidden="1" customBuiltin="1"/>
    <cellStyle name="Accent5" xfId="21911" builtinId="45" hidden="1" customBuiltin="1"/>
    <cellStyle name="Accent5" xfId="22085" builtinId="45" hidden="1" customBuiltin="1"/>
    <cellStyle name="Accent5" xfId="22110" builtinId="45" hidden="1" customBuiltin="1"/>
    <cellStyle name="Accent5" xfId="22135" builtinId="45" hidden="1" customBuiltin="1"/>
    <cellStyle name="Accent5" xfId="22159" builtinId="45" hidden="1" customBuiltin="1"/>
    <cellStyle name="Accent5" xfId="22189" builtinId="45" hidden="1" customBuiltin="1"/>
    <cellStyle name="Accent5" xfId="22227" builtinId="45" hidden="1" customBuiltin="1"/>
    <cellStyle name="Accent5" xfId="22257" builtinId="45" hidden="1" customBuiltin="1"/>
    <cellStyle name="Accent5" xfId="22288" builtinId="45" hidden="1" customBuiltin="1"/>
    <cellStyle name="Accent5" xfId="22318" builtinId="45" hidden="1" customBuiltin="1"/>
    <cellStyle name="Accent5" xfId="22346" builtinId="45" hidden="1" customBuiltin="1"/>
    <cellStyle name="Accent5" xfId="22261" builtinId="45" hidden="1" customBuiltin="1"/>
    <cellStyle name="Accent5" xfId="22187" builtinId="45" hidden="1" customBuiltin="1"/>
    <cellStyle name="Accent5" xfId="22363" builtinId="45" hidden="1" customBuiltin="1"/>
    <cellStyle name="Accent5" xfId="22388" builtinId="45" hidden="1" customBuiltin="1"/>
    <cellStyle name="Accent5" xfId="22411" builtinId="45" hidden="1" customBuiltin="1"/>
    <cellStyle name="Accent5" xfId="22434" builtinId="45" hidden="1" customBuiltin="1"/>
    <cellStyle name="Accent5" xfId="22455" builtinId="45" hidden="1" customBuiltin="1"/>
    <cellStyle name="Accent5" xfId="5437" builtinId="45" hidden="1" customBuiltin="1"/>
    <cellStyle name="Accent5" xfId="6244" builtinId="45" hidden="1" customBuiltin="1"/>
    <cellStyle name="Accent5" xfId="14103" builtinId="45" hidden="1" customBuiltin="1"/>
    <cellStyle name="Accent5" xfId="5428" builtinId="45" hidden="1" customBuiltin="1"/>
    <cellStyle name="Accent5" xfId="14044" builtinId="45" hidden="1" customBuiltin="1"/>
    <cellStyle name="Accent5" xfId="7749" builtinId="45" hidden="1" customBuiltin="1"/>
    <cellStyle name="Accent5" xfId="4515" builtinId="45" hidden="1" customBuiltin="1"/>
    <cellStyle name="Accent5" xfId="21874" builtinId="45" hidden="1" customBuiltin="1"/>
    <cellStyle name="Accent5" xfId="20054" builtinId="45" hidden="1" customBuiltin="1"/>
    <cellStyle name="Accent5" xfId="17328" builtinId="45" hidden="1" customBuiltin="1"/>
    <cellStyle name="Accent5" xfId="4186" builtinId="45" hidden="1" customBuiltin="1"/>
    <cellStyle name="Accent5" xfId="20099" builtinId="45" hidden="1" customBuiltin="1"/>
    <cellStyle name="Accent5" xfId="13937" builtinId="45" hidden="1" customBuiltin="1"/>
    <cellStyle name="Accent5" xfId="4334" builtinId="45" hidden="1" customBuiltin="1"/>
    <cellStyle name="Accent5" xfId="11679" builtinId="45" hidden="1" customBuiltin="1"/>
    <cellStyle name="Accent5" xfId="22149" builtinId="45" hidden="1" customBuiltin="1"/>
    <cellStyle name="Accent5" xfId="22463" builtinId="45" hidden="1" customBuiltin="1"/>
    <cellStyle name="Accent5" xfId="10618" builtinId="45" hidden="1" customBuiltin="1"/>
    <cellStyle name="Accent5" xfId="20050" builtinId="45" hidden="1" customBuiltin="1"/>
    <cellStyle name="Accent5" xfId="22488" builtinId="45" hidden="1" customBuiltin="1"/>
    <cellStyle name="Accent5" xfId="22527" builtinId="45" hidden="1" customBuiltin="1"/>
    <cellStyle name="Accent5" xfId="22564" builtinId="45" hidden="1" customBuiltin="1"/>
    <cellStyle name="Accent5" xfId="22599" builtinId="45" hidden="1" customBuiltin="1"/>
    <cellStyle name="Accent5" xfId="22616" builtinId="45" hidden="1" customBuiltin="1"/>
    <cellStyle name="Accent5" xfId="22661" builtinId="45" hidden="1" customBuiltin="1"/>
    <cellStyle name="Accent5" xfId="22693" builtinId="45" hidden="1" customBuiltin="1"/>
    <cellStyle name="Accent5" xfId="22727" builtinId="45" hidden="1" customBuiltin="1"/>
    <cellStyle name="Accent5" xfId="22759" builtinId="45" hidden="1" customBuiltin="1"/>
    <cellStyle name="Accent5" xfId="22790" builtinId="45" hidden="1" customBuiltin="1"/>
    <cellStyle name="Accent5" xfId="22699" builtinId="45" hidden="1" customBuiltin="1"/>
    <cellStyle name="Accent5" xfId="22614" builtinId="45" hidden="1" customBuiltin="1"/>
    <cellStyle name="Accent5" xfId="22814" builtinId="45" hidden="1" customBuiltin="1"/>
    <cellStyle name="Accent5" xfId="22849" builtinId="45" hidden="1" customBuiltin="1"/>
    <cellStyle name="Accent5" xfId="22885" builtinId="45" hidden="1" customBuiltin="1"/>
    <cellStyle name="Accent5" xfId="22919" builtinId="45" hidden="1" customBuiltin="1"/>
    <cellStyle name="Accent5" xfId="22958" builtinId="45" hidden="1" customBuiltin="1"/>
    <cellStyle name="Accent5" xfId="23003" builtinId="45" hidden="1" customBuiltin="1"/>
    <cellStyle name="Accent5" xfId="23035" builtinId="45" hidden="1" customBuiltin="1"/>
    <cellStyle name="Accent5" xfId="23069" builtinId="45" hidden="1" customBuiltin="1"/>
    <cellStyle name="Accent5" xfId="23101" builtinId="45" hidden="1" customBuiltin="1"/>
    <cellStyle name="Accent5" xfId="23132" builtinId="45" hidden="1" customBuiltin="1"/>
    <cellStyle name="Accent5" xfId="23041" builtinId="45" hidden="1" customBuiltin="1"/>
    <cellStyle name="Accent5" xfId="22956" builtinId="45" hidden="1" customBuiltin="1"/>
    <cellStyle name="Accent5" xfId="23156" builtinId="45" hidden="1" customBuiltin="1"/>
    <cellStyle name="Accent5" xfId="23191" builtinId="45" hidden="1" customBuiltin="1"/>
    <cellStyle name="Accent5" xfId="23227" builtinId="45" hidden="1" customBuiltin="1"/>
    <cellStyle name="Accent5" xfId="23261" builtinId="45" hidden="1" customBuiltin="1"/>
    <cellStyle name="Accent5" xfId="23290" builtinId="45" hidden="1" customBuiltin="1"/>
    <cellStyle name="Accent5" xfId="23356" builtinId="45" hidden="1" customBuiltin="1"/>
    <cellStyle name="Accent5" xfId="23377" builtinId="45" hidden="1" customBuiltin="1"/>
    <cellStyle name="Accent5" xfId="23400" builtinId="45" hidden="1" customBuiltin="1"/>
    <cellStyle name="Accent5" xfId="23422" builtinId="45" hidden="1" customBuiltin="1"/>
    <cellStyle name="Accent5" xfId="23443" builtinId="45" hidden="1" customBuiltin="1"/>
    <cellStyle name="Accent5" xfId="23474" builtinId="45" hidden="1" customBuiltin="1"/>
    <cellStyle name="Accent5" xfId="23670" builtinId="45" hidden="1" customBuiltin="1"/>
    <cellStyle name="Accent5" xfId="23692" builtinId="45" hidden="1" customBuiltin="1"/>
    <cellStyle name="Accent5" xfId="23720" builtinId="45" hidden="1" customBuiltin="1"/>
    <cellStyle name="Accent5" xfId="23746" builtinId="45" hidden="1" customBuiltin="1"/>
    <cellStyle name="Accent5" xfId="23770" builtinId="45" hidden="1" customBuiltin="1"/>
    <cellStyle name="Accent5" xfId="23639" builtinId="45" hidden="1" customBuiltin="1"/>
    <cellStyle name="Accent5" xfId="23812" builtinId="45" hidden="1" customBuiltin="1"/>
    <cellStyle name="Accent5" xfId="23845" builtinId="45" hidden="1" customBuiltin="1"/>
    <cellStyle name="Accent5" xfId="23878" builtinId="45" hidden="1" customBuiltin="1"/>
    <cellStyle name="Accent5" xfId="23911" builtinId="45" hidden="1" customBuiltin="1"/>
    <cellStyle name="Accent5" xfId="23941" builtinId="45" hidden="1" customBuiltin="1"/>
    <cellStyle name="Accent5" xfId="23849" builtinId="45" hidden="1" customBuiltin="1"/>
    <cellStyle name="Accent5" xfId="23632" builtinId="45" hidden="1" customBuiltin="1"/>
    <cellStyle name="Accent5" xfId="23958" builtinId="45" hidden="1" customBuiltin="1"/>
    <cellStyle name="Accent5" xfId="23987" builtinId="45" hidden="1" customBuiltin="1"/>
    <cellStyle name="Accent5" xfId="24013" builtinId="45" hidden="1" customBuiltin="1"/>
    <cellStyle name="Accent5" xfId="24036" builtinId="45" hidden="1" customBuiltin="1"/>
    <cellStyle name="Accent5" xfId="24048" builtinId="45" hidden="1" customBuiltin="1"/>
    <cellStyle name="Accent5" xfId="24084" builtinId="45" hidden="1" customBuiltin="1"/>
    <cellStyle name="Accent5" xfId="24114" builtinId="45" hidden="1" customBuiltin="1"/>
    <cellStyle name="Accent5" xfId="24145" builtinId="45" hidden="1" customBuiltin="1"/>
    <cellStyle name="Accent5" xfId="24174" builtinId="45" hidden="1" customBuiltin="1"/>
    <cellStyle name="Accent5" xfId="24202" builtinId="45" hidden="1" customBuiltin="1"/>
    <cellStyle name="Accent5" xfId="24118" builtinId="45" hidden="1" customBuiltin="1"/>
    <cellStyle name="Accent5" xfId="24046" builtinId="45" hidden="1" customBuiltin="1"/>
    <cellStyle name="Accent5" xfId="24219" builtinId="45" hidden="1" customBuiltin="1"/>
    <cellStyle name="Accent5" xfId="24243" builtinId="45" hidden="1" customBuiltin="1"/>
    <cellStyle name="Accent5" xfId="24267" builtinId="45" hidden="1" customBuiltin="1"/>
    <cellStyle name="Accent5" xfId="24290" builtinId="45" hidden="1" customBuiltin="1"/>
    <cellStyle name="Accent5" xfId="24321" builtinId="45" hidden="1" customBuiltin="1"/>
    <cellStyle name="Accent5" xfId="24358" builtinId="45" hidden="1" customBuiltin="1"/>
    <cellStyle name="Accent5" xfId="24388" builtinId="45" hidden="1" customBuiltin="1"/>
    <cellStyle name="Accent5" xfId="24419" builtinId="45" hidden="1" customBuiltin="1"/>
    <cellStyle name="Accent5" xfId="24448" builtinId="45" hidden="1" customBuiltin="1"/>
    <cellStyle name="Accent5" xfId="24476" builtinId="45" hidden="1" customBuiltin="1"/>
    <cellStyle name="Accent5" xfId="24392" builtinId="45" hidden="1" customBuiltin="1"/>
    <cellStyle name="Accent5" xfId="24319" builtinId="45" hidden="1" customBuiltin="1"/>
    <cellStyle name="Accent5" xfId="24493" builtinId="45" hidden="1" customBuiltin="1"/>
    <cellStyle name="Accent5" xfId="24518" builtinId="45" hidden="1" customBuiltin="1"/>
    <cellStyle name="Accent5" xfId="24542" builtinId="45" hidden="1" customBuiltin="1"/>
    <cellStyle name="Accent5" xfId="24565" builtinId="45" hidden="1" customBuiltin="1"/>
    <cellStyle name="Accent5" xfId="24595" builtinId="45" hidden="1" customBuiltin="1"/>
    <cellStyle name="Accent5" xfId="23530" builtinId="45" hidden="1" customBuiltin="1"/>
    <cellStyle name="Accent5" xfId="23578" builtinId="45" hidden="1" customBuiltin="1"/>
    <cellStyle name="Accent5" xfId="23506" builtinId="45" hidden="1" customBuiltin="1"/>
    <cellStyle name="Accent5" xfId="23527" builtinId="45" hidden="1" customBuiltin="1"/>
    <cellStyle name="Accent5" xfId="23570" builtinId="45" hidden="1" customBuiltin="1"/>
    <cellStyle name="Accent5" xfId="23563" builtinId="45" hidden="1" customBuiltin="1"/>
    <cellStyle name="Accent5" xfId="24738" builtinId="45" hidden="1" customBuiltin="1"/>
    <cellStyle name="Accent5" xfId="24759" builtinId="45" hidden="1" customBuiltin="1"/>
    <cellStyle name="Accent5" xfId="24782" builtinId="45" hidden="1" customBuiltin="1"/>
    <cellStyle name="Accent5" xfId="24803" builtinId="45" hidden="1" customBuiltin="1"/>
    <cellStyle name="Accent5" xfId="24824" builtinId="45" hidden="1" customBuiltin="1"/>
    <cellStyle name="Accent5" xfId="24711" builtinId="45" hidden="1" customBuiltin="1"/>
    <cellStyle name="Accent5" xfId="24863" builtinId="45" hidden="1" customBuiltin="1"/>
    <cellStyle name="Accent5" xfId="24895" builtinId="45" hidden="1" customBuiltin="1"/>
    <cellStyle name="Accent5" xfId="24928" builtinId="45" hidden="1" customBuiltin="1"/>
    <cellStyle name="Accent5" xfId="24959" builtinId="45" hidden="1" customBuiltin="1"/>
    <cellStyle name="Accent5" xfId="24989" builtinId="45" hidden="1" customBuiltin="1"/>
    <cellStyle name="Accent5" xfId="24899" builtinId="45" hidden="1" customBuiltin="1"/>
    <cellStyle name="Accent5" xfId="24706" builtinId="45" hidden="1" customBuiltin="1"/>
    <cellStyle name="Accent5" xfId="25006" builtinId="45" hidden="1" customBuiltin="1"/>
    <cellStyle name="Accent5" xfId="25033" builtinId="45" hidden="1" customBuiltin="1"/>
    <cellStyle name="Accent5" xfId="25057" builtinId="45" hidden="1" customBuiltin="1"/>
    <cellStyle name="Accent5" xfId="25081" builtinId="45" hidden="1" customBuiltin="1"/>
    <cellStyle name="Accent5" xfId="25091" builtinId="45" hidden="1" customBuiltin="1"/>
    <cellStyle name="Accent5" xfId="25127" builtinId="45" hidden="1" customBuiltin="1"/>
    <cellStyle name="Accent5" xfId="25157" builtinId="45" hidden="1" customBuiltin="1"/>
    <cellStyle name="Accent5" xfId="25188" builtinId="45" hidden="1" customBuiltin="1"/>
    <cellStyle name="Accent5" xfId="25216" builtinId="45" hidden="1" customBuiltin="1"/>
    <cellStyle name="Accent5" xfId="25244" builtinId="45" hidden="1" customBuiltin="1"/>
    <cellStyle name="Accent5" xfId="25161" builtinId="45" hidden="1" customBuiltin="1"/>
    <cellStyle name="Accent5" xfId="25089" builtinId="45" hidden="1" customBuiltin="1"/>
    <cellStyle name="Accent5" xfId="25259" builtinId="45" hidden="1" customBuiltin="1"/>
    <cellStyle name="Accent5" xfId="25284" builtinId="45" hidden="1" customBuiltin="1"/>
    <cellStyle name="Accent5" xfId="25308" builtinId="45" hidden="1" customBuiltin="1"/>
    <cellStyle name="Accent5" xfId="25332" builtinId="45" hidden="1" customBuiltin="1"/>
    <cellStyle name="Accent5" xfId="25362" builtinId="45" hidden="1" customBuiltin="1"/>
    <cellStyle name="Accent5" xfId="25398" builtinId="45" hidden="1" customBuiltin="1"/>
    <cellStyle name="Accent5" xfId="25428" builtinId="45" hidden="1" customBuiltin="1"/>
    <cellStyle name="Accent5" xfId="25459" builtinId="45" hidden="1" customBuiltin="1"/>
    <cellStyle name="Accent5" xfId="25487" builtinId="45" hidden="1" customBuiltin="1"/>
    <cellStyle name="Accent5" xfId="25515" builtinId="45" hidden="1" customBuiltin="1"/>
    <cellStyle name="Accent5" xfId="25432" builtinId="45" hidden="1" customBuiltin="1"/>
    <cellStyle name="Accent5" xfId="25360" builtinId="45" hidden="1" customBuiltin="1"/>
    <cellStyle name="Accent5" xfId="25532" builtinId="45" hidden="1" customBuiltin="1"/>
    <cellStyle name="Accent5" xfId="25556" builtinId="45" hidden="1" customBuiltin="1"/>
    <cellStyle name="Accent5" xfId="25579" builtinId="45" hidden="1" customBuiltin="1"/>
    <cellStyle name="Accent5" xfId="25602" builtinId="45" hidden="1" customBuiltin="1"/>
    <cellStyle name="Accent5" xfId="25623" builtinId="45" hidden="1" customBuiltin="1"/>
    <cellStyle name="Accent5" xfId="5883" builtinId="45" hidden="1" customBuiltin="1"/>
    <cellStyle name="Accent5" xfId="20072" builtinId="45" hidden="1" customBuiltin="1"/>
    <cellStyle name="Accent5" xfId="4901" builtinId="45" hidden="1" customBuiltin="1"/>
    <cellStyle name="Accent5" xfId="4505" builtinId="45" hidden="1" customBuiltin="1"/>
    <cellStyle name="Accent5" xfId="7887" builtinId="45" hidden="1" customBuiltin="1"/>
    <cellStyle name="Accent5" xfId="20109" builtinId="45" hidden="1" customBuiltin="1"/>
    <cellStyle name="Accent5" xfId="14624" builtinId="45" hidden="1" customBuiltin="1"/>
    <cellStyle name="Accent5" xfId="25053" builtinId="45" hidden="1" customBuiltin="1"/>
    <cellStyle name="Accent5" xfId="23301" builtinId="45" hidden="1" customBuiltin="1"/>
    <cellStyle name="Accent5" xfId="20610" builtinId="45" hidden="1" customBuiltin="1"/>
    <cellStyle name="Accent5" xfId="9983" builtinId="45" hidden="1" customBuiltin="1"/>
    <cellStyle name="Accent5" xfId="23323" builtinId="45" hidden="1" customBuiltin="1"/>
    <cellStyle name="Accent5" xfId="20294" builtinId="45" hidden="1" customBuiltin="1"/>
    <cellStyle name="Accent5" xfId="13979" builtinId="45" hidden="1" customBuiltin="1"/>
    <cellStyle name="Accent5" xfId="7905" builtinId="45" hidden="1" customBuiltin="1"/>
    <cellStyle name="Accent5" xfId="25322" builtinId="45" hidden="1" customBuiltin="1"/>
    <cellStyle name="Accent5" xfId="25631" builtinId="45" hidden="1" customBuiltin="1"/>
    <cellStyle name="Accent5" xfId="18824" builtinId="45" hidden="1" customBuiltin="1"/>
    <cellStyle name="Accent5" xfId="23297" builtinId="45" hidden="1" customBuiltin="1"/>
    <cellStyle name="Accent5" xfId="25656" builtinId="45" hidden="1" customBuiltin="1"/>
    <cellStyle name="Accent5" xfId="25694" builtinId="45" hidden="1" customBuiltin="1"/>
    <cellStyle name="Accent5" xfId="25730" builtinId="45" hidden="1" customBuiltin="1"/>
    <cellStyle name="Accent5" xfId="25765" builtinId="45" hidden="1" customBuiltin="1"/>
    <cellStyle name="Accent5" xfId="25782" builtinId="45" hidden="1" customBuiltin="1"/>
    <cellStyle name="Accent5" xfId="25827" builtinId="45" hidden="1" customBuiltin="1"/>
    <cellStyle name="Accent5" xfId="25859" builtinId="45" hidden="1" customBuiltin="1"/>
    <cellStyle name="Accent5" xfId="25893" builtinId="45" hidden="1" customBuiltin="1"/>
    <cellStyle name="Accent5" xfId="25925" builtinId="45" hidden="1" customBuiltin="1"/>
    <cellStyle name="Accent5" xfId="25956" builtinId="45" hidden="1" customBuiltin="1"/>
    <cellStyle name="Accent5" xfId="25865" builtinId="45" hidden="1" customBuiltin="1"/>
    <cellStyle name="Accent5" xfId="25780" builtinId="45" hidden="1" customBuiltin="1"/>
    <cellStyle name="Accent5" xfId="25980" builtinId="45" hidden="1" customBuiltin="1"/>
    <cellStyle name="Accent5" xfId="26015" builtinId="45" hidden="1" customBuiltin="1"/>
    <cellStyle name="Accent5" xfId="26051" builtinId="45" hidden="1" customBuiltin="1"/>
    <cellStyle name="Accent5" xfId="26085" builtinId="45" hidden="1" customBuiltin="1"/>
    <cellStyle name="Accent5" xfId="26119" builtinId="45" hidden="1" customBuiltin="1"/>
    <cellStyle name="Accent5" xfId="26156" builtinId="45" hidden="1" customBuiltin="1"/>
    <cellStyle name="Accent5" xfId="26185" builtinId="45" hidden="1" customBuiltin="1"/>
    <cellStyle name="Accent5" xfId="26216" builtinId="45" hidden="1" customBuiltin="1"/>
    <cellStyle name="Accent5" xfId="26245" builtinId="45" hidden="1" customBuiltin="1"/>
    <cellStyle name="Accent5" xfId="26273" builtinId="45" hidden="1" customBuiltin="1"/>
    <cellStyle name="Accent5" xfId="26189" builtinId="45" hidden="1" customBuiltin="1"/>
    <cellStyle name="Accent5" xfId="26117" builtinId="45" hidden="1" customBuiltin="1"/>
    <cellStyle name="Accent5" xfId="26287" builtinId="45" hidden="1" customBuiltin="1"/>
    <cellStyle name="Accent5" xfId="26309" builtinId="45" hidden="1" customBuiltin="1"/>
    <cellStyle name="Accent5" xfId="26332" builtinId="45" hidden="1" customBuiltin="1"/>
    <cellStyle name="Accent5" xfId="26353" builtinId="45" hidden="1" customBuiltin="1"/>
    <cellStyle name="Accent5" xfId="26375" builtinId="45" hidden="1" customBuiltin="1"/>
    <cellStyle name="Accent5" xfId="26397" builtinId="45" hidden="1" customBuiltin="1"/>
    <cellStyle name="Accent5" xfId="26418" builtinId="45" hidden="1" customBuiltin="1"/>
    <cellStyle name="Accent5" xfId="26440" builtinId="45" hidden="1" customBuiltin="1"/>
    <cellStyle name="Accent5" xfId="26462" builtinId="45" hidden="1" customBuiltin="1"/>
    <cellStyle name="Accent5" xfId="26483" builtinId="45" hidden="1" customBuiltin="1"/>
    <cellStyle name="Accent5" xfId="26508" builtinId="45" hidden="1" customBuiltin="1"/>
    <cellStyle name="Accent5" xfId="26687" builtinId="45" hidden="1" customBuiltin="1"/>
    <cellStyle name="Accent5" xfId="26708" builtinId="45" hidden="1" customBuiltin="1"/>
    <cellStyle name="Accent5" xfId="26731" builtinId="45" hidden="1" customBuiltin="1"/>
    <cellStyle name="Accent5" xfId="26753" builtinId="45" hidden="1" customBuiltin="1"/>
    <cellStyle name="Accent5" xfId="26774" builtinId="45" hidden="1" customBuiltin="1"/>
    <cellStyle name="Accent5" xfId="26659" builtinId="45" hidden="1" customBuiltin="1"/>
    <cellStyle name="Accent5" xfId="26812" builtinId="45" hidden="1" customBuiltin="1"/>
    <cellStyle name="Accent5" xfId="26843" builtinId="45" hidden="1" customBuiltin="1"/>
    <cellStyle name="Accent5" xfId="26876" builtinId="45" hidden="1" customBuiltin="1"/>
    <cellStyle name="Accent5" xfId="26907" builtinId="45" hidden="1" customBuiltin="1"/>
    <cellStyle name="Accent5" xfId="26937" builtinId="45" hidden="1" customBuiltin="1"/>
    <cellStyle name="Accent5" xfId="26847" builtinId="45" hidden="1" customBuiltin="1"/>
    <cellStyle name="Accent5" xfId="26653" builtinId="45" hidden="1" customBuiltin="1"/>
    <cellStyle name="Accent5" xfId="26952" builtinId="45" hidden="1" customBuiltin="1"/>
    <cellStyle name="Accent5" xfId="26977" builtinId="45" hidden="1" customBuiltin="1"/>
    <cellStyle name="Accent5" xfId="26999" builtinId="45" hidden="1" customBuiltin="1"/>
    <cellStyle name="Accent5" xfId="27020" builtinId="45" hidden="1" customBuiltin="1"/>
    <cellStyle name="Accent5" xfId="27031" builtinId="45" hidden="1" customBuiltin="1"/>
    <cellStyle name="Accent5" xfId="27066" builtinId="45" hidden="1" customBuiltin="1"/>
    <cellStyle name="Accent5" xfId="27095" builtinId="45" hidden="1" customBuiltin="1"/>
    <cellStyle name="Accent5" xfId="27126" builtinId="45" hidden="1" customBuiltin="1"/>
    <cellStyle name="Accent5" xfId="27154" builtinId="45" hidden="1" customBuiltin="1"/>
    <cellStyle name="Accent5" xfId="27182" builtinId="45" hidden="1" customBuiltin="1"/>
    <cellStyle name="Accent5" xfId="27099" builtinId="45" hidden="1" customBuiltin="1"/>
    <cellStyle name="Accent5" xfId="27029" builtinId="45" hidden="1" customBuiltin="1"/>
    <cellStyle name="Accent5" xfId="27196" builtinId="45" hidden="1" customBuiltin="1"/>
    <cellStyle name="Accent5" xfId="27218" builtinId="45" hidden="1" customBuiltin="1"/>
    <cellStyle name="Accent5" xfId="27240" builtinId="45" hidden="1" customBuiltin="1"/>
    <cellStyle name="Accent5" xfId="27261" builtinId="45" hidden="1" customBuiltin="1"/>
    <cellStyle name="Accent5" xfId="27291" builtinId="45" hidden="1" customBuiltin="1"/>
    <cellStyle name="Accent5" xfId="27326" builtinId="45" hidden="1" customBuiltin="1"/>
    <cellStyle name="Accent5" xfId="27355" builtinId="45" hidden="1" customBuiltin="1"/>
    <cellStyle name="Accent5" xfId="27386" builtinId="45" hidden="1" customBuiltin="1"/>
    <cellStyle name="Accent5" xfId="27414" builtinId="45" hidden="1" customBuiltin="1"/>
    <cellStyle name="Accent5" xfId="27442" builtinId="45" hidden="1" customBuiltin="1"/>
    <cellStyle name="Accent5" xfId="27359" builtinId="45" hidden="1" customBuiltin="1"/>
    <cellStyle name="Accent5" xfId="27289" builtinId="45" hidden="1" customBuiltin="1"/>
    <cellStyle name="Accent5" xfId="27456" builtinId="45" hidden="1" customBuiltin="1"/>
    <cellStyle name="Accent5" xfId="27478" builtinId="45" hidden="1" customBuiltin="1"/>
    <cellStyle name="Accent5" xfId="27500" builtinId="45" hidden="1" customBuiltin="1"/>
    <cellStyle name="Accent5" xfId="27521" builtinId="45" hidden="1" customBuiltin="1"/>
    <cellStyle name="Accent5" xfId="27542" builtinId="45" hidden="1" customBuiltin="1"/>
    <cellStyle name="Accent5" xfId="26560" builtinId="45" hidden="1" customBuiltin="1"/>
    <cellStyle name="Accent5" xfId="26602" builtinId="45" hidden="1" customBuiltin="1"/>
    <cellStyle name="Accent5" xfId="26538" builtinId="45" hidden="1" customBuiltin="1"/>
    <cellStyle name="Accent5" xfId="26557" builtinId="45" hidden="1" customBuiltin="1"/>
    <cellStyle name="Accent5" xfId="26594" builtinId="45" hidden="1" customBuiltin="1"/>
    <cellStyle name="Accent5" xfId="26587" builtinId="45" hidden="1" customBuiltin="1"/>
    <cellStyle name="Accent5" xfId="27595" builtinId="45" hidden="1" customBuiltin="1"/>
    <cellStyle name="Accent5" xfId="27616" builtinId="45" hidden="1" customBuiltin="1"/>
    <cellStyle name="Accent5" xfId="27639" builtinId="45" hidden="1" customBuiltin="1"/>
    <cellStyle name="Accent5" xfId="27660" builtinId="45" hidden="1" customBuiltin="1"/>
    <cellStyle name="Accent5" xfId="27681" builtinId="45" hidden="1" customBuiltin="1"/>
    <cellStyle name="Accent5" xfId="27568" builtinId="45" hidden="1" customBuiltin="1"/>
    <cellStyle name="Accent5" xfId="27718" builtinId="45" hidden="1" customBuiltin="1"/>
    <cellStyle name="Accent5" xfId="27749" builtinId="45" hidden="1" customBuiltin="1"/>
    <cellStyle name="Accent5" xfId="27782" builtinId="45" hidden="1" customBuiltin="1"/>
    <cellStyle name="Accent5" xfId="27812" builtinId="45" hidden="1" customBuiltin="1"/>
    <cellStyle name="Accent5" xfId="27842" builtinId="45" hidden="1" customBuiltin="1"/>
    <cellStyle name="Accent5" xfId="27753" builtinId="45" hidden="1" customBuiltin="1"/>
    <cellStyle name="Accent5" xfId="27563" builtinId="45" hidden="1" customBuiltin="1"/>
    <cellStyle name="Accent5" xfId="27857" builtinId="45" hidden="1" customBuiltin="1"/>
    <cellStyle name="Accent5" xfId="27882" builtinId="45" hidden="1" customBuiltin="1"/>
    <cellStyle name="Accent5" xfId="27903" builtinId="45" hidden="1" customBuiltin="1"/>
    <cellStyle name="Accent5" xfId="27924" builtinId="45" hidden="1" customBuiltin="1"/>
    <cellStyle name="Accent5" xfId="27934" builtinId="45" hidden="1" customBuiltin="1"/>
    <cellStyle name="Accent5" xfId="27968" builtinId="45" hidden="1" customBuiltin="1"/>
    <cellStyle name="Accent5" xfId="27997" builtinId="45" hidden="1" customBuiltin="1"/>
    <cellStyle name="Accent5" xfId="28028" builtinId="45" hidden="1" customBuiltin="1"/>
    <cellStyle name="Accent5" xfId="28055" builtinId="45" hidden="1" customBuiltin="1"/>
    <cellStyle name="Accent5" xfId="28083" builtinId="45" hidden="1" customBuiltin="1"/>
    <cellStyle name="Accent5" xfId="28001" builtinId="45" hidden="1" customBuiltin="1"/>
    <cellStyle name="Accent5" xfId="27932" builtinId="45" hidden="1" customBuiltin="1"/>
    <cellStyle name="Accent5" xfId="28097" builtinId="45" hidden="1" customBuiltin="1"/>
    <cellStyle name="Accent5" xfId="28119" builtinId="45" hidden="1" customBuiltin="1"/>
    <cellStyle name="Accent5" xfId="28140" builtinId="45" hidden="1" customBuiltin="1"/>
    <cellStyle name="Accent5" xfId="28161" builtinId="45" hidden="1" customBuiltin="1"/>
    <cellStyle name="Accent5" xfId="28190" builtinId="45" hidden="1" customBuiltin="1"/>
    <cellStyle name="Accent5" xfId="28224" builtinId="45" hidden="1" customBuiltin="1"/>
    <cellStyle name="Accent5" xfId="28253" builtinId="45" hidden="1" customBuiltin="1"/>
    <cellStyle name="Accent5" xfId="28284" builtinId="45" hidden="1" customBuiltin="1"/>
    <cellStyle name="Accent5" xfId="28311" builtinId="45" hidden="1" customBuiltin="1"/>
    <cellStyle name="Accent5" xfId="28339" builtinId="45" hidden="1" customBuiltin="1"/>
    <cellStyle name="Accent5" xfId="28257" builtinId="45" hidden="1" customBuiltin="1"/>
    <cellStyle name="Accent5" xfId="28188" builtinId="45" hidden="1" customBuiltin="1"/>
    <cellStyle name="Accent5" xfId="28353" builtinId="45" hidden="1" customBuiltin="1"/>
    <cellStyle name="Accent5" xfId="28375" builtinId="45" hidden="1" customBuiltin="1"/>
    <cellStyle name="Accent5" xfId="28396" builtinId="45" hidden="1" customBuiltin="1"/>
    <cellStyle name="Accent5" xfId="28417" builtinId="45" hidden="1" customBuiltin="1"/>
    <cellStyle name="Accent5" xfId="28438" builtinId="45" hidden="1" customBuiltin="1"/>
    <cellStyle name="Accent6" xfId="40" builtinId="49" hidden="1" customBuiltin="1"/>
    <cellStyle name="Accent6" xfId="88" builtinId="49" hidden="1" customBuiltin="1"/>
    <cellStyle name="Accent6" xfId="123" builtinId="49" hidden="1" customBuiltin="1"/>
    <cellStyle name="Accent6" xfId="166" builtinId="49" hidden="1" customBuiltin="1"/>
    <cellStyle name="Accent6" xfId="208" builtinId="49" hidden="1" customBuiltin="1"/>
    <cellStyle name="Accent6" xfId="242" builtinId="49" hidden="1" customBuiltin="1"/>
    <cellStyle name="Accent6" xfId="279" builtinId="49" hidden="1" customBuiltin="1"/>
    <cellStyle name="Accent6" xfId="316" builtinId="49" hidden="1" customBuiltin="1"/>
    <cellStyle name="Accent6" xfId="350" builtinId="49" hidden="1" customBuiltin="1"/>
    <cellStyle name="Accent6" xfId="385" builtinId="49" hidden="1" customBuiltin="1"/>
    <cellStyle name="Accent6" xfId="473" builtinId="49" hidden="1" customBuiltin="1"/>
    <cellStyle name="Accent6" xfId="507" builtinId="49" hidden="1" customBuiltin="1"/>
    <cellStyle name="Accent6" xfId="543" builtinId="49" hidden="1" customBuiltin="1"/>
    <cellStyle name="Accent6" xfId="579" builtinId="49" hidden="1" customBuiltin="1"/>
    <cellStyle name="Accent6" xfId="613" builtinId="49" hidden="1" customBuiltin="1"/>
    <cellStyle name="Accent6" xfId="413" builtinId="49" hidden="1" customBuiltin="1"/>
    <cellStyle name="Accent6" xfId="664" builtinId="49" hidden="1" customBuiltin="1"/>
    <cellStyle name="Accent6" xfId="698" builtinId="49" hidden="1" customBuiltin="1"/>
    <cellStyle name="Accent6" xfId="735" builtinId="49" hidden="1" customBuiltin="1"/>
    <cellStyle name="Accent6" xfId="770" builtinId="49" hidden="1" customBuiltin="1"/>
    <cellStyle name="Accent6" xfId="804" builtinId="49" hidden="1" customBuiltin="1"/>
    <cellStyle name="Accent6" xfId="768" builtinId="49" hidden="1" customBuiltin="1"/>
    <cellStyle name="Accent6" xfId="687" builtinId="49" hidden="1" customBuiltin="1"/>
    <cellStyle name="Accent6" xfId="829" builtinId="49" hidden="1" customBuiltin="1"/>
    <cellStyle name="Accent6" xfId="867" builtinId="49" hidden="1" customBuiltin="1"/>
    <cellStyle name="Accent6" xfId="903" builtinId="49" hidden="1" customBuiltin="1"/>
    <cellStyle name="Accent6" xfId="938" builtinId="49" hidden="1" customBuiltin="1"/>
    <cellStyle name="Accent6" xfId="954" builtinId="49" hidden="1" customBuiltin="1"/>
    <cellStyle name="Accent6" xfId="1000" builtinId="49" hidden="1" customBuiltin="1"/>
    <cellStyle name="Accent6" xfId="1032" builtinId="49" hidden="1" customBuiltin="1"/>
    <cellStyle name="Accent6" xfId="1066" builtinId="49" hidden="1" customBuiltin="1"/>
    <cellStyle name="Accent6" xfId="1098" builtinId="49" hidden="1" customBuiltin="1"/>
    <cellStyle name="Accent6" xfId="1129" builtinId="49" hidden="1" customBuiltin="1"/>
    <cellStyle name="Accent6" xfId="1096" builtinId="49" hidden="1" customBuiltin="1"/>
    <cellStyle name="Accent6" xfId="1023" builtinId="49" hidden="1" customBuiltin="1"/>
    <cellStyle name="Accent6" xfId="1153" builtinId="49" hidden="1" customBuiltin="1"/>
    <cellStyle name="Accent6" xfId="1188" builtinId="49" hidden="1" customBuiltin="1"/>
    <cellStyle name="Accent6" xfId="1224" builtinId="49" hidden="1" customBuiltin="1"/>
    <cellStyle name="Accent6" xfId="1258" builtinId="49" hidden="1" customBuiltin="1"/>
    <cellStyle name="Accent6" xfId="1296" builtinId="49" hidden="1" customBuiltin="1"/>
    <cellStyle name="Accent6" xfId="1342" builtinId="49" hidden="1" customBuiltin="1"/>
    <cellStyle name="Accent6" xfId="1374" builtinId="49" hidden="1" customBuiltin="1"/>
    <cellStyle name="Accent6" xfId="1408" builtinId="49" hidden="1" customBuiltin="1"/>
    <cellStyle name="Accent6" xfId="1440" builtinId="49" hidden="1" customBuiltin="1"/>
    <cellStyle name="Accent6" xfId="1471" builtinId="49" hidden="1" customBuiltin="1"/>
    <cellStyle name="Accent6" xfId="1438" builtinId="49" hidden="1" customBuiltin="1"/>
    <cellStyle name="Accent6" xfId="1365" builtinId="49" hidden="1" customBuiltin="1"/>
    <cellStyle name="Accent6" xfId="1495" builtinId="49" hidden="1" customBuiltin="1"/>
    <cellStyle name="Accent6" xfId="1530" builtinId="49" hidden="1" customBuiltin="1"/>
    <cellStyle name="Accent6" xfId="1566" builtinId="49" hidden="1" customBuiltin="1"/>
    <cellStyle name="Accent6" xfId="1600" builtinId="49" hidden="1" customBuiltin="1"/>
    <cellStyle name="Accent6" xfId="1635" builtinId="49" hidden="1" customBuiltin="1"/>
    <cellStyle name="Accent6" xfId="1745" builtinId="49" hidden="1" customBuiltin="1"/>
    <cellStyle name="Accent6" xfId="1766" builtinId="49" hidden="1" customBuiltin="1"/>
    <cellStyle name="Accent6" xfId="1788" builtinId="49" hidden="1" customBuiltin="1"/>
    <cellStyle name="Accent6" xfId="1810" builtinId="49" hidden="1" customBuiltin="1"/>
    <cellStyle name="Accent6" xfId="1831" builtinId="49" hidden="1" customBuiltin="1"/>
    <cellStyle name="Accent6" xfId="1856" builtinId="49" hidden="1" customBuiltin="1"/>
    <cellStyle name="Accent6" xfId="2035" builtinId="49" hidden="1" customBuiltin="1"/>
    <cellStyle name="Accent6" xfId="2056" builtinId="49" hidden="1" customBuiltin="1"/>
    <cellStyle name="Accent6" xfId="2079" builtinId="49" hidden="1" customBuiltin="1"/>
    <cellStyle name="Accent6" xfId="2101" builtinId="49" hidden="1" customBuiltin="1"/>
    <cellStyle name="Accent6" xfId="2122" builtinId="49" hidden="1" customBuiltin="1"/>
    <cellStyle name="Accent6" xfId="1998" builtinId="49" hidden="1" customBuiltin="1"/>
    <cellStyle name="Accent6" xfId="2161" builtinId="49" hidden="1" customBuiltin="1"/>
    <cellStyle name="Accent6" xfId="2192" builtinId="49" hidden="1" customBuiltin="1"/>
    <cellStyle name="Accent6" xfId="2225" builtinId="49" hidden="1" customBuiltin="1"/>
    <cellStyle name="Accent6" xfId="2256" builtinId="49" hidden="1" customBuiltin="1"/>
    <cellStyle name="Accent6" xfId="2286" builtinId="49" hidden="1" customBuiltin="1"/>
    <cellStyle name="Accent6" xfId="2254" builtinId="49" hidden="1" customBuiltin="1"/>
    <cellStyle name="Accent6" xfId="2183" builtinId="49" hidden="1" customBuiltin="1"/>
    <cellStyle name="Accent6" xfId="2300" builtinId="49" hidden="1" customBuiltin="1"/>
    <cellStyle name="Accent6" xfId="2325" builtinId="49" hidden="1" customBuiltin="1"/>
    <cellStyle name="Accent6" xfId="2347" builtinId="49" hidden="1" customBuiltin="1"/>
    <cellStyle name="Accent6" xfId="2368" builtinId="49" hidden="1" customBuiltin="1"/>
    <cellStyle name="Accent6" xfId="2379" builtinId="49" hidden="1" customBuiltin="1"/>
    <cellStyle name="Accent6" xfId="2415" builtinId="49" hidden="1" customBuiltin="1"/>
    <cellStyle name="Accent6" xfId="2444" builtinId="49" hidden="1" customBuiltin="1"/>
    <cellStyle name="Accent6" xfId="2475" builtinId="49" hidden="1" customBuiltin="1"/>
    <cellStyle name="Accent6" xfId="2503" builtinId="49" hidden="1" customBuiltin="1"/>
    <cellStyle name="Accent6" xfId="2531" builtinId="49" hidden="1" customBuiltin="1"/>
    <cellStyle name="Accent6" xfId="2501" builtinId="49" hidden="1" customBuiltin="1"/>
    <cellStyle name="Accent6" xfId="2437" builtinId="49" hidden="1" customBuiltin="1"/>
    <cellStyle name="Accent6" xfId="2544" builtinId="49" hidden="1" customBuiltin="1"/>
    <cellStyle name="Accent6" xfId="2566" builtinId="49" hidden="1" customBuiltin="1"/>
    <cellStyle name="Accent6" xfId="2588" builtinId="49" hidden="1" customBuiltin="1"/>
    <cellStyle name="Accent6" xfId="2609" builtinId="49" hidden="1" customBuiltin="1"/>
    <cellStyle name="Accent6" xfId="2639" builtinId="49" hidden="1" customBuiltin="1"/>
    <cellStyle name="Accent6" xfId="2675" builtinId="49" hidden="1" customBuiltin="1"/>
    <cellStyle name="Accent6" xfId="2704" builtinId="49" hidden="1" customBuiltin="1"/>
    <cellStyle name="Accent6" xfId="2735" builtinId="49" hidden="1" customBuiltin="1"/>
    <cellStyle name="Accent6" xfId="2763" builtinId="49" hidden="1" customBuiltin="1"/>
    <cellStyle name="Accent6" xfId="2791" builtinId="49" hidden="1" customBuiltin="1"/>
    <cellStyle name="Accent6" xfId="2761" builtinId="49" hidden="1" customBuiltin="1"/>
    <cellStyle name="Accent6" xfId="2697" builtinId="49" hidden="1" customBuiltin="1"/>
    <cellStyle name="Accent6" xfId="2804" builtinId="49" hidden="1" customBuiltin="1"/>
    <cellStyle name="Accent6" xfId="2826" builtinId="49" hidden="1" customBuiltin="1"/>
    <cellStyle name="Accent6" xfId="2848" builtinId="49" hidden="1" customBuiltin="1"/>
    <cellStyle name="Accent6" xfId="2869" builtinId="49" hidden="1" customBuiltin="1"/>
    <cellStyle name="Accent6" xfId="2901" builtinId="49" hidden="1" customBuiltin="1"/>
    <cellStyle name="Accent6" xfId="1921" builtinId="49" hidden="1" customBuiltin="1"/>
    <cellStyle name="Accent6" xfId="1915" builtinId="49" hidden="1" customBuiltin="1"/>
    <cellStyle name="Accent6" xfId="1977" builtinId="49" hidden="1" customBuiltin="1"/>
    <cellStyle name="Accent6" xfId="1861" builtinId="49" hidden="1" customBuiltin="1"/>
    <cellStyle name="Accent6" xfId="1887" builtinId="49" hidden="1" customBuiltin="1"/>
    <cellStyle name="Accent6" xfId="1865" builtinId="49" hidden="1" customBuiltin="1"/>
    <cellStyle name="Accent6" xfId="3042" builtinId="49" hidden="1" customBuiltin="1"/>
    <cellStyle name="Accent6" xfId="3063" builtinId="49" hidden="1" customBuiltin="1"/>
    <cellStyle name="Accent6" xfId="3086" builtinId="49" hidden="1" customBuiltin="1"/>
    <cellStyle name="Accent6" xfId="3107" builtinId="49" hidden="1" customBuiltin="1"/>
    <cellStyle name="Accent6" xfId="3128" builtinId="49" hidden="1" customBuiltin="1"/>
    <cellStyle name="Accent6" xfId="3007" builtinId="49" hidden="1" customBuiltin="1"/>
    <cellStyle name="Accent6" xfId="3166" builtinId="49" hidden="1" customBuiltin="1"/>
    <cellStyle name="Accent6" xfId="3197" builtinId="49" hidden="1" customBuiltin="1"/>
    <cellStyle name="Accent6" xfId="3230" builtinId="49" hidden="1" customBuiltin="1"/>
    <cellStyle name="Accent6" xfId="3260" builtinId="49" hidden="1" customBuiltin="1"/>
    <cellStyle name="Accent6" xfId="3290" builtinId="49" hidden="1" customBuiltin="1"/>
    <cellStyle name="Accent6" xfId="3258" builtinId="49" hidden="1" customBuiltin="1"/>
    <cellStyle name="Accent6" xfId="3188" builtinId="49" hidden="1" customBuiltin="1"/>
    <cellStyle name="Accent6" xfId="3304" builtinId="49" hidden="1" customBuiltin="1"/>
    <cellStyle name="Accent6" xfId="3329" builtinId="49" hidden="1" customBuiltin="1"/>
    <cellStyle name="Accent6" xfId="3350" builtinId="49" hidden="1" customBuiltin="1"/>
    <cellStyle name="Accent6" xfId="3371" builtinId="49" hidden="1" customBuiltin="1"/>
    <cellStyle name="Accent6" xfId="3381" builtinId="49" hidden="1" customBuiltin="1"/>
    <cellStyle name="Accent6" xfId="3416" builtinId="49" hidden="1" customBuiltin="1"/>
    <cellStyle name="Accent6" xfId="3445" builtinId="49" hidden="1" customBuiltin="1"/>
    <cellStyle name="Accent6" xfId="3476" builtinId="49" hidden="1" customBuiltin="1"/>
    <cellStyle name="Accent6" xfId="3503" builtinId="49" hidden="1" customBuiltin="1"/>
    <cellStyle name="Accent6" xfId="3531" builtinId="49" hidden="1" customBuiltin="1"/>
    <cellStyle name="Accent6" xfId="3501" builtinId="49" hidden="1" customBuiltin="1"/>
    <cellStyle name="Accent6" xfId="3438" builtinId="49" hidden="1" customBuiltin="1"/>
    <cellStyle name="Accent6" xfId="3544" builtinId="49" hidden="1" customBuiltin="1"/>
    <cellStyle name="Accent6" xfId="3566" builtinId="49" hidden="1" customBuiltin="1"/>
    <cellStyle name="Accent6" xfId="3587" builtinId="49" hidden="1" customBuiltin="1"/>
    <cellStyle name="Accent6" xfId="3608" builtinId="49" hidden="1" customBuiltin="1"/>
    <cellStyle name="Accent6" xfId="3637" builtinId="49" hidden="1" customBuiltin="1"/>
    <cellStyle name="Accent6" xfId="3672" builtinId="49" hidden="1" customBuiltin="1"/>
    <cellStyle name="Accent6" xfId="3701" builtinId="49" hidden="1" customBuiltin="1"/>
    <cellStyle name="Accent6" xfId="3732" builtinId="49" hidden="1" customBuiltin="1"/>
    <cellStyle name="Accent6" xfId="3759" builtinId="49" hidden="1" customBuiltin="1"/>
    <cellStyle name="Accent6" xfId="3787" builtinId="49" hidden="1" customBuiltin="1"/>
    <cellStyle name="Accent6" xfId="3757" builtinId="49" hidden="1" customBuiltin="1"/>
    <cellStyle name="Accent6" xfId="3694" builtinId="49" hidden="1" customBuiltin="1"/>
    <cellStyle name="Accent6" xfId="3800" builtinId="49" hidden="1" customBuiltin="1"/>
    <cellStyle name="Accent6" xfId="3822" builtinId="49" hidden="1" customBuiltin="1"/>
    <cellStyle name="Accent6" xfId="3843" builtinId="49" hidden="1" customBuiltin="1"/>
    <cellStyle name="Accent6" xfId="3864" builtinId="49" hidden="1" customBuiltin="1"/>
    <cellStyle name="Accent6" xfId="3885" builtinId="49" hidden="1" customBuiltin="1"/>
    <cellStyle name="Accent6" xfId="3936" builtinId="49" hidden="1" customBuiltin="1"/>
    <cellStyle name="Accent6" xfId="3970" builtinId="49" hidden="1" customBuiltin="1"/>
    <cellStyle name="Accent6" xfId="4007" builtinId="49" hidden="1" customBuiltin="1"/>
    <cellStyle name="Accent6" xfId="4044" builtinId="49" hidden="1" customBuiltin="1"/>
    <cellStyle name="Accent6" xfId="4078" builtinId="49" hidden="1" customBuiltin="1"/>
    <cellStyle name="Accent6" xfId="4276" builtinId="49" hidden="1" customBuiltin="1"/>
    <cellStyle name="Accent6" xfId="6403" builtinId="49" hidden="1" customBuiltin="1"/>
    <cellStyle name="Accent6" xfId="6428" builtinId="49" hidden="1" customBuiltin="1"/>
    <cellStyle name="Accent6" xfId="6455" builtinId="49" hidden="1" customBuiltin="1"/>
    <cellStyle name="Accent6" xfId="6480" builtinId="49" hidden="1" customBuiltin="1"/>
    <cellStyle name="Accent6" xfId="6502" builtinId="49" hidden="1" customBuiltin="1"/>
    <cellStyle name="Accent6" xfId="6356" builtinId="49" hidden="1" customBuiltin="1"/>
    <cellStyle name="Accent6" xfId="6552" builtinId="49" hidden="1" customBuiltin="1"/>
    <cellStyle name="Accent6" xfId="6586" builtinId="49" hidden="1" customBuiltin="1"/>
    <cellStyle name="Accent6" xfId="6624" builtinId="49" hidden="1" customBuiltin="1"/>
    <cellStyle name="Accent6" xfId="6660" builtinId="49" hidden="1" customBuiltin="1"/>
    <cellStyle name="Accent6" xfId="6694" builtinId="49" hidden="1" customBuiltin="1"/>
    <cellStyle name="Accent6" xfId="6658" builtinId="49" hidden="1" customBuiltin="1"/>
    <cellStyle name="Accent6" xfId="6575" builtinId="49" hidden="1" customBuiltin="1"/>
    <cellStyle name="Accent6" xfId="6719" builtinId="49" hidden="1" customBuiltin="1"/>
    <cellStyle name="Accent6" xfId="6757" builtinId="49" hidden="1" customBuiltin="1"/>
    <cellStyle name="Accent6" xfId="6793" builtinId="49" hidden="1" customBuiltin="1"/>
    <cellStyle name="Accent6" xfId="6828" builtinId="49" hidden="1" customBuiltin="1"/>
    <cellStyle name="Accent6" xfId="6844" builtinId="49" hidden="1" customBuiltin="1"/>
    <cellStyle name="Accent6" xfId="6890" builtinId="49" hidden="1" customBuiltin="1"/>
    <cellStyle name="Accent6" xfId="6922" builtinId="49" hidden="1" customBuiltin="1"/>
    <cellStyle name="Accent6" xfId="6957" builtinId="49" hidden="1" customBuiltin="1"/>
    <cellStyle name="Accent6" xfId="6989" builtinId="49" hidden="1" customBuiltin="1"/>
    <cellStyle name="Accent6" xfId="7020" builtinId="49" hidden="1" customBuiltin="1"/>
    <cellStyle name="Accent6" xfId="6987" builtinId="49" hidden="1" customBuiltin="1"/>
    <cellStyle name="Accent6" xfId="6913" builtinId="49" hidden="1" customBuiltin="1"/>
    <cellStyle name="Accent6" xfId="7044" builtinId="49" hidden="1" customBuiltin="1"/>
    <cellStyle name="Accent6" xfId="7079" builtinId="49" hidden="1" customBuiltin="1"/>
    <cellStyle name="Accent6" xfId="7115" builtinId="49" hidden="1" customBuiltin="1"/>
    <cellStyle name="Accent6" xfId="7149" builtinId="49" hidden="1" customBuiltin="1"/>
    <cellStyle name="Accent6" xfId="7187" builtinId="49" hidden="1" customBuiltin="1"/>
    <cellStyle name="Accent6" xfId="7234" builtinId="49" hidden="1" customBuiltin="1"/>
    <cellStyle name="Accent6" xfId="7267" builtinId="49" hidden="1" customBuiltin="1"/>
    <cellStyle name="Accent6" xfId="7302" builtinId="49" hidden="1" customBuiltin="1"/>
    <cellStyle name="Accent6" xfId="7334" builtinId="49" hidden="1" customBuiltin="1"/>
    <cellStyle name="Accent6" xfId="7365" builtinId="49" hidden="1" customBuiltin="1"/>
    <cellStyle name="Accent6" xfId="7332" builtinId="49" hidden="1" customBuiltin="1"/>
    <cellStyle name="Accent6" xfId="7258" builtinId="49" hidden="1" customBuiltin="1"/>
    <cellStyle name="Accent6" xfId="7389" builtinId="49" hidden="1" customBuiltin="1"/>
    <cellStyle name="Accent6" xfId="7425" builtinId="49" hidden="1" customBuiltin="1"/>
    <cellStyle name="Accent6" xfId="7461" builtinId="49" hidden="1" customBuiltin="1"/>
    <cellStyle name="Accent6" xfId="7495" builtinId="49" hidden="1" customBuiltin="1"/>
    <cellStyle name="Accent6" xfId="7535" builtinId="49" hidden="1" customBuiltin="1"/>
    <cellStyle name="Accent6" xfId="7986" builtinId="49" hidden="1" customBuiltin="1"/>
    <cellStyle name="Accent6" xfId="8007" builtinId="49" hidden="1" customBuiltin="1"/>
    <cellStyle name="Accent6" xfId="8030" builtinId="49" hidden="1" customBuiltin="1"/>
    <cellStyle name="Accent6" xfId="8053" builtinId="49" hidden="1" customBuiltin="1"/>
    <cellStyle name="Accent6" xfId="8074" builtinId="49" hidden="1" customBuiltin="1"/>
    <cellStyle name="Accent6" xfId="8119" builtinId="49" hidden="1" customBuiltin="1"/>
    <cellStyle name="Accent6" xfId="8586" builtinId="49" hidden="1" customBuiltin="1"/>
    <cellStyle name="Accent6" xfId="8610" builtinId="49" hidden="1" customBuiltin="1"/>
    <cellStyle name="Accent6" xfId="8636" builtinId="49" hidden="1" customBuiltin="1"/>
    <cellStyle name="Accent6" xfId="8662" builtinId="49" hidden="1" customBuiltin="1"/>
    <cellStyle name="Accent6" xfId="8686" builtinId="49" hidden="1" customBuiltin="1"/>
    <cellStyle name="Accent6" xfId="8545" builtinId="49" hidden="1" customBuiltin="1"/>
    <cellStyle name="Accent6" xfId="8726" builtinId="49" hidden="1" customBuiltin="1"/>
    <cellStyle name="Accent6" xfId="8758" builtinId="49" hidden="1" customBuiltin="1"/>
    <cellStyle name="Accent6" xfId="8793" builtinId="49" hidden="1" customBuiltin="1"/>
    <cellStyle name="Accent6" xfId="8825" builtinId="49" hidden="1" customBuiltin="1"/>
    <cellStyle name="Accent6" xfId="8855" builtinId="49" hidden="1" customBuiltin="1"/>
    <cellStyle name="Accent6" xfId="8823" builtinId="49" hidden="1" customBuiltin="1"/>
    <cellStyle name="Accent6" xfId="8748" builtinId="49" hidden="1" customBuiltin="1"/>
    <cellStyle name="Accent6" xfId="8872" builtinId="49" hidden="1" customBuiltin="1"/>
    <cellStyle name="Accent6" xfId="8900" builtinId="49" hidden="1" customBuiltin="1"/>
    <cellStyle name="Accent6" xfId="8924" builtinId="49" hidden="1" customBuiltin="1"/>
    <cellStyle name="Accent6" xfId="8947" builtinId="49" hidden="1" customBuiltin="1"/>
    <cellStyle name="Accent6" xfId="8959" builtinId="49" hidden="1" customBuiltin="1"/>
    <cellStyle name="Accent6" xfId="8999" builtinId="49" hidden="1" customBuiltin="1"/>
    <cellStyle name="Accent6" xfId="9029" builtinId="49" hidden="1" customBuiltin="1"/>
    <cellStyle name="Accent6" xfId="9063" builtinId="49" hidden="1" customBuiltin="1"/>
    <cellStyle name="Accent6" xfId="9091" builtinId="49" hidden="1" customBuiltin="1"/>
    <cellStyle name="Accent6" xfId="9119" builtinId="49" hidden="1" customBuiltin="1"/>
    <cellStyle name="Accent6" xfId="9089" builtinId="49" hidden="1" customBuiltin="1"/>
    <cellStyle name="Accent6" xfId="9022" builtinId="49" hidden="1" customBuiltin="1"/>
    <cellStyle name="Accent6" xfId="9137" builtinId="49" hidden="1" customBuiltin="1"/>
    <cellStyle name="Accent6" xfId="9162" builtinId="49" hidden="1" customBuiltin="1"/>
    <cellStyle name="Accent6" xfId="9189" builtinId="49" hidden="1" customBuiltin="1"/>
    <cellStyle name="Accent6" xfId="9213" builtinId="49" hidden="1" customBuiltin="1"/>
    <cellStyle name="Accent6" xfId="9245" builtinId="49" hidden="1" customBuiltin="1"/>
    <cellStyle name="Accent6" xfId="9284" builtinId="49" hidden="1" customBuiltin="1"/>
    <cellStyle name="Accent6" xfId="9315" builtinId="49" hidden="1" customBuiltin="1"/>
    <cellStyle name="Accent6" xfId="9347" builtinId="49" hidden="1" customBuiltin="1"/>
    <cellStyle name="Accent6" xfId="9376" builtinId="49" hidden="1" customBuiltin="1"/>
    <cellStyle name="Accent6" xfId="9404" builtinId="49" hidden="1" customBuiltin="1"/>
    <cellStyle name="Accent6" xfId="9374" builtinId="49" hidden="1" customBuiltin="1"/>
    <cellStyle name="Accent6" xfId="9307" builtinId="49" hidden="1" customBuiltin="1"/>
    <cellStyle name="Accent6" xfId="9422" builtinId="49" hidden="1" customBuiltin="1"/>
    <cellStyle name="Accent6" xfId="9446" builtinId="49" hidden="1" customBuiltin="1"/>
    <cellStyle name="Accent6" xfId="9472" builtinId="49" hidden="1" customBuiltin="1"/>
    <cellStyle name="Accent6" xfId="9495" builtinId="49" hidden="1" customBuiltin="1"/>
    <cellStyle name="Accent6" xfId="9527" builtinId="49" hidden="1" customBuiltin="1"/>
    <cellStyle name="Accent6" xfId="8363" builtinId="49" hidden="1" customBuiltin="1"/>
    <cellStyle name="Accent6" xfId="8354" builtinId="49" hidden="1" customBuiltin="1"/>
    <cellStyle name="Accent6" xfId="8501" builtinId="49" hidden="1" customBuiltin="1"/>
    <cellStyle name="Accent6" xfId="8151" builtinId="49" hidden="1" customBuiltin="1"/>
    <cellStyle name="Accent6" xfId="8226" builtinId="49" hidden="1" customBuiltin="1"/>
    <cellStyle name="Accent6" xfId="8159" builtinId="49" hidden="1" customBuiltin="1"/>
    <cellStyle name="Accent6" xfId="9684" builtinId="49" hidden="1" customBuiltin="1"/>
    <cellStyle name="Accent6" xfId="9705" builtinId="49" hidden="1" customBuiltin="1"/>
    <cellStyle name="Accent6" xfId="9728" builtinId="49" hidden="1" customBuiltin="1"/>
    <cellStyle name="Accent6" xfId="9749" builtinId="49" hidden="1" customBuiltin="1"/>
    <cellStyle name="Accent6" xfId="9770" builtinId="49" hidden="1" customBuiltin="1"/>
    <cellStyle name="Accent6" xfId="9647" builtinId="49" hidden="1" customBuiltin="1"/>
    <cellStyle name="Accent6" xfId="9811" builtinId="49" hidden="1" customBuiltin="1"/>
    <cellStyle name="Accent6" xfId="9842" builtinId="49" hidden="1" customBuiltin="1"/>
    <cellStyle name="Accent6" xfId="9876" builtinId="49" hidden="1" customBuiltin="1"/>
    <cellStyle name="Accent6" xfId="9907" builtinId="49" hidden="1" customBuiltin="1"/>
    <cellStyle name="Accent6" xfId="9938" builtinId="49" hidden="1" customBuiltin="1"/>
    <cellStyle name="Accent6" xfId="9905" builtinId="49" hidden="1" customBuiltin="1"/>
    <cellStyle name="Accent6" xfId="9833" builtinId="49" hidden="1" customBuiltin="1"/>
    <cellStyle name="Accent6" xfId="9956" builtinId="49" hidden="1" customBuiltin="1"/>
    <cellStyle name="Accent6" xfId="9985" builtinId="49" hidden="1" customBuiltin="1"/>
    <cellStyle name="Accent6" xfId="10009" builtinId="49" hidden="1" customBuiltin="1"/>
    <cellStyle name="Accent6" xfId="10031" builtinId="49" hidden="1" customBuiltin="1"/>
    <cellStyle name="Accent6" xfId="10043" builtinId="49" hidden="1" customBuiltin="1"/>
    <cellStyle name="Accent6" xfId="10079" builtinId="49" hidden="1" customBuiltin="1"/>
    <cellStyle name="Accent6" xfId="10108" builtinId="49" hidden="1" customBuiltin="1"/>
    <cellStyle name="Accent6" xfId="10140" builtinId="49" hidden="1" customBuiltin="1"/>
    <cellStyle name="Accent6" xfId="10167" builtinId="49" hidden="1" customBuiltin="1"/>
    <cellStyle name="Accent6" xfId="10196" builtinId="49" hidden="1" customBuiltin="1"/>
    <cellStyle name="Accent6" xfId="10165" builtinId="49" hidden="1" customBuiltin="1"/>
    <cellStyle name="Accent6" xfId="10101" builtinId="49" hidden="1" customBuiltin="1"/>
    <cellStyle name="Accent6" xfId="10213" builtinId="49" hidden="1" customBuiltin="1"/>
    <cellStyle name="Accent6" xfId="10238" builtinId="49" hidden="1" customBuiltin="1"/>
    <cellStyle name="Accent6" xfId="10263" builtinId="49" hidden="1" customBuiltin="1"/>
    <cellStyle name="Accent6" xfId="10286" builtinId="49" hidden="1" customBuiltin="1"/>
    <cellStyle name="Accent6" xfId="10319" builtinId="49" hidden="1" customBuiltin="1"/>
    <cellStyle name="Accent6" xfId="10357" builtinId="49" hidden="1" customBuiltin="1"/>
    <cellStyle name="Accent6" xfId="10387" builtinId="49" hidden="1" customBuiltin="1"/>
    <cellStyle name="Accent6" xfId="10420" builtinId="49" hidden="1" customBuiltin="1"/>
    <cellStyle name="Accent6" xfId="10447" builtinId="49" hidden="1" customBuiltin="1"/>
    <cellStyle name="Accent6" xfId="10475" builtinId="49" hidden="1" customBuiltin="1"/>
    <cellStyle name="Accent6" xfId="10445" builtinId="49" hidden="1" customBuiltin="1"/>
    <cellStyle name="Accent6" xfId="10379" builtinId="49" hidden="1" customBuiltin="1"/>
    <cellStyle name="Accent6" xfId="10492" builtinId="49" hidden="1" customBuiltin="1"/>
    <cellStyle name="Accent6" xfId="10518" builtinId="49" hidden="1" customBuiltin="1"/>
    <cellStyle name="Accent6" xfId="10541" builtinId="49" hidden="1" customBuiltin="1"/>
    <cellStyle name="Accent6" xfId="10565" builtinId="49" hidden="1" customBuiltin="1"/>
    <cellStyle name="Accent6" xfId="10592" builtinId="49" hidden="1" customBuiltin="1"/>
    <cellStyle name="Accent6" xfId="8336" builtinId="49" hidden="1" customBuiltin="1"/>
    <cellStyle name="Accent6" xfId="8520" builtinId="49" hidden="1" customBuiltin="1"/>
    <cellStyle name="Accent6" xfId="10672" builtinId="49" hidden="1" customBuiltin="1"/>
    <cellStyle name="Accent6" xfId="7772" builtinId="49" hidden="1" customBuiltin="1"/>
    <cellStyle name="Accent6" xfId="6104" builtinId="49" hidden="1" customBuiltin="1"/>
    <cellStyle name="Accent6" xfId="6095" builtinId="49" hidden="1" customBuiltin="1"/>
    <cellStyle name="Accent6" xfId="7539" builtinId="49" hidden="1" customBuiltin="1"/>
    <cellStyle name="Accent6" xfId="4776" builtinId="49" hidden="1" customBuiltin="1"/>
    <cellStyle name="Accent6" xfId="4722" builtinId="49" hidden="1" customBuiltin="1"/>
    <cellStyle name="Accent6" xfId="4558" builtinId="49" hidden="1" customBuiltin="1"/>
    <cellStyle name="Accent6" xfId="4501" builtinId="49" hidden="1" customBuiltin="1"/>
    <cellStyle name="Accent6" xfId="7825" builtinId="49" hidden="1" customBuiltin="1"/>
    <cellStyle name="Accent6" xfId="5700" builtinId="49" hidden="1" customBuiltin="1"/>
    <cellStyle name="Accent6" xfId="4927" builtinId="49" hidden="1" customBuiltin="1"/>
    <cellStyle name="Accent6" xfId="7562" builtinId="49" hidden="1" customBuiltin="1"/>
    <cellStyle name="Accent6" xfId="6220" builtinId="49" hidden="1" customBuiltin="1"/>
    <cellStyle name="Accent6" xfId="10605" builtinId="49" hidden="1" customBuiltin="1"/>
    <cellStyle name="Accent6" xfId="5018" builtinId="49" hidden="1" customBuiltin="1"/>
    <cellStyle name="Accent6" xfId="4405" builtinId="49" hidden="1" customBuiltin="1"/>
    <cellStyle name="Accent6" xfId="8449" builtinId="49" hidden="1" customBuiltin="1"/>
    <cellStyle name="Accent6" xfId="5199" builtinId="49" hidden="1" customBuiltin="1"/>
    <cellStyle name="Accent6" xfId="10793" builtinId="49" hidden="1" customBuiltin="1"/>
    <cellStyle name="Accent6" xfId="5196" builtinId="49" hidden="1" customBuiltin="1"/>
    <cellStyle name="Accent6" xfId="5581" builtinId="49" hidden="1" customBuiltin="1"/>
    <cellStyle name="Accent6" xfId="8311" builtinId="49" hidden="1" customBuiltin="1"/>
    <cellStyle name="Accent6" xfId="4810" builtinId="49" hidden="1" customBuiltin="1"/>
    <cellStyle name="Accent6" xfId="10809" builtinId="49" hidden="1" customBuiltin="1"/>
    <cellStyle name="Accent6" xfId="7710" builtinId="49" hidden="1" customBuiltin="1"/>
    <cellStyle name="Accent6" xfId="5408" builtinId="49" hidden="1" customBuiltin="1"/>
    <cellStyle name="Accent6" xfId="8251" builtinId="49" hidden="1" customBuiltin="1"/>
    <cellStyle name="Accent6" xfId="7604" builtinId="49" hidden="1" customBuiltin="1"/>
    <cellStyle name="Accent6" xfId="5927" builtinId="49" hidden="1" customBuiltin="1"/>
    <cellStyle name="Accent6" xfId="5010" builtinId="49" hidden="1" customBuiltin="1"/>
    <cellStyle name="Accent6" xfId="4120" builtinId="49" hidden="1" customBuiltin="1"/>
    <cellStyle name="Accent6" xfId="4167" builtinId="49" hidden="1" customBuiltin="1"/>
    <cellStyle name="Accent6" xfId="5445" builtinId="49" hidden="1" customBuiltin="1"/>
    <cellStyle name="Accent6" xfId="5299" builtinId="49" hidden="1" customBuiltin="1"/>
    <cellStyle name="Accent6" xfId="6288" builtinId="49" hidden="1" customBuiltin="1"/>
    <cellStyle name="Accent6" xfId="5248" builtinId="49" hidden="1" customBuiltin="1"/>
    <cellStyle name="Accent6" xfId="4735" builtinId="49" hidden="1" customBuiltin="1"/>
    <cellStyle name="Accent6" xfId="4877" builtinId="49" hidden="1" customBuiltin="1"/>
    <cellStyle name="Accent6" xfId="5142" builtinId="49" hidden="1" customBuiltin="1"/>
    <cellStyle name="Accent6" xfId="4884" builtinId="49" hidden="1" customBuiltin="1"/>
    <cellStyle name="Accent6" xfId="5064" builtinId="49" hidden="1" customBuiltin="1"/>
    <cellStyle name="Accent6" xfId="5689" builtinId="49" hidden="1" customBuiltin="1"/>
    <cellStyle name="Accent6" xfId="5779" builtinId="49" hidden="1" customBuiltin="1"/>
    <cellStyle name="Accent6" xfId="5138" builtinId="49" hidden="1" customBuiltin="1"/>
    <cellStyle name="Accent6" xfId="9638" builtinId="49" hidden="1" customBuiltin="1"/>
    <cellStyle name="Accent6" xfId="4140" builtinId="49" hidden="1" customBuiltin="1"/>
    <cellStyle name="Accent6" xfId="9187" builtinId="49" hidden="1" customBuiltin="1"/>
    <cellStyle name="Accent6" xfId="8857" builtinId="49" hidden="1" customBuiltin="1"/>
    <cellStyle name="Accent6" xfId="5982" builtinId="49" hidden="1" customBuiltin="1"/>
    <cellStyle name="Accent6" xfId="4977" builtinId="49" hidden="1" customBuiltin="1"/>
    <cellStyle name="Accent6" xfId="6396" builtinId="49" hidden="1" customBuiltin="1"/>
    <cellStyle name="Accent6" xfId="11032" builtinId="49" hidden="1" customBuiltin="1"/>
    <cellStyle name="Accent6" xfId="11058" builtinId="49" hidden="1" customBuiltin="1"/>
    <cellStyle name="Accent6" xfId="11088" builtinId="49" hidden="1" customBuiltin="1"/>
    <cellStyle name="Accent6" xfId="11116" builtinId="49" hidden="1" customBuiltin="1"/>
    <cellStyle name="Accent6" xfId="11143" builtinId="49" hidden="1" customBuiltin="1"/>
    <cellStyle name="Accent6" xfId="10985" builtinId="49" hidden="1" customBuiltin="1"/>
    <cellStyle name="Accent6" xfId="11191" builtinId="49" hidden="1" customBuiltin="1"/>
    <cellStyle name="Accent6" xfId="11223" builtinId="49" hidden="1" customBuiltin="1"/>
    <cellStyle name="Accent6" xfId="11259" builtinId="49" hidden="1" customBuiltin="1"/>
    <cellStyle name="Accent6" xfId="11293" builtinId="49" hidden="1" customBuiltin="1"/>
    <cellStyle name="Accent6" xfId="11323" builtinId="49" hidden="1" customBuiltin="1"/>
    <cellStyle name="Accent6" xfId="11291" builtinId="49" hidden="1" customBuiltin="1"/>
    <cellStyle name="Accent6" xfId="11214" builtinId="49" hidden="1" customBuiltin="1"/>
    <cellStyle name="Accent6" xfId="11342" builtinId="49" hidden="1" customBuiltin="1"/>
    <cellStyle name="Accent6" xfId="11375" builtinId="49" hidden="1" customBuiltin="1"/>
    <cellStyle name="Accent6" xfId="11404" builtinId="49" hidden="1" customBuiltin="1"/>
    <cellStyle name="Accent6" xfId="11430" builtinId="49" hidden="1" customBuiltin="1"/>
    <cellStyle name="Accent6" xfId="11444" builtinId="49" hidden="1" customBuiltin="1"/>
    <cellStyle name="Accent6" xfId="11488" builtinId="49" hidden="1" customBuiltin="1"/>
    <cellStyle name="Accent6" xfId="11518" builtinId="49" hidden="1" customBuiltin="1"/>
    <cellStyle name="Accent6" xfId="11550" builtinId="49" hidden="1" customBuiltin="1"/>
    <cellStyle name="Accent6" xfId="11580" builtinId="49" hidden="1" customBuiltin="1"/>
    <cellStyle name="Accent6" xfId="11610" builtinId="49" hidden="1" customBuiltin="1"/>
    <cellStyle name="Accent6" xfId="11578" builtinId="49" hidden="1" customBuiltin="1"/>
    <cellStyle name="Accent6" xfId="11510" builtinId="49" hidden="1" customBuiltin="1"/>
    <cellStyle name="Accent6" xfId="11626" builtinId="49" hidden="1" customBuiltin="1"/>
    <cellStyle name="Accent6" xfId="11654" builtinId="49" hidden="1" customBuiltin="1"/>
    <cellStyle name="Accent6" xfId="11683" builtinId="49" hidden="1" customBuiltin="1"/>
    <cellStyle name="Accent6" xfId="11709" builtinId="49" hidden="1" customBuiltin="1"/>
    <cellStyle name="Accent6" xfId="11742" builtinId="49" hidden="1" customBuiltin="1"/>
    <cellStyle name="Accent6" xfId="11786" builtinId="49" hidden="1" customBuiltin="1"/>
    <cellStyle name="Accent6" xfId="11816" builtinId="49" hidden="1" customBuiltin="1"/>
    <cellStyle name="Accent6" xfId="11848" builtinId="49" hidden="1" customBuiltin="1"/>
    <cellStyle name="Accent6" xfId="11877" builtinId="49" hidden="1" customBuiltin="1"/>
    <cellStyle name="Accent6" xfId="11906" builtinId="49" hidden="1" customBuiltin="1"/>
    <cellStyle name="Accent6" xfId="11875" builtinId="49" hidden="1" customBuiltin="1"/>
    <cellStyle name="Accent6" xfId="11808" builtinId="49" hidden="1" customBuiltin="1"/>
    <cellStyle name="Accent6" xfId="11922" builtinId="49" hidden="1" customBuiltin="1"/>
    <cellStyle name="Accent6" xfId="11950" builtinId="49" hidden="1" customBuiltin="1"/>
    <cellStyle name="Accent6" xfId="11982" builtinId="49" hidden="1" customBuiltin="1"/>
    <cellStyle name="Accent6" xfId="12008" builtinId="49" hidden="1" customBuiltin="1"/>
    <cellStyle name="Accent6" xfId="12040" builtinId="49" hidden="1" customBuiltin="1"/>
    <cellStyle name="Accent6" xfId="10889" builtinId="49" hidden="1" customBuiltin="1"/>
    <cellStyle name="Accent6" xfId="10882" builtinId="49" hidden="1" customBuiltin="1"/>
    <cellStyle name="Accent6" xfId="10958" builtinId="49" hidden="1" customBuiltin="1"/>
    <cellStyle name="Accent6" xfId="5911" builtinId="49" hidden="1" customBuiltin="1"/>
    <cellStyle name="Accent6" xfId="6128" builtinId="49" hidden="1" customBuiltin="1"/>
    <cellStyle name="Accent6" xfId="5478" builtinId="49" hidden="1" customBuiltin="1"/>
    <cellStyle name="Accent6" xfId="12183" builtinId="49" hidden="1" customBuiltin="1"/>
    <cellStyle name="Accent6" xfId="12204" builtinId="49" hidden="1" customBuiltin="1"/>
    <cellStyle name="Accent6" xfId="12227" builtinId="49" hidden="1" customBuiltin="1"/>
    <cellStyle name="Accent6" xfId="12248" builtinId="49" hidden="1" customBuiltin="1"/>
    <cellStyle name="Accent6" xfId="12269" builtinId="49" hidden="1" customBuiltin="1"/>
    <cellStyle name="Accent6" xfId="12146" builtinId="49" hidden="1" customBuiltin="1"/>
    <cellStyle name="Accent6" xfId="12314" builtinId="49" hidden="1" customBuiltin="1"/>
    <cellStyle name="Accent6" xfId="12345" builtinId="49" hidden="1" customBuiltin="1"/>
    <cellStyle name="Accent6" xfId="12379" builtinId="49" hidden="1" customBuiltin="1"/>
    <cellStyle name="Accent6" xfId="12411" builtinId="49" hidden="1" customBuiltin="1"/>
    <cellStyle name="Accent6" xfId="12442" builtinId="49" hidden="1" customBuiltin="1"/>
    <cellStyle name="Accent6" xfId="12409" builtinId="49" hidden="1" customBuiltin="1"/>
    <cellStyle name="Accent6" xfId="12336" builtinId="49" hidden="1" customBuiltin="1"/>
    <cellStyle name="Accent6" xfId="12461" builtinId="49" hidden="1" customBuiltin="1"/>
    <cellStyle name="Accent6" xfId="12493" builtinId="49" hidden="1" customBuiltin="1"/>
    <cellStyle name="Accent6" xfId="12520" builtinId="49" hidden="1" customBuiltin="1"/>
    <cellStyle name="Accent6" xfId="12545" builtinId="49" hidden="1" customBuiltin="1"/>
    <cellStyle name="Accent6" xfId="12555" builtinId="49" hidden="1" customBuiltin="1"/>
    <cellStyle name="Accent6" xfId="12597" builtinId="49" hidden="1" customBuiltin="1"/>
    <cellStyle name="Accent6" xfId="12626" builtinId="49" hidden="1" customBuiltin="1"/>
    <cellStyle name="Accent6" xfId="12658" builtinId="49" hidden="1" customBuiltin="1"/>
    <cellStyle name="Accent6" xfId="12686" builtinId="49" hidden="1" customBuiltin="1"/>
    <cellStyle name="Accent6" xfId="12714" builtinId="49" hidden="1" customBuiltin="1"/>
    <cellStyle name="Accent6" xfId="12684" builtinId="49" hidden="1" customBuiltin="1"/>
    <cellStyle name="Accent6" xfId="12619" builtinId="49" hidden="1" customBuiltin="1"/>
    <cellStyle name="Accent6" xfId="12733" builtinId="49" hidden="1" customBuiltin="1"/>
    <cellStyle name="Accent6" xfId="12760" builtinId="49" hidden="1" customBuiltin="1"/>
    <cellStyle name="Accent6" xfId="12789" builtinId="49" hidden="1" customBuiltin="1"/>
    <cellStyle name="Accent6" xfId="12818" builtinId="49" hidden="1" customBuiltin="1"/>
    <cellStyle name="Accent6" xfId="12849" builtinId="49" hidden="1" customBuiltin="1"/>
    <cellStyle name="Accent6" xfId="12890" builtinId="49" hidden="1" customBuiltin="1"/>
    <cellStyle name="Accent6" xfId="12919" builtinId="49" hidden="1" customBuiltin="1"/>
    <cellStyle name="Accent6" xfId="12950" builtinId="49" hidden="1" customBuiltin="1"/>
    <cellStyle name="Accent6" xfId="12978" builtinId="49" hidden="1" customBuiltin="1"/>
    <cellStyle name="Accent6" xfId="13007" builtinId="49" hidden="1" customBuiltin="1"/>
    <cellStyle name="Accent6" xfId="12976" builtinId="49" hidden="1" customBuiltin="1"/>
    <cellStyle name="Accent6" xfId="12912" builtinId="49" hidden="1" customBuiltin="1"/>
    <cellStyle name="Accent6" xfId="13025" builtinId="49" hidden="1" customBuiltin="1"/>
    <cellStyle name="Accent6" xfId="13051" builtinId="49" hidden="1" customBuiltin="1"/>
    <cellStyle name="Accent6" xfId="13078" builtinId="49" hidden="1" customBuiltin="1"/>
    <cellStyle name="Accent6" xfId="13102" builtinId="49" hidden="1" customBuiltin="1"/>
    <cellStyle name="Accent6" xfId="13123" builtinId="49" hidden="1" customBuiltin="1"/>
    <cellStyle name="Accent6" xfId="5539" builtinId="49" hidden="1" customBuiltin="1"/>
    <cellStyle name="Accent6" xfId="7697" builtinId="49" hidden="1" customBuiltin="1"/>
    <cellStyle name="Accent6" xfId="5841" builtinId="49" hidden="1" customBuiltin="1"/>
    <cellStyle name="Accent6" xfId="5842" builtinId="49" hidden="1" customBuiltin="1"/>
    <cellStyle name="Accent6" xfId="5646" builtinId="49" hidden="1" customBuiltin="1"/>
    <cellStyle name="Accent6" xfId="8369" builtinId="49" hidden="1" customBuiltin="1"/>
    <cellStyle name="Accent6" xfId="4434" builtinId="49" hidden="1" customBuiltin="1"/>
    <cellStyle name="Accent6" xfId="11109" builtinId="49" hidden="1" customBuiltin="1"/>
    <cellStyle name="Accent6" xfId="4454" builtinId="49" hidden="1" customBuiltin="1"/>
    <cellStyle name="Accent6" xfId="5318" builtinId="49" hidden="1" customBuiltin="1"/>
    <cellStyle name="Accent6" xfId="5512" builtinId="49" hidden="1" customBuiltin="1"/>
    <cellStyle name="Accent6" xfId="8484" builtinId="49" hidden="1" customBuiltin="1"/>
    <cellStyle name="Accent6" xfId="11849" builtinId="49" hidden="1" customBuiltin="1"/>
    <cellStyle name="Accent6" xfId="8275" builtinId="49" hidden="1" customBuiltin="1"/>
    <cellStyle name="Accent6" xfId="4433" builtinId="49" hidden="1" customBuiltin="1"/>
    <cellStyle name="Accent6" xfId="11417" builtinId="49" hidden="1" customBuiltin="1"/>
    <cellStyle name="Accent6" xfId="13133" builtinId="49" hidden="1" customBuiltin="1"/>
    <cellStyle name="Accent6" xfId="11995" builtinId="49" hidden="1" customBuiltin="1"/>
    <cellStyle name="Accent6" xfId="5303" builtinId="49" hidden="1" customBuiltin="1"/>
    <cellStyle name="Accent6" xfId="13158" builtinId="49" hidden="1" customBuiltin="1"/>
    <cellStyle name="Accent6" xfId="13196" builtinId="49" hidden="1" customBuiltin="1"/>
    <cellStyle name="Accent6" xfId="13232" builtinId="49" hidden="1" customBuiltin="1"/>
    <cellStyle name="Accent6" xfId="13267" builtinId="49" hidden="1" customBuiltin="1"/>
    <cellStyle name="Accent6" xfId="13283" builtinId="49" hidden="1" customBuiltin="1"/>
    <cellStyle name="Accent6" xfId="13329" builtinId="49" hidden="1" customBuiltin="1"/>
    <cellStyle name="Accent6" xfId="13361" builtinId="49" hidden="1" customBuiltin="1"/>
    <cellStyle name="Accent6" xfId="13395" builtinId="49" hidden="1" customBuiltin="1"/>
    <cellStyle name="Accent6" xfId="13427" builtinId="49" hidden="1" customBuiltin="1"/>
    <cellStyle name="Accent6" xfId="13458" builtinId="49" hidden="1" customBuiltin="1"/>
    <cellStyle name="Accent6" xfId="13425" builtinId="49" hidden="1" customBuiltin="1"/>
    <cellStyle name="Accent6" xfId="13352" builtinId="49" hidden="1" customBuiltin="1"/>
    <cellStyle name="Accent6" xfId="13482" builtinId="49" hidden="1" customBuiltin="1"/>
    <cellStyle name="Accent6" xfId="13517" builtinId="49" hidden="1" customBuiltin="1"/>
    <cellStyle name="Accent6" xfId="13553" builtinId="49" hidden="1" customBuiltin="1"/>
    <cellStyle name="Accent6" xfId="13587" builtinId="49" hidden="1" customBuiltin="1"/>
    <cellStyle name="Accent6" xfId="13625" builtinId="49" hidden="1" customBuiltin="1"/>
    <cellStyle name="Accent6" xfId="13671" builtinId="49" hidden="1" customBuiltin="1"/>
    <cellStyle name="Accent6" xfId="13703" builtinId="49" hidden="1" customBuiltin="1"/>
    <cellStyle name="Accent6" xfId="13737" builtinId="49" hidden="1" customBuiltin="1"/>
    <cellStyle name="Accent6" xfId="13769" builtinId="49" hidden="1" customBuiltin="1"/>
    <cellStyle name="Accent6" xfId="13800" builtinId="49" hidden="1" customBuiltin="1"/>
    <cellStyle name="Accent6" xfId="13767" builtinId="49" hidden="1" customBuiltin="1"/>
    <cellStyle name="Accent6" xfId="13694" builtinId="49" hidden="1" customBuiltin="1"/>
    <cellStyle name="Accent6" xfId="13824" builtinId="49" hidden="1" customBuiltin="1"/>
    <cellStyle name="Accent6" xfId="13859" builtinId="49" hidden="1" customBuiltin="1"/>
    <cellStyle name="Accent6" xfId="13895" builtinId="49" hidden="1" customBuiltin="1"/>
    <cellStyle name="Accent6" xfId="13929" builtinId="49" hidden="1" customBuiltin="1"/>
    <cellStyle name="Accent6" xfId="13968" builtinId="49" hidden="1" customBuiltin="1"/>
    <cellStyle name="Accent6" xfId="14326" builtinId="49" hidden="1" customBuiltin="1"/>
    <cellStyle name="Accent6" xfId="14347" builtinId="49" hidden="1" customBuiltin="1"/>
    <cellStyle name="Accent6" xfId="14369" builtinId="49" hidden="1" customBuiltin="1"/>
    <cellStyle name="Accent6" xfId="14391" builtinId="49" hidden="1" customBuiltin="1"/>
    <cellStyle name="Accent6" xfId="14412" builtinId="49" hidden="1" customBuiltin="1"/>
    <cellStyle name="Accent6" xfId="14455" builtinId="49" hidden="1" customBuiltin="1"/>
    <cellStyle name="Accent6" xfId="14858" builtinId="49" hidden="1" customBuiltin="1"/>
    <cellStyle name="Accent6" xfId="14882" builtinId="49" hidden="1" customBuiltin="1"/>
    <cellStyle name="Accent6" xfId="14908" builtinId="49" hidden="1" customBuiltin="1"/>
    <cellStyle name="Accent6" xfId="14933" builtinId="49" hidden="1" customBuiltin="1"/>
    <cellStyle name="Accent6" xfId="14955" builtinId="49" hidden="1" customBuiltin="1"/>
    <cellStyle name="Accent6" xfId="14816" builtinId="49" hidden="1" customBuiltin="1"/>
    <cellStyle name="Accent6" xfId="14996" builtinId="49" hidden="1" customBuiltin="1"/>
    <cellStyle name="Accent6" xfId="15027" builtinId="49" hidden="1" customBuiltin="1"/>
    <cellStyle name="Accent6" xfId="15061" builtinId="49" hidden="1" customBuiltin="1"/>
    <cellStyle name="Accent6" xfId="15094" builtinId="49" hidden="1" customBuiltin="1"/>
    <cellStyle name="Accent6" xfId="15124" builtinId="49" hidden="1" customBuiltin="1"/>
    <cellStyle name="Accent6" xfId="15092" builtinId="49" hidden="1" customBuiltin="1"/>
    <cellStyle name="Accent6" xfId="15018" builtinId="49" hidden="1" customBuiltin="1"/>
    <cellStyle name="Accent6" xfId="15140" builtinId="49" hidden="1" customBuiltin="1"/>
    <cellStyle name="Accent6" xfId="15168" builtinId="49" hidden="1" customBuiltin="1"/>
    <cellStyle name="Accent6" xfId="15192" builtinId="49" hidden="1" customBuiltin="1"/>
    <cellStyle name="Accent6" xfId="15215" builtinId="49" hidden="1" customBuiltin="1"/>
    <cellStyle name="Accent6" xfId="15226" builtinId="49" hidden="1" customBuiltin="1"/>
    <cellStyle name="Accent6" xfId="15263" builtinId="49" hidden="1" customBuiltin="1"/>
    <cellStyle name="Accent6" xfId="15292" builtinId="49" hidden="1" customBuiltin="1"/>
    <cellStyle name="Accent6" xfId="15324" builtinId="49" hidden="1" customBuiltin="1"/>
    <cellStyle name="Accent6" xfId="15353" builtinId="49" hidden="1" customBuiltin="1"/>
    <cellStyle name="Accent6" xfId="15381" builtinId="49" hidden="1" customBuiltin="1"/>
    <cellStyle name="Accent6" xfId="15351" builtinId="49" hidden="1" customBuiltin="1"/>
    <cellStyle name="Accent6" xfId="15285" builtinId="49" hidden="1" customBuiltin="1"/>
    <cellStyle name="Accent6" xfId="15398" builtinId="49" hidden="1" customBuiltin="1"/>
    <cellStyle name="Accent6" xfId="15422" builtinId="49" hidden="1" customBuiltin="1"/>
    <cellStyle name="Accent6" xfId="15448" builtinId="49" hidden="1" customBuiltin="1"/>
    <cellStyle name="Accent6" xfId="15472" builtinId="49" hidden="1" customBuiltin="1"/>
    <cellStyle name="Accent6" xfId="15504" builtinId="49" hidden="1" customBuiltin="1"/>
    <cellStyle name="Accent6" xfId="15541" builtinId="49" hidden="1" customBuiltin="1"/>
    <cellStyle name="Accent6" xfId="15570" builtinId="49" hidden="1" customBuiltin="1"/>
    <cellStyle name="Accent6" xfId="15602" builtinId="49" hidden="1" customBuiltin="1"/>
    <cellStyle name="Accent6" xfId="15630" builtinId="49" hidden="1" customBuiltin="1"/>
    <cellStyle name="Accent6" xfId="15658" builtinId="49" hidden="1" customBuiltin="1"/>
    <cellStyle name="Accent6" xfId="15628" builtinId="49" hidden="1" customBuiltin="1"/>
    <cellStyle name="Accent6" xfId="15563" builtinId="49" hidden="1" customBuiltin="1"/>
    <cellStyle name="Accent6" xfId="15675" builtinId="49" hidden="1" customBuiltin="1"/>
    <cellStyle name="Accent6" xfId="15698" builtinId="49" hidden="1" customBuiltin="1"/>
    <cellStyle name="Accent6" xfId="15723" builtinId="49" hidden="1" customBuiltin="1"/>
    <cellStyle name="Accent6" xfId="15746" builtinId="49" hidden="1" customBuiltin="1"/>
    <cellStyle name="Accent6" xfId="15778" builtinId="49" hidden="1" customBuiltin="1"/>
    <cellStyle name="Accent6" xfId="14657" builtinId="49" hidden="1" customBuiltin="1"/>
    <cellStyle name="Accent6" xfId="14647" builtinId="49" hidden="1" customBuiltin="1"/>
    <cellStyle name="Accent6" xfId="14776" builtinId="49" hidden="1" customBuiltin="1"/>
    <cellStyle name="Accent6" xfId="14477" builtinId="49" hidden="1" customBuiltin="1"/>
    <cellStyle name="Accent6" xfId="14537" builtinId="49" hidden="1" customBuiltin="1"/>
    <cellStyle name="Accent6" xfId="14483" builtinId="49" hidden="1" customBuiltin="1"/>
    <cellStyle name="Accent6" xfId="15926" builtinId="49" hidden="1" customBuiltin="1"/>
    <cellStyle name="Accent6" xfId="15947" builtinId="49" hidden="1" customBuiltin="1"/>
    <cellStyle name="Accent6" xfId="15970" builtinId="49" hidden="1" customBuiltin="1"/>
    <cellStyle name="Accent6" xfId="15991" builtinId="49" hidden="1" customBuiltin="1"/>
    <cellStyle name="Accent6" xfId="16012" builtinId="49" hidden="1" customBuiltin="1"/>
    <cellStyle name="Accent6" xfId="15891" builtinId="49" hidden="1" customBuiltin="1"/>
    <cellStyle name="Accent6" xfId="16052" builtinId="49" hidden="1" customBuiltin="1"/>
    <cellStyle name="Accent6" xfId="16084" builtinId="49" hidden="1" customBuiltin="1"/>
    <cellStyle name="Accent6" xfId="16118" builtinId="49" hidden="1" customBuiltin="1"/>
    <cellStyle name="Accent6" xfId="16148" builtinId="49" hidden="1" customBuiltin="1"/>
    <cellStyle name="Accent6" xfId="16178" builtinId="49" hidden="1" customBuiltin="1"/>
    <cellStyle name="Accent6" xfId="16146" builtinId="49" hidden="1" customBuiltin="1"/>
    <cellStyle name="Accent6" xfId="16074" builtinId="49" hidden="1" customBuiltin="1"/>
    <cellStyle name="Accent6" xfId="16197" builtinId="49" hidden="1" customBuiltin="1"/>
    <cellStyle name="Accent6" xfId="16225" builtinId="49" hidden="1" customBuiltin="1"/>
    <cellStyle name="Accent6" xfId="16250" builtinId="49" hidden="1" customBuiltin="1"/>
    <cellStyle name="Accent6" xfId="16275" builtinId="49" hidden="1" customBuiltin="1"/>
    <cellStyle name="Accent6" xfId="16287" builtinId="49" hidden="1" customBuiltin="1"/>
    <cellStyle name="Accent6" xfId="16324" builtinId="49" hidden="1" customBuiltin="1"/>
    <cellStyle name="Accent6" xfId="16353" builtinId="49" hidden="1" customBuiltin="1"/>
    <cellStyle name="Accent6" xfId="16385" builtinId="49" hidden="1" customBuiltin="1"/>
    <cellStyle name="Accent6" xfId="16412" builtinId="49" hidden="1" customBuiltin="1"/>
    <cellStyle name="Accent6" xfId="16440" builtinId="49" hidden="1" customBuiltin="1"/>
    <cellStyle name="Accent6" xfId="16410" builtinId="49" hidden="1" customBuiltin="1"/>
    <cellStyle name="Accent6" xfId="16346" builtinId="49" hidden="1" customBuiltin="1"/>
    <cellStyle name="Accent6" xfId="16455" builtinId="49" hidden="1" customBuiltin="1"/>
    <cellStyle name="Accent6" xfId="16479" builtinId="49" hidden="1" customBuiltin="1"/>
    <cellStyle name="Accent6" xfId="16502" builtinId="49" hidden="1" customBuiltin="1"/>
    <cellStyle name="Accent6" xfId="16525" builtinId="49" hidden="1" customBuiltin="1"/>
    <cellStyle name="Accent6" xfId="16557" builtinId="49" hidden="1" customBuiltin="1"/>
    <cellStyle name="Accent6" xfId="16594" builtinId="49" hidden="1" customBuiltin="1"/>
    <cellStyle name="Accent6" xfId="16624" builtinId="49" hidden="1" customBuiltin="1"/>
    <cellStyle name="Accent6" xfId="16657" builtinId="49" hidden="1" customBuiltin="1"/>
    <cellStyle name="Accent6" xfId="16684" builtinId="49" hidden="1" customBuiltin="1"/>
    <cellStyle name="Accent6" xfId="16712" builtinId="49" hidden="1" customBuiltin="1"/>
    <cellStyle name="Accent6" xfId="16682" builtinId="49" hidden="1" customBuiltin="1"/>
    <cellStyle name="Accent6" xfId="16616" builtinId="49" hidden="1" customBuiltin="1"/>
    <cellStyle name="Accent6" xfId="16729" builtinId="49" hidden="1" customBuiltin="1"/>
    <cellStyle name="Accent6" xfId="16753" builtinId="49" hidden="1" customBuiltin="1"/>
    <cellStyle name="Accent6" xfId="16775" builtinId="49" hidden="1" customBuiltin="1"/>
    <cellStyle name="Accent6" xfId="16799" builtinId="49" hidden="1" customBuiltin="1"/>
    <cellStyle name="Accent6" xfId="16826" builtinId="49" hidden="1" customBuiltin="1"/>
    <cellStyle name="Accent6" xfId="14630" builtinId="49" hidden="1" customBuiltin="1"/>
    <cellStyle name="Accent6" xfId="14792" builtinId="49" hidden="1" customBuiltin="1"/>
    <cellStyle name="Accent6" xfId="16889" builtinId="49" hidden="1" customBuiltin="1"/>
    <cellStyle name="Accent6" xfId="14151" builtinId="49" hidden="1" customBuiltin="1"/>
    <cellStyle name="Accent6" xfId="11672" builtinId="49" hidden="1" customBuiltin="1"/>
    <cellStyle name="Accent6" xfId="7945" builtinId="49" hidden="1" customBuiltin="1"/>
    <cellStyle name="Accent6" xfId="13973" builtinId="49" hidden="1" customBuiltin="1"/>
    <cellStyle name="Accent6" xfId="6295" builtinId="49" hidden="1" customBuiltin="1"/>
    <cellStyle name="Accent6" xfId="8146" builtinId="49" hidden="1" customBuiltin="1"/>
    <cellStyle name="Accent6" xfId="4508" builtinId="49" hidden="1" customBuiltin="1"/>
    <cellStyle name="Accent6" xfId="5828" builtinId="49" hidden="1" customBuiltin="1"/>
    <cellStyle name="Accent6" xfId="14198" builtinId="49" hidden="1" customBuiltin="1"/>
    <cellStyle name="Accent6" xfId="4904" builtinId="49" hidden="1" customBuiltin="1"/>
    <cellStyle name="Accent6" xfId="5344" builtinId="49" hidden="1" customBuiltin="1"/>
    <cellStyle name="Accent6" xfId="13985" builtinId="49" hidden="1" customBuiltin="1"/>
    <cellStyle name="Accent6" xfId="7612" builtinId="49" hidden="1" customBuiltin="1"/>
    <cellStyle name="Accent6" xfId="16836" builtinId="49" hidden="1" customBuiltin="1"/>
    <cellStyle name="Accent6" xfId="7840" builtinId="49" hidden="1" customBuiltin="1"/>
    <cellStyle name="Accent6" xfId="9214" builtinId="49" hidden="1" customBuiltin="1"/>
    <cellStyle name="Accent6" xfId="14725" builtinId="49" hidden="1" customBuiltin="1"/>
    <cellStyle name="Accent6" xfId="4318" builtinId="49" hidden="1" customBuiltin="1"/>
    <cellStyle name="Accent6" xfId="16995" builtinId="49" hidden="1" customBuiltin="1"/>
    <cellStyle name="Accent6" xfId="4844" builtinId="49" hidden="1" customBuiltin="1"/>
    <cellStyle name="Accent6" xfId="5433" builtinId="49" hidden="1" customBuiltin="1"/>
    <cellStyle name="Accent6" xfId="14610" builtinId="49" hidden="1" customBuiltin="1"/>
    <cellStyle name="Accent6" xfId="4952" builtinId="49" hidden="1" customBuiltin="1"/>
    <cellStyle name="Accent6" xfId="17005" builtinId="49" hidden="1" customBuiltin="1"/>
    <cellStyle name="Accent6" xfId="14095" builtinId="49" hidden="1" customBuiltin="1"/>
    <cellStyle name="Accent6" xfId="10846" builtinId="49" hidden="1" customBuiltin="1"/>
    <cellStyle name="Accent6" xfId="14558" builtinId="49" hidden="1" customBuiltin="1"/>
    <cellStyle name="Accent6" xfId="14018" builtinId="49" hidden="1" customBuiltin="1"/>
    <cellStyle name="Accent6" xfId="7753" builtinId="49" hidden="1" customBuiltin="1"/>
    <cellStyle name="Accent6" xfId="4188" builtinId="49" hidden="1" customBuiltin="1"/>
    <cellStyle name="Accent6" xfId="5675" builtinId="49" hidden="1" customBuiltin="1"/>
    <cellStyle name="Accent6" xfId="5421" builtinId="49" hidden="1" customBuiltin="1"/>
    <cellStyle name="Accent6" xfId="4203" builtinId="49" hidden="1" customBuiltin="1"/>
    <cellStyle name="Accent6" xfId="9287" builtinId="49" hidden="1" customBuiltin="1"/>
    <cellStyle name="Accent6" xfId="13009" builtinId="49" hidden="1" customBuiltin="1"/>
    <cellStyle name="Accent6" xfId="5129" builtinId="49" hidden="1" customBuiltin="1"/>
    <cellStyle name="Accent6" xfId="7781" builtinId="49" hidden="1" customBuiltin="1"/>
    <cellStyle name="Accent6" xfId="5133" builtinId="49" hidden="1" customBuiltin="1"/>
    <cellStyle name="Accent6" xfId="4224" builtinId="49" hidden="1" customBuiltin="1"/>
    <cellStyle name="Accent6" xfId="7786" builtinId="49" hidden="1" customBuiltin="1"/>
    <cellStyle name="Accent6" xfId="7964" builtinId="49" hidden="1" customBuiltin="1"/>
    <cellStyle name="Accent6" xfId="4296" builtinId="49" hidden="1" customBuiltin="1"/>
    <cellStyle name="Accent6" xfId="4214" builtinId="49" hidden="1" customBuiltin="1"/>
    <cellStyle name="Accent6" xfId="7611" builtinId="49" hidden="1" customBuiltin="1"/>
    <cellStyle name="Accent6" xfId="15882" builtinId="49" hidden="1" customBuiltin="1"/>
    <cellStyle name="Accent6" xfId="176" builtinId="49" hidden="1" customBuiltin="1"/>
    <cellStyle name="Accent6" xfId="15446" builtinId="49" hidden="1" customBuiltin="1"/>
    <cellStyle name="Accent6" xfId="15126" builtinId="49" hidden="1" customBuiltin="1"/>
    <cellStyle name="Accent6" xfId="10951" builtinId="49" hidden="1" customBuiltin="1"/>
    <cellStyle name="Accent6" xfId="4178" builtinId="49" hidden="1" customBuiltin="1"/>
    <cellStyle name="Accent6" xfId="4428" builtinId="49" hidden="1" customBuiltin="1"/>
    <cellStyle name="Accent6" xfId="17188" builtinId="49" hidden="1" customBuiltin="1"/>
    <cellStyle name="Accent6" xfId="17212" builtinId="49" hidden="1" customBuiltin="1"/>
    <cellStyle name="Accent6" xfId="17241" builtinId="49" hidden="1" customBuiltin="1"/>
    <cellStyle name="Accent6" xfId="17268" builtinId="49" hidden="1" customBuiltin="1"/>
    <cellStyle name="Accent6" xfId="17292" builtinId="49" hidden="1" customBuiltin="1"/>
    <cellStyle name="Accent6" xfId="17145" builtinId="49" hidden="1" customBuiltin="1"/>
    <cellStyle name="Accent6" xfId="17338" builtinId="49" hidden="1" customBuiltin="1"/>
    <cellStyle name="Accent6" xfId="17370" builtinId="49" hidden="1" customBuiltin="1"/>
    <cellStyle name="Accent6" xfId="17404" builtinId="49" hidden="1" customBuiltin="1"/>
    <cellStyle name="Accent6" xfId="17437" builtinId="49" hidden="1" customBuiltin="1"/>
    <cellStyle name="Accent6" xfId="17469" builtinId="49" hidden="1" customBuiltin="1"/>
    <cellStyle name="Accent6" xfId="17435" builtinId="49" hidden="1" customBuiltin="1"/>
    <cellStyle name="Accent6" xfId="17361" builtinId="49" hidden="1" customBuiltin="1"/>
    <cellStyle name="Accent6" xfId="17486" builtinId="49" hidden="1" customBuiltin="1"/>
    <cellStyle name="Accent6" xfId="17517" builtinId="49" hidden="1" customBuiltin="1"/>
    <cellStyle name="Accent6" xfId="17543" builtinId="49" hidden="1" customBuiltin="1"/>
    <cellStyle name="Accent6" xfId="17568" builtinId="49" hidden="1" customBuiltin="1"/>
    <cellStyle name="Accent6" xfId="17580" builtinId="49" hidden="1" customBuiltin="1"/>
    <cellStyle name="Accent6" xfId="17620" builtinId="49" hidden="1" customBuiltin="1"/>
    <cellStyle name="Accent6" xfId="17649" builtinId="49" hidden="1" customBuiltin="1"/>
    <cellStyle name="Accent6" xfId="17680" builtinId="49" hidden="1" customBuiltin="1"/>
    <cellStyle name="Accent6" xfId="17710" builtinId="49" hidden="1" customBuiltin="1"/>
    <cellStyle name="Accent6" xfId="17740" builtinId="49" hidden="1" customBuiltin="1"/>
    <cellStyle name="Accent6" xfId="17708" builtinId="49" hidden="1" customBuiltin="1"/>
    <cellStyle name="Accent6" xfId="17642" builtinId="49" hidden="1" customBuiltin="1"/>
    <cellStyle name="Accent6" xfId="17757" builtinId="49" hidden="1" customBuiltin="1"/>
    <cellStyle name="Accent6" xfId="17782" builtinId="49" hidden="1" customBuiltin="1"/>
    <cellStyle name="Accent6" xfId="17808" builtinId="49" hidden="1" customBuiltin="1"/>
    <cellStyle name="Accent6" xfId="17832" builtinId="49" hidden="1" customBuiltin="1"/>
    <cellStyle name="Accent6" xfId="17864" builtinId="49" hidden="1" customBuiltin="1"/>
    <cellStyle name="Accent6" xfId="17904" builtinId="49" hidden="1" customBuiltin="1"/>
    <cellStyle name="Accent6" xfId="17933" builtinId="49" hidden="1" customBuiltin="1"/>
    <cellStyle name="Accent6" xfId="17965" builtinId="49" hidden="1" customBuiltin="1"/>
    <cellStyle name="Accent6" xfId="17995" builtinId="49" hidden="1" customBuiltin="1"/>
    <cellStyle name="Accent6" xfId="18024" builtinId="49" hidden="1" customBuiltin="1"/>
    <cellStyle name="Accent6" xfId="17993" builtinId="49" hidden="1" customBuiltin="1"/>
    <cellStyle name="Accent6" xfId="17926" builtinId="49" hidden="1" customBuiltin="1"/>
    <cellStyle name="Accent6" xfId="18039" builtinId="49" hidden="1" customBuiltin="1"/>
    <cellStyle name="Accent6" xfId="18064" builtinId="49" hidden="1" customBuiltin="1"/>
    <cellStyle name="Accent6" xfId="18089" builtinId="49" hidden="1" customBuiltin="1"/>
    <cellStyle name="Accent6" xfId="18114" builtinId="49" hidden="1" customBuiltin="1"/>
    <cellStyle name="Accent6" xfId="18146" builtinId="49" hidden="1" customBuiltin="1"/>
    <cellStyle name="Accent6" xfId="17059" builtinId="49" hidden="1" customBuiltin="1"/>
    <cellStyle name="Accent6" xfId="17052" builtinId="49" hidden="1" customBuiltin="1"/>
    <cellStyle name="Accent6" xfId="17121" builtinId="49" hidden="1" customBuiltin="1"/>
    <cellStyle name="Accent6" xfId="6281" builtinId="49" hidden="1" customBuiltin="1"/>
    <cellStyle name="Accent6" xfId="7846" builtinId="49" hidden="1" customBuiltin="1"/>
    <cellStyle name="Accent6" xfId="10679" builtinId="49" hidden="1" customBuiltin="1"/>
    <cellStyle name="Accent6" xfId="18288" builtinId="49" hidden="1" customBuiltin="1"/>
    <cellStyle name="Accent6" xfId="18309" builtinId="49" hidden="1" customBuiltin="1"/>
    <cellStyle name="Accent6" xfId="18332" builtinId="49" hidden="1" customBuiltin="1"/>
    <cellStyle name="Accent6" xfId="18353" builtinId="49" hidden="1" customBuiltin="1"/>
    <cellStyle name="Accent6" xfId="18374" builtinId="49" hidden="1" customBuiltin="1"/>
    <cellStyle name="Accent6" xfId="18253" builtinId="49" hidden="1" customBuiltin="1"/>
    <cellStyle name="Accent6" xfId="18417" builtinId="49" hidden="1" customBuiltin="1"/>
    <cellStyle name="Accent6" xfId="18448" builtinId="49" hidden="1" customBuiltin="1"/>
    <cellStyle name="Accent6" xfId="18482" builtinId="49" hidden="1" customBuiltin="1"/>
    <cellStyle name="Accent6" xfId="18514" builtinId="49" hidden="1" customBuiltin="1"/>
    <cellStyle name="Accent6" xfId="18544" builtinId="49" hidden="1" customBuiltin="1"/>
    <cellStyle name="Accent6" xfId="18512" builtinId="49" hidden="1" customBuiltin="1"/>
    <cellStyle name="Accent6" xfId="18439" builtinId="49" hidden="1" customBuiltin="1"/>
    <cellStyle name="Accent6" xfId="18561" builtinId="49" hidden="1" customBuiltin="1"/>
    <cellStyle name="Accent6" xfId="18591" builtinId="49" hidden="1" customBuiltin="1"/>
    <cellStyle name="Accent6" xfId="18618" builtinId="49" hidden="1" customBuiltin="1"/>
    <cellStyle name="Accent6" xfId="18642" builtinId="49" hidden="1" customBuiltin="1"/>
    <cellStyle name="Accent6" xfId="18653" builtinId="49" hidden="1" customBuiltin="1"/>
    <cellStyle name="Accent6" xfId="18693" builtinId="49" hidden="1" customBuiltin="1"/>
    <cellStyle name="Accent6" xfId="18723" builtinId="49" hidden="1" customBuiltin="1"/>
    <cellStyle name="Accent6" xfId="18755" builtinId="49" hidden="1" customBuiltin="1"/>
    <cellStyle name="Accent6" xfId="18784" builtinId="49" hidden="1" customBuiltin="1"/>
    <cellStyle name="Accent6" xfId="18813" builtinId="49" hidden="1" customBuiltin="1"/>
    <cellStyle name="Accent6" xfId="18782" builtinId="49" hidden="1" customBuiltin="1"/>
    <cellStyle name="Accent6" xfId="18716" builtinId="49" hidden="1" customBuiltin="1"/>
    <cellStyle name="Accent6" xfId="18829" builtinId="49" hidden="1" customBuiltin="1"/>
    <cellStyle name="Accent6" xfId="18856" builtinId="49" hidden="1" customBuiltin="1"/>
    <cellStyle name="Accent6" xfId="18881" builtinId="49" hidden="1" customBuiltin="1"/>
    <cellStyle name="Accent6" xfId="18906" builtinId="49" hidden="1" customBuiltin="1"/>
    <cellStyle name="Accent6" xfId="18936" builtinId="49" hidden="1" customBuiltin="1"/>
    <cellStyle name="Accent6" xfId="18976" builtinId="49" hidden="1" customBuiltin="1"/>
    <cellStyle name="Accent6" xfId="19005" builtinId="49" hidden="1" customBuiltin="1"/>
    <cellStyle name="Accent6" xfId="19037" builtinId="49" hidden="1" customBuiltin="1"/>
    <cellStyle name="Accent6" xfId="19067" builtinId="49" hidden="1" customBuiltin="1"/>
    <cellStyle name="Accent6" xfId="19096" builtinId="49" hidden="1" customBuiltin="1"/>
    <cellStyle name="Accent6" xfId="19065" builtinId="49" hidden="1" customBuiltin="1"/>
    <cellStyle name="Accent6" xfId="18998" builtinId="49" hidden="1" customBuiltin="1"/>
    <cellStyle name="Accent6" xfId="19112" builtinId="49" hidden="1" customBuiltin="1"/>
    <cellStyle name="Accent6" xfId="19136" builtinId="49" hidden="1" customBuiltin="1"/>
    <cellStyle name="Accent6" xfId="19160" builtinId="49" hidden="1" customBuiltin="1"/>
    <cellStyle name="Accent6" xfId="19183" builtinId="49" hidden="1" customBuiltin="1"/>
    <cellStyle name="Accent6" xfId="19204" builtinId="49" hidden="1" customBuiltin="1"/>
    <cellStyle name="Accent6" xfId="5051" builtinId="49" hidden="1" customBuiltin="1"/>
    <cellStyle name="Accent6" xfId="14085" builtinId="49" hidden="1" customBuiltin="1"/>
    <cellStyle name="Accent6" xfId="4283" builtinId="49" hidden="1" customBuiltin="1"/>
    <cellStyle name="Accent6" xfId="5364" builtinId="49" hidden="1" customBuiltin="1"/>
    <cellStyle name="Accent6" xfId="4918" builtinId="49" hidden="1" customBuiltin="1"/>
    <cellStyle name="Accent6" xfId="14663" builtinId="49" hidden="1" customBuiltin="1"/>
    <cellStyle name="Accent6" xfId="4104" builtinId="49" hidden="1" customBuiltin="1"/>
    <cellStyle name="Accent6" xfId="17261" builtinId="49" hidden="1" customBuiltin="1"/>
    <cellStyle name="Accent6" xfId="5609" builtinId="49" hidden="1" customBuiltin="1"/>
    <cellStyle name="Accent6" xfId="7721" builtinId="49" hidden="1" customBuiltin="1"/>
    <cellStyle name="Accent6" xfId="6271" builtinId="49" hidden="1" customBuiltin="1"/>
    <cellStyle name="Accent6" xfId="14759" builtinId="49" hidden="1" customBuiltin="1"/>
    <cellStyle name="Accent6" xfId="17966" builtinId="49" hidden="1" customBuiltin="1"/>
    <cellStyle name="Accent6" xfId="14581" builtinId="49" hidden="1" customBuiltin="1"/>
    <cellStyle name="Accent6" xfId="10639" builtinId="49" hidden="1" customBuiltin="1"/>
    <cellStyle name="Accent6" xfId="17556" builtinId="49" hidden="1" customBuiltin="1"/>
    <cellStyle name="Accent6" xfId="19214" builtinId="49" hidden="1" customBuiltin="1"/>
    <cellStyle name="Accent6" xfId="18102" builtinId="49" hidden="1" customBuiltin="1"/>
    <cellStyle name="Accent6" xfId="9622" builtinId="49" hidden="1" customBuiltin="1"/>
    <cellStyle name="Accent6" xfId="19239" builtinId="49" hidden="1" customBuiltin="1"/>
    <cellStyle name="Accent6" xfId="19278" builtinId="49" hidden="1" customBuiltin="1"/>
    <cellStyle name="Accent6" xfId="19315" builtinId="49" hidden="1" customBuiltin="1"/>
    <cellStyle name="Accent6" xfId="19350" builtinId="49" hidden="1" customBuiltin="1"/>
    <cellStyle name="Accent6" xfId="19366" builtinId="49" hidden="1" customBuiltin="1"/>
    <cellStyle name="Accent6" xfId="19412" builtinId="49" hidden="1" customBuiltin="1"/>
    <cellStyle name="Accent6" xfId="19444" builtinId="49" hidden="1" customBuiltin="1"/>
    <cellStyle name="Accent6" xfId="19478" builtinId="49" hidden="1" customBuiltin="1"/>
    <cellStyle name="Accent6" xfId="19510" builtinId="49" hidden="1" customBuiltin="1"/>
    <cellStyle name="Accent6" xfId="19541" builtinId="49" hidden="1" customBuiltin="1"/>
    <cellStyle name="Accent6" xfId="19508" builtinId="49" hidden="1" customBuiltin="1"/>
    <cellStyle name="Accent6" xfId="19435" builtinId="49" hidden="1" customBuiltin="1"/>
    <cellStyle name="Accent6" xfId="19565" builtinId="49" hidden="1" customBuiltin="1"/>
    <cellStyle name="Accent6" xfId="19600" builtinId="49" hidden="1" customBuiltin="1"/>
    <cellStyle name="Accent6" xfId="19636" builtinId="49" hidden="1" customBuiltin="1"/>
    <cellStyle name="Accent6" xfId="19670" builtinId="49" hidden="1" customBuiltin="1"/>
    <cellStyle name="Accent6" xfId="19708" builtinId="49" hidden="1" customBuiltin="1"/>
    <cellStyle name="Accent6" xfId="19754" builtinId="49" hidden="1" customBuiltin="1"/>
    <cellStyle name="Accent6" xfId="19786" builtinId="49" hidden="1" customBuiltin="1"/>
    <cellStyle name="Accent6" xfId="19820" builtinId="49" hidden="1" customBuiltin="1"/>
    <cellStyle name="Accent6" xfId="19852" builtinId="49" hidden="1" customBuiltin="1"/>
    <cellStyle name="Accent6" xfId="19883" builtinId="49" hidden="1" customBuiltin="1"/>
    <cellStyle name="Accent6" xfId="19850" builtinId="49" hidden="1" customBuiltin="1"/>
    <cellStyle name="Accent6" xfId="19777" builtinId="49" hidden="1" customBuiltin="1"/>
    <cellStyle name="Accent6" xfId="19907" builtinId="49" hidden="1" customBuiltin="1"/>
    <cellStyle name="Accent6" xfId="19942" builtinId="49" hidden="1" customBuiltin="1"/>
    <cellStyle name="Accent6" xfId="19978" builtinId="49" hidden="1" customBuiltin="1"/>
    <cellStyle name="Accent6" xfId="20012" builtinId="49" hidden="1" customBuiltin="1"/>
    <cellStyle name="Accent6" xfId="20043" builtinId="49" hidden="1" customBuiltin="1"/>
    <cellStyle name="Accent6" xfId="20150" builtinId="49" hidden="1" customBuiltin="1"/>
    <cellStyle name="Accent6" xfId="20171" builtinId="49" hidden="1" customBuiltin="1"/>
    <cellStyle name="Accent6" xfId="20194" builtinId="49" hidden="1" customBuiltin="1"/>
    <cellStyle name="Accent6" xfId="20216" builtinId="49" hidden="1" customBuiltin="1"/>
    <cellStyle name="Accent6" xfId="20237" builtinId="49" hidden="1" customBuiltin="1"/>
    <cellStyle name="Accent6" xfId="20271" builtinId="49" hidden="1" customBuiltin="1"/>
    <cellStyle name="Accent6" xfId="20472" builtinId="49" hidden="1" customBuiltin="1"/>
    <cellStyle name="Accent6" xfId="20495" builtinId="49" hidden="1" customBuiltin="1"/>
    <cellStyle name="Accent6" xfId="20524" builtinId="49" hidden="1" customBuiltin="1"/>
    <cellStyle name="Accent6" xfId="20551" builtinId="49" hidden="1" customBuiltin="1"/>
    <cellStyle name="Accent6" xfId="20575" builtinId="49" hidden="1" customBuiltin="1"/>
    <cellStyle name="Accent6" xfId="20429" builtinId="49" hidden="1" customBuiltin="1"/>
    <cellStyle name="Accent6" xfId="20620" builtinId="49" hidden="1" customBuiltin="1"/>
    <cellStyle name="Accent6" xfId="20652" builtinId="49" hidden="1" customBuiltin="1"/>
    <cellStyle name="Accent6" xfId="20685" builtinId="49" hidden="1" customBuiltin="1"/>
    <cellStyle name="Accent6" xfId="20718" builtinId="49" hidden="1" customBuiltin="1"/>
    <cellStyle name="Accent6" xfId="20750" builtinId="49" hidden="1" customBuiltin="1"/>
    <cellStyle name="Accent6" xfId="20716" builtinId="49" hidden="1" customBuiltin="1"/>
    <cellStyle name="Accent6" xfId="20643" builtinId="49" hidden="1" customBuiltin="1"/>
    <cellStyle name="Accent6" xfId="20766" builtinId="49" hidden="1" customBuiltin="1"/>
    <cellStyle name="Accent6" xfId="20797" builtinId="49" hidden="1" customBuiltin="1"/>
    <cellStyle name="Accent6" xfId="20823" builtinId="49" hidden="1" customBuiltin="1"/>
    <cellStyle name="Accent6" xfId="20847" builtinId="49" hidden="1" customBuiltin="1"/>
    <cellStyle name="Accent6" xfId="20859" builtinId="49" hidden="1" customBuiltin="1"/>
    <cellStyle name="Accent6" xfId="20899" builtinId="49" hidden="1" customBuiltin="1"/>
    <cellStyle name="Accent6" xfId="20928" builtinId="49" hidden="1" customBuiltin="1"/>
    <cellStyle name="Accent6" xfId="20959" builtinId="49" hidden="1" customBuiltin="1"/>
    <cellStyle name="Accent6" xfId="20989" builtinId="49" hidden="1" customBuiltin="1"/>
    <cellStyle name="Accent6" xfId="21018" builtinId="49" hidden="1" customBuiltin="1"/>
    <cellStyle name="Accent6" xfId="20987" builtinId="49" hidden="1" customBuiltin="1"/>
    <cellStyle name="Accent6" xfId="20921" builtinId="49" hidden="1" customBuiltin="1"/>
    <cellStyle name="Accent6" xfId="21033" builtinId="49" hidden="1" customBuiltin="1"/>
    <cellStyle name="Accent6" xfId="21058" builtinId="49" hidden="1" customBuiltin="1"/>
    <cellStyle name="Accent6" xfId="21082" builtinId="49" hidden="1" customBuiltin="1"/>
    <cellStyle name="Accent6" xfId="21105" builtinId="49" hidden="1" customBuiltin="1"/>
    <cellStyle name="Accent6" xfId="21136" builtinId="49" hidden="1" customBuiltin="1"/>
    <cellStyle name="Accent6" xfId="21176" builtinId="49" hidden="1" customBuiltin="1"/>
    <cellStyle name="Accent6" xfId="21205" builtinId="49" hidden="1" customBuiltin="1"/>
    <cellStyle name="Accent6" xfId="21237" builtinId="49" hidden="1" customBuiltin="1"/>
    <cellStyle name="Accent6" xfId="21266" builtinId="49" hidden="1" customBuiltin="1"/>
    <cellStyle name="Accent6" xfId="21295" builtinId="49" hidden="1" customBuiltin="1"/>
    <cellStyle name="Accent6" xfId="21264" builtinId="49" hidden="1" customBuiltin="1"/>
    <cellStyle name="Accent6" xfId="21198" builtinId="49" hidden="1" customBuiltin="1"/>
    <cellStyle name="Accent6" xfId="21310" builtinId="49" hidden="1" customBuiltin="1"/>
    <cellStyle name="Accent6" xfId="21335" builtinId="49" hidden="1" customBuiltin="1"/>
    <cellStyle name="Accent6" xfId="21360" builtinId="49" hidden="1" customBuiltin="1"/>
    <cellStyle name="Accent6" xfId="21383" builtinId="49" hidden="1" customBuiltin="1"/>
    <cellStyle name="Accent6" xfId="21415" builtinId="49" hidden="1" customBuiltin="1"/>
    <cellStyle name="Accent6" xfId="20344" builtinId="49" hidden="1" customBuiltin="1"/>
    <cellStyle name="Accent6" xfId="20337" builtinId="49" hidden="1" customBuiltin="1"/>
    <cellStyle name="Accent6" xfId="20405" builtinId="49" hidden="1" customBuiltin="1"/>
    <cellStyle name="Accent6" xfId="20276" builtinId="49" hidden="1" customBuiltin="1"/>
    <cellStyle name="Accent6" xfId="20306" builtinId="49" hidden="1" customBuiltin="1"/>
    <cellStyle name="Accent6" xfId="20280" builtinId="49" hidden="1" customBuiltin="1"/>
    <cellStyle name="Accent6" xfId="21557" builtinId="49" hidden="1" customBuiltin="1"/>
    <cellStyle name="Accent6" xfId="21578" builtinId="49" hidden="1" customBuiltin="1"/>
    <cellStyle name="Accent6" xfId="21601" builtinId="49" hidden="1" customBuiltin="1"/>
    <cellStyle name="Accent6" xfId="21622" builtinId="49" hidden="1" customBuiltin="1"/>
    <cellStyle name="Accent6" xfId="21643" builtinId="49" hidden="1" customBuiltin="1"/>
    <cellStyle name="Accent6" xfId="21522" builtinId="49" hidden="1" customBuiltin="1"/>
    <cellStyle name="Accent6" xfId="21686" builtinId="49" hidden="1" customBuiltin="1"/>
    <cellStyle name="Accent6" xfId="21717" builtinId="49" hidden="1" customBuiltin="1"/>
    <cellStyle name="Accent6" xfId="21751" builtinId="49" hidden="1" customBuiltin="1"/>
    <cellStyle name="Accent6" xfId="21782" builtinId="49" hidden="1" customBuiltin="1"/>
    <cellStyle name="Accent6" xfId="21812" builtinId="49" hidden="1" customBuiltin="1"/>
    <cellStyle name="Accent6" xfId="21780" builtinId="49" hidden="1" customBuiltin="1"/>
    <cellStyle name="Accent6" xfId="21708" builtinId="49" hidden="1" customBuiltin="1"/>
    <cellStyle name="Accent6" xfId="21828" builtinId="49" hidden="1" customBuiltin="1"/>
    <cellStyle name="Accent6" xfId="21856" builtinId="49" hidden="1" customBuiltin="1"/>
    <cellStyle name="Accent6" xfId="21880" builtinId="49" hidden="1" customBuiltin="1"/>
    <cellStyle name="Accent6" xfId="21904" builtinId="49" hidden="1" customBuiltin="1"/>
    <cellStyle name="Accent6" xfId="21915" builtinId="49" hidden="1" customBuiltin="1"/>
    <cellStyle name="Accent6" xfId="21955" builtinId="49" hidden="1" customBuiltin="1"/>
    <cellStyle name="Accent6" xfId="21984" builtinId="49" hidden="1" customBuiltin="1"/>
    <cellStyle name="Accent6" xfId="22016" builtinId="49" hidden="1" customBuiltin="1"/>
    <cellStyle name="Accent6" xfId="22044" builtinId="49" hidden="1" customBuiltin="1"/>
    <cellStyle name="Accent6" xfId="22073" builtinId="49" hidden="1" customBuiltin="1"/>
    <cellStyle name="Accent6" xfId="22042" builtinId="49" hidden="1" customBuiltin="1"/>
    <cellStyle name="Accent6" xfId="21977" builtinId="49" hidden="1" customBuiltin="1"/>
    <cellStyle name="Accent6" xfId="22087" builtinId="49" hidden="1" customBuiltin="1"/>
    <cellStyle name="Accent6" xfId="22112" builtinId="49" hidden="1" customBuiltin="1"/>
    <cellStyle name="Accent6" xfId="22137" builtinId="49" hidden="1" customBuiltin="1"/>
    <cellStyle name="Accent6" xfId="22161" builtinId="49" hidden="1" customBuiltin="1"/>
    <cellStyle name="Accent6" xfId="22191" builtinId="49" hidden="1" customBuiltin="1"/>
    <cellStyle name="Accent6" xfId="22231" builtinId="49" hidden="1" customBuiltin="1"/>
    <cellStyle name="Accent6" xfId="22260" builtinId="49" hidden="1" customBuiltin="1"/>
    <cellStyle name="Accent6" xfId="22292" builtinId="49" hidden="1" customBuiltin="1"/>
    <cellStyle name="Accent6" xfId="22321" builtinId="49" hidden="1" customBuiltin="1"/>
    <cellStyle name="Accent6" xfId="22350" builtinId="49" hidden="1" customBuiltin="1"/>
    <cellStyle name="Accent6" xfId="22319" builtinId="49" hidden="1" customBuiltin="1"/>
    <cellStyle name="Accent6" xfId="22253" builtinId="49" hidden="1" customBuiltin="1"/>
    <cellStyle name="Accent6" xfId="22366" builtinId="49" hidden="1" customBuiltin="1"/>
    <cellStyle name="Accent6" xfId="22390" builtinId="49" hidden="1" customBuiltin="1"/>
    <cellStyle name="Accent6" xfId="22413" builtinId="49" hidden="1" customBuiltin="1"/>
    <cellStyle name="Accent6" xfId="22436" builtinId="49" hidden="1" customBuiltin="1"/>
    <cellStyle name="Accent6" xfId="22457" builtinId="49" hidden="1" customBuiltin="1"/>
    <cellStyle name="Accent6" xfId="17515" builtinId="49" hidden="1" customBuiltin="1"/>
    <cellStyle name="Accent6" xfId="7577" builtinId="49" hidden="1" customBuiltin="1"/>
    <cellStyle name="Accent6" xfId="10676" builtinId="49" hidden="1" customBuiltin="1"/>
    <cellStyle name="Accent6" xfId="14720" builtinId="49" hidden="1" customBuiltin="1"/>
    <cellStyle name="Accent6" xfId="18376" builtinId="49" hidden="1" customBuiltin="1"/>
    <cellStyle name="Accent6" xfId="17008" builtinId="49" hidden="1" customBuiltin="1"/>
    <cellStyle name="Accent6" xfId="5045" builtinId="49" hidden="1" customBuiltin="1"/>
    <cellStyle name="Accent6" xfId="20544" builtinId="49" hidden="1" customBuiltin="1"/>
    <cellStyle name="Accent6" xfId="14283" builtinId="49" hidden="1" customBuiltin="1"/>
    <cellStyle name="Accent6" xfId="12814" builtinId="49" hidden="1" customBuiltin="1"/>
    <cellStyle name="Accent6" xfId="17237" builtinId="49" hidden="1" customBuiltin="1"/>
    <cellStyle name="Accent6" xfId="5965" builtinId="49" hidden="1" customBuiltin="1"/>
    <cellStyle name="Accent6" xfId="21238" builtinId="49" hidden="1" customBuiltin="1"/>
    <cellStyle name="Accent6" xfId="20078" builtinId="49" hidden="1" customBuiltin="1"/>
    <cellStyle name="Accent6" xfId="16193" builtinId="49" hidden="1" customBuiltin="1"/>
    <cellStyle name="Accent6" xfId="20835" builtinId="49" hidden="1" customBuiltin="1"/>
    <cellStyle name="Accent6" xfId="22467" builtinId="49" hidden="1" customBuiltin="1"/>
    <cellStyle name="Accent6" xfId="21372" builtinId="49" hidden="1" customBuiltin="1"/>
    <cellStyle name="Accent6" xfId="20070" builtinId="49" hidden="1" customBuiltin="1"/>
    <cellStyle name="Accent6" xfId="22492" builtinId="49" hidden="1" customBuiltin="1"/>
    <cellStyle name="Accent6" xfId="22531" builtinId="49" hidden="1" customBuiltin="1"/>
    <cellStyle name="Accent6" xfId="22568" builtinId="49" hidden="1" customBuiltin="1"/>
    <cellStyle name="Accent6" xfId="22603" builtinId="49" hidden="1" customBuiltin="1"/>
    <cellStyle name="Accent6" xfId="22619" builtinId="49" hidden="1" customBuiltin="1"/>
    <cellStyle name="Accent6" xfId="22665" builtinId="49" hidden="1" customBuiltin="1"/>
    <cellStyle name="Accent6" xfId="22697" builtinId="49" hidden="1" customBuiltin="1"/>
    <cellStyle name="Accent6" xfId="22731" builtinId="49" hidden="1" customBuiltin="1"/>
    <cellStyle name="Accent6" xfId="22763" builtinId="49" hidden="1" customBuiltin="1"/>
    <cellStyle name="Accent6" xfId="22794" builtinId="49" hidden="1" customBuiltin="1"/>
    <cellStyle name="Accent6" xfId="22761" builtinId="49" hidden="1" customBuiltin="1"/>
    <cellStyle name="Accent6" xfId="22688" builtinId="49" hidden="1" customBuiltin="1"/>
    <cellStyle name="Accent6" xfId="22818" builtinId="49" hidden="1" customBuiltin="1"/>
    <cellStyle name="Accent6" xfId="22853" builtinId="49" hidden="1" customBuiltin="1"/>
    <cellStyle name="Accent6" xfId="22889" builtinId="49" hidden="1" customBuiltin="1"/>
    <cellStyle name="Accent6" xfId="22923" builtinId="49" hidden="1" customBuiltin="1"/>
    <cellStyle name="Accent6" xfId="22961" builtinId="49" hidden="1" customBuiltin="1"/>
    <cellStyle name="Accent6" xfId="23007" builtinId="49" hidden="1" customBuiltin="1"/>
    <cellStyle name="Accent6" xfId="23039" builtinId="49" hidden="1" customBuiltin="1"/>
    <cellStyle name="Accent6" xfId="23073" builtinId="49" hidden="1" customBuiltin="1"/>
    <cellStyle name="Accent6" xfId="23105" builtinId="49" hidden="1" customBuiltin="1"/>
    <cellStyle name="Accent6" xfId="23136" builtinId="49" hidden="1" customBuiltin="1"/>
    <cellStyle name="Accent6" xfId="23103" builtinId="49" hidden="1" customBuiltin="1"/>
    <cellStyle name="Accent6" xfId="23030" builtinId="49" hidden="1" customBuiltin="1"/>
    <cellStyle name="Accent6" xfId="23160" builtinId="49" hidden="1" customBuiltin="1"/>
    <cellStyle name="Accent6" xfId="23195" builtinId="49" hidden="1" customBuiltin="1"/>
    <cellStyle name="Accent6" xfId="23231" builtinId="49" hidden="1" customBuiltin="1"/>
    <cellStyle name="Accent6" xfId="23265" builtinId="49" hidden="1" customBuiltin="1"/>
    <cellStyle name="Accent6" xfId="23292" builtinId="49" hidden="1" customBuiltin="1"/>
    <cellStyle name="Accent6" xfId="23358" builtinId="49" hidden="1" customBuiltin="1"/>
    <cellStyle name="Accent6" xfId="23379" builtinId="49" hidden="1" customBuiltin="1"/>
    <cellStyle name="Accent6" xfId="23402" builtinId="49" hidden="1" customBuiltin="1"/>
    <cellStyle name="Accent6" xfId="23424" builtinId="49" hidden="1" customBuiltin="1"/>
    <cellStyle name="Accent6" xfId="23445" builtinId="49" hidden="1" customBuiltin="1"/>
    <cellStyle name="Accent6" xfId="23476" builtinId="49" hidden="1" customBuiltin="1"/>
    <cellStyle name="Accent6" xfId="23672" builtinId="49" hidden="1" customBuiltin="1"/>
    <cellStyle name="Accent6" xfId="23694" builtinId="49" hidden="1" customBuiltin="1"/>
    <cellStyle name="Accent6" xfId="23722" builtinId="49" hidden="1" customBuiltin="1"/>
    <cellStyle name="Accent6" xfId="23748" builtinId="49" hidden="1" customBuiltin="1"/>
    <cellStyle name="Accent6" xfId="23772" builtinId="49" hidden="1" customBuiltin="1"/>
    <cellStyle name="Accent6" xfId="23631" builtinId="49" hidden="1" customBuiltin="1"/>
    <cellStyle name="Accent6" xfId="23816" builtinId="49" hidden="1" customBuiltin="1"/>
    <cellStyle name="Accent6" xfId="23848" builtinId="49" hidden="1" customBuiltin="1"/>
    <cellStyle name="Accent6" xfId="23881" builtinId="49" hidden="1" customBuiltin="1"/>
    <cellStyle name="Accent6" xfId="23914" builtinId="49" hidden="1" customBuiltin="1"/>
    <cellStyle name="Accent6" xfId="23944" builtinId="49" hidden="1" customBuiltin="1"/>
    <cellStyle name="Accent6" xfId="23912" builtinId="49" hidden="1" customBuiltin="1"/>
    <cellStyle name="Accent6" xfId="23839" builtinId="49" hidden="1" customBuiltin="1"/>
    <cellStyle name="Accent6" xfId="23960" builtinId="49" hidden="1" customBuiltin="1"/>
    <cellStyle name="Accent6" xfId="23989" builtinId="49" hidden="1" customBuiltin="1"/>
    <cellStyle name="Accent6" xfId="24015" builtinId="49" hidden="1" customBuiltin="1"/>
    <cellStyle name="Accent6" xfId="24038" builtinId="49" hidden="1" customBuiltin="1"/>
    <cellStyle name="Accent6" xfId="24050" builtinId="49" hidden="1" customBuiltin="1"/>
    <cellStyle name="Accent6" xfId="24088" builtinId="49" hidden="1" customBuiltin="1"/>
    <cellStyle name="Accent6" xfId="24117" builtinId="49" hidden="1" customBuiltin="1"/>
    <cellStyle name="Accent6" xfId="24148" builtinId="49" hidden="1" customBuiltin="1"/>
    <cellStyle name="Accent6" xfId="24177" builtinId="49" hidden="1" customBuiltin="1"/>
    <cellStyle name="Accent6" xfId="24206" builtinId="49" hidden="1" customBuiltin="1"/>
    <cellStyle name="Accent6" xfId="24175" builtinId="49" hidden="1" customBuiltin="1"/>
    <cellStyle name="Accent6" xfId="24110" builtinId="49" hidden="1" customBuiltin="1"/>
    <cellStyle name="Accent6" xfId="24221" builtinId="49" hidden="1" customBuiltin="1"/>
    <cellStyle name="Accent6" xfId="24245" builtinId="49" hidden="1" customBuiltin="1"/>
    <cellStyle name="Accent6" xfId="24269" builtinId="49" hidden="1" customBuiltin="1"/>
    <cellStyle name="Accent6" xfId="24292" builtinId="49" hidden="1" customBuiltin="1"/>
    <cellStyle name="Accent6" xfId="24323" builtinId="49" hidden="1" customBuiltin="1"/>
    <cellStyle name="Accent6" xfId="24362" builtinId="49" hidden="1" customBuiltin="1"/>
    <cellStyle name="Accent6" xfId="24391" builtinId="49" hidden="1" customBuiltin="1"/>
    <cellStyle name="Accent6" xfId="24422" builtinId="49" hidden="1" customBuiltin="1"/>
    <cellStyle name="Accent6" xfId="24451" builtinId="49" hidden="1" customBuiltin="1"/>
    <cellStyle name="Accent6" xfId="24480" builtinId="49" hidden="1" customBuiltin="1"/>
    <cellStyle name="Accent6" xfId="24449" builtinId="49" hidden="1" customBuiltin="1"/>
    <cellStyle name="Accent6" xfId="24384" builtinId="49" hidden="1" customBuiltin="1"/>
    <cellStyle name="Accent6" xfId="24495" builtinId="49" hidden="1" customBuiltin="1"/>
    <cellStyle name="Accent6" xfId="24520" builtinId="49" hidden="1" customBuiltin="1"/>
    <cellStyle name="Accent6" xfId="24544" builtinId="49" hidden="1" customBuiltin="1"/>
    <cellStyle name="Accent6" xfId="24567" builtinId="49" hidden="1" customBuiltin="1"/>
    <cellStyle name="Accent6" xfId="24599" builtinId="49" hidden="1" customBuiltin="1"/>
    <cellStyle name="Accent6" xfId="23548" builtinId="49" hidden="1" customBuiltin="1"/>
    <cellStyle name="Accent6" xfId="23541" builtinId="49" hidden="1" customBuiltin="1"/>
    <cellStyle name="Accent6" xfId="23608" builtinId="49" hidden="1" customBuiltin="1"/>
    <cellStyle name="Accent6" xfId="23481" builtinId="49" hidden="1" customBuiltin="1"/>
    <cellStyle name="Accent6" xfId="23510" builtinId="49" hidden="1" customBuiltin="1"/>
    <cellStyle name="Accent6" xfId="23485" builtinId="49" hidden="1" customBuiltin="1"/>
    <cellStyle name="Accent6" xfId="24740" builtinId="49" hidden="1" customBuiltin="1"/>
    <cellStyle name="Accent6" xfId="24761" builtinId="49" hidden="1" customBuiltin="1"/>
    <cellStyle name="Accent6" xfId="24784" builtinId="49" hidden="1" customBuiltin="1"/>
    <cellStyle name="Accent6" xfId="24805" builtinId="49" hidden="1" customBuiltin="1"/>
    <cellStyle name="Accent6" xfId="24826" builtinId="49" hidden="1" customBuiltin="1"/>
    <cellStyle name="Accent6" xfId="24705" builtinId="49" hidden="1" customBuiltin="1"/>
    <cellStyle name="Accent6" xfId="24867" builtinId="49" hidden="1" customBuiltin="1"/>
    <cellStyle name="Accent6" xfId="24898" builtinId="49" hidden="1" customBuiltin="1"/>
    <cellStyle name="Accent6" xfId="24931" builtinId="49" hidden="1" customBuiltin="1"/>
    <cellStyle name="Accent6" xfId="24962" builtinId="49" hidden="1" customBuiltin="1"/>
    <cellStyle name="Accent6" xfId="24992" builtinId="49" hidden="1" customBuiltin="1"/>
    <cellStyle name="Accent6" xfId="24960" builtinId="49" hidden="1" customBuiltin="1"/>
    <cellStyle name="Accent6" xfId="24889" builtinId="49" hidden="1" customBuiltin="1"/>
    <cellStyle name="Accent6" xfId="25008" builtinId="49" hidden="1" customBuiltin="1"/>
    <cellStyle name="Accent6" xfId="25035" builtinId="49" hidden="1" customBuiltin="1"/>
    <cellStyle name="Accent6" xfId="25059" builtinId="49" hidden="1" customBuiltin="1"/>
    <cellStyle name="Accent6" xfId="25083" builtinId="49" hidden="1" customBuiltin="1"/>
    <cellStyle name="Accent6" xfId="25093" builtinId="49" hidden="1" customBuiltin="1"/>
    <cellStyle name="Accent6" xfId="25131" builtinId="49" hidden="1" customBuiltin="1"/>
    <cellStyle name="Accent6" xfId="25160" builtinId="49" hidden="1" customBuiltin="1"/>
    <cellStyle name="Accent6" xfId="25191" builtinId="49" hidden="1" customBuiltin="1"/>
    <cellStyle name="Accent6" xfId="25219" builtinId="49" hidden="1" customBuiltin="1"/>
    <cellStyle name="Accent6" xfId="25247" builtinId="49" hidden="1" customBuiltin="1"/>
    <cellStyle name="Accent6" xfId="25217" builtinId="49" hidden="1" customBuiltin="1"/>
    <cellStyle name="Accent6" xfId="25153" builtinId="49" hidden="1" customBuiltin="1"/>
    <cellStyle name="Accent6" xfId="25261" builtinId="49" hidden="1" customBuiltin="1"/>
    <cellStyle name="Accent6" xfId="25286" builtinId="49" hidden="1" customBuiltin="1"/>
    <cellStyle name="Accent6" xfId="25310" builtinId="49" hidden="1" customBuiltin="1"/>
    <cellStyle name="Accent6" xfId="25334" builtinId="49" hidden="1" customBuiltin="1"/>
    <cellStyle name="Accent6" xfId="25364" builtinId="49" hidden="1" customBuiltin="1"/>
    <cellStyle name="Accent6" xfId="25402" builtinId="49" hidden="1" customBuiltin="1"/>
    <cellStyle name="Accent6" xfId="25431" builtinId="49" hidden="1" customBuiltin="1"/>
    <cellStyle name="Accent6" xfId="25462" builtinId="49" hidden="1" customBuiltin="1"/>
    <cellStyle name="Accent6" xfId="25490" builtinId="49" hidden="1" customBuiltin="1"/>
    <cellStyle name="Accent6" xfId="25519" builtinId="49" hidden="1" customBuiltin="1"/>
    <cellStyle name="Accent6" xfId="25488" builtinId="49" hidden="1" customBuiltin="1"/>
    <cellStyle name="Accent6" xfId="25424" builtinId="49" hidden="1" customBuiltin="1"/>
    <cellStyle name="Accent6" xfId="25534" builtinId="49" hidden="1" customBuiltin="1"/>
    <cellStyle name="Accent6" xfId="25558" builtinId="49" hidden="1" customBuiltin="1"/>
    <cellStyle name="Accent6" xfId="25581" builtinId="49" hidden="1" customBuiltin="1"/>
    <cellStyle name="Accent6" xfId="25604" builtinId="49" hidden="1" customBuiltin="1"/>
    <cellStyle name="Accent6" xfId="25625" builtinId="49" hidden="1" customBuiltin="1"/>
    <cellStyle name="Accent6" xfId="20795" builtinId="49" hidden="1" customBuiltin="1"/>
    <cellStyle name="Accent6" xfId="19059" builtinId="49" hidden="1" customBuiltin="1"/>
    <cellStyle name="Accent6" xfId="20240" builtinId="49" hidden="1" customBuiltin="1"/>
    <cellStyle name="Accent6" xfId="9629" builtinId="49" hidden="1" customBuiltin="1"/>
    <cellStyle name="Accent6" xfId="21645" builtinId="49" hidden="1" customBuiltin="1"/>
    <cellStyle name="Accent6" xfId="4340" builtinId="49" hidden="1" customBuiltin="1"/>
    <cellStyle name="Accent6" xfId="6235" builtinId="49" hidden="1" customBuiltin="1"/>
    <cellStyle name="Accent6" xfId="23742" builtinId="49" hidden="1" customBuiltin="1"/>
    <cellStyle name="Accent6" xfId="5373" builtinId="49" hidden="1" customBuiltin="1"/>
    <cellStyle name="Accent6" xfId="20095" builtinId="49" hidden="1" customBuiltin="1"/>
    <cellStyle name="Accent6" xfId="20520" builtinId="49" hidden="1" customBuiltin="1"/>
    <cellStyle name="Accent6" xfId="4922" builtinId="49" hidden="1" customBuiltin="1"/>
    <cellStyle name="Accent6" xfId="24423" builtinId="49" hidden="1" customBuiltin="1"/>
    <cellStyle name="Accent6" xfId="23314" builtinId="49" hidden="1" customBuiltin="1"/>
    <cellStyle name="Accent6" xfId="20059" builtinId="49" hidden="1" customBuiltin="1"/>
    <cellStyle name="Accent6" xfId="24027" builtinId="49" hidden="1" customBuiltin="1"/>
    <cellStyle name="Accent6" xfId="25635" builtinId="49" hidden="1" customBuiltin="1"/>
    <cellStyle name="Accent6" xfId="24556" builtinId="49" hidden="1" customBuiltin="1"/>
    <cellStyle name="Accent6" xfId="23313" builtinId="49" hidden="1" customBuiltin="1"/>
    <cellStyle name="Accent6" xfId="25660" builtinId="49" hidden="1" customBuiltin="1"/>
    <cellStyle name="Accent6" xfId="25698" builtinId="49" hidden="1" customBuiltin="1"/>
    <cellStyle name="Accent6" xfId="25734" builtinId="49" hidden="1" customBuiltin="1"/>
    <cellStyle name="Accent6" xfId="25769" builtinId="49" hidden="1" customBuiltin="1"/>
    <cellStyle name="Accent6" xfId="25785" builtinId="49" hidden="1" customBuiltin="1"/>
    <cellStyle name="Accent6" xfId="25831" builtinId="49" hidden="1" customBuiltin="1"/>
    <cellStyle name="Accent6" xfId="25863" builtinId="49" hidden="1" customBuiltin="1"/>
    <cellStyle name="Accent6" xfId="25897" builtinId="49" hidden="1" customBuiltin="1"/>
    <cellStyle name="Accent6" xfId="25929" builtinId="49" hidden="1" customBuiltin="1"/>
    <cellStyle name="Accent6" xfId="25960" builtinId="49" hidden="1" customBuiltin="1"/>
    <cellStyle name="Accent6" xfId="25927" builtinId="49" hidden="1" customBuiltin="1"/>
    <cellStyle name="Accent6" xfId="25854" builtinId="49" hidden="1" customBuiltin="1"/>
    <cellStyle name="Accent6" xfId="25984" builtinId="49" hidden="1" customBuiltin="1"/>
    <cellStyle name="Accent6" xfId="26019" builtinId="49" hidden="1" customBuiltin="1"/>
    <cellStyle name="Accent6" xfId="26055" builtinId="49" hidden="1" customBuiltin="1"/>
    <cellStyle name="Accent6" xfId="26089" builtinId="49" hidden="1" customBuiltin="1"/>
    <cellStyle name="Accent6" xfId="26121" builtinId="49" hidden="1" customBuiltin="1"/>
    <cellStyle name="Accent6" xfId="26159" builtinId="49" hidden="1" customBuiltin="1"/>
    <cellStyle name="Accent6" xfId="26188" builtinId="49" hidden="1" customBuiltin="1"/>
    <cellStyle name="Accent6" xfId="26219" builtinId="49" hidden="1" customBuiltin="1"/>
    <cellStyle name="Accent6" xfId="26248" builtinId="49" hidden="1" customBuiltin="1"/>
    <cellStyle name="Accent6" xfId="26276" builtinId="49" hidden="1" customBuiltin="1"/>
    <cellStyle name="Accent6" xfId="26246" builtinId="49" hidden="1" customBuiltin="1"/>
    <cellStyle name="Accent6" xfId="26181" builtinId="49" hidden="1" customBuiltin="1"/>
    <cellStyle name="Accent6" xfId="26289" builtinId="49" hidden="1" customBuiltin="1"/>
    <cellStyle name="Accent6" xfId="26311" builtinId="49" hidden="1" customBuiltin="1"/>
    <cellStyle name="Accent6" xfId="26334" builtinId="49" hidden="1" customBuiltin="1"/>
    <cellStyle name="Accent6" xfId="26355" builtinId="49" hidden="1" customBuiltin="1"/>
    <cellStyle name="Accent6" xfId="26377" builtinId="49" hidden="1" customBuiltin="1"/>
    <cellStyle name="Accent6" xfId="26399" builtinId="49" hidden="1" customBuiltin="1"/>
    <cellStyle name="Accent6" xfId="26420" builtinId="49" hidden="1" customBuiltin="1"/>
    <cellStyle name="Accent6" xfId="26442" builtinId="49" hidden="1" customBuiltin="1"/>
    <cellStyle name="Accent6" xfId="26464" builtinId="49" hidden="1" customBuiltin="1"/>
    <cellStyle name="Accent6" xfId="26485" builtinId="49" hidden="1" customBuiltin="1"/>
    <cellStyle name="Accent6" xfId="26510" builtinId="49" hidden="1" customBuiltin="1"/>
    <cellStyle name="Accent6" xfId="26689" builtinId="49" hidden="1" customBuiltin="1"/>
    <cellStyle name="Accent6" xfId="26710" builtinId="49" hidden="1" customBuiltin="1"/>
    <cellStyle name="Accent6" xfId="26733" builtinId="49" hidden="1" customBuiltin="1"/>
    <cellStyle name="Accent6" xfId="26755" builtinId="49" hidden="1" customBuiltin="1"/>
    <cellStyle name="Accent6" xfId="26776" builtinId="49" hidden="1" customBuiltin="1"/>
    <cellStyle name="Accent6" xfId="26652" builtinId="49" hidden="1" customBuiltin="1"/>
    <cellStyle name="Accent6" xfId="26815" builtinId="49" hidden="1" customBuiltin="1"/>
    <cellStyle name="Accent6" xfId="26846" builtinId="49" hidden="1" customBuiltin="1"/>
    <cellStyle name="Accent6" xfId="26879" builtinId="49" hidden="1" customBuiltin="1"/>
    <cellStyle name="Accent6" xfId="26910" builtinId="49" hidden="1" customBuiltin="1"/>
    <cellStyle name="Accent6" xfId="26940" builtinId="49" hidden="1" customBuiltin="1"/>
    <cellStyle name="Accent6" xfId="26908" builtinId="49" hidden="1" customBuiltin="1"/>
    <cellStyle name="Accent6" xfId="26837" builtinId="49" hidden="1" customBuiltin="1"/>
    <cellStyle name="Accent6" xfId="26954" builtinId="49" hidden="1" customBuiltin="1"/>
    <cellStyle name="Accent6" xfId="26979" builtinId="49" hidden="1" customBuiltin="1"/>
    <cellStyle name="Accent6" xfId="27001" builtinId="49" hidden="1" customBuiltin="1"/>
    <cellStyle name="Accent6" xfId="27022" builtinId="49" hidden="1" customBuiltin="1"/>
    <cellStyle name="Accent6" xfId="27033" builtinId="49" hidden="1" customBuiltin="1"/>
    <cellStyle name="Accent6" xfId="27069" builtinId="49" hidden="1" customBuiltin="1"/>
    <cellStyle name="Accent6" xfId="27098" builtinId="49" hidden="1" customBuiltin="1"/>
    <cellStyle name="Accent6" xfId="27129" builtinId="49" hidden="1" customBuiltin="1"/>
    <cellStyle name="Accent6" xfId="27157" builtinId="49" hidden="1" customBuiltin="1"/>
    <cellStyle name="Accent6" xfId="27185" builtinId="49" hidden="1" customBuiltin="1"/>
    <cellStyle name="Accent6" xfId="27155" builtinId="49" hidden="1" customBuiltin="1"/>
    <cellStyle name="Accent6" xfId="27091" builtinId="49" hidden="1" customBuiltin="1"/>
    <cellStyle name="Accent6" xfId="27198" builtinId="49" hidden="1" customBuiltin="1"/>
    <cellStyle name="Accent6" xfId="27220" builtinId="49" hidden="1" customBuiltin="1"/>
    <cellStyle name="Accent6" xfId="27242" builtinId="49" hidden="1" customBuiltin="1"/>
    <cellStyle name="Accent6" xfId="27263" builtinId="49" hidden="1" customBuiltin="1"/>
    <cellStyle name="Accent6" xfId="27293" builtinId="49" hidden="1" customBuiltin="1"/>
    <cellStyle name="Accent6" xfId="27329" builtinId="49" hidden="1" customBuiltin="1"/>
    <cellStyle name="Accent6" xfId="27358" builtinId="49" hidden="1" customBuiltin="1"/>
    <cellStyle name="Accent6" xfId="27389" builtinId="49" hidden="1" customBuiltin="1"/>
    <cellStyle name="Accent6" xfId="27417" builtinId="49" hidden="1" customBuiltin="1"/>
    <cellStyle name="Accent6" xfId="27445" builtinId="49" hidden="1" customBuiltin="1"/>
    <cellStyle name="Accent6" xfId="27415" builtinId="49" hidden="1" customBuiltin="1"/>
    <cellStyle name="Accent6" xfId="27351" builtinId="49" hidden="1" customBuiltin="1"/>
    <cellStyle name="Accent6" xfId="27458" builtinId="49" hidden="1" customBuiltin="1"/>
    <cellStyle name="Accent6" xfId="27480" builtinId="49" hidden="1" customBuiltin="1"/>
    <cellStyle name="Accent6" xfId="27502" builtinId="49" hidden="1" customBuiltin="1"/>
    <cellStyle name="Accent6" xfId="27523" builtinId="49" hidden="1" customBuiltin="1"/>
    <cellStyle name="Accent6" xfId="27544" builtinId="49" hidden="1" customBuiltin="1"/>
    <cellStyle name="Accent6" xfId="26575" builtinId="49" hidden="1" customBuiltin="1"/>
    <cellStyle name="Accent6" xfId="26569" builtinId="49" hidden="1" customBuiltin="1"/>
    <cellStyle name="Accent6" xfId="26631" builtinId="49" hidden="1" customBuiltin="1"/>
    <cellStyle name="Accent6" xfId="26515" builtinId="49" hidden="1" customBuiltin="1"/>
    <cellStyle name="Accent6" xfId="26541" builtinId="49" hidden="1" customBuiltin="1"/>
    <cellStyle name="Accent6" xfId="26519" builtinId="49" hidden="1" customBuiltin="1"/>
    <cellStyle name="Accent6" xfId="27597" builtinId="49" hidden="1" customBuiltin="1"/>
    <cellStyle name="Accent6" xfId="27618" builtinId="49" hidden="1" customBuiltin="1"/>
    <cellStyle name="Accent6" xfId="27641" builtinId="49" hidden="1" customBuiltin="1"/>
    <cellStyle name="Accent6" xfId="27662" builtinId="49" hidden="1" customBuiltin="1"/>
    <cellStyle name="Accent6" xfId="27683" builtinId="49" hidden="1" customBuiltin="1"/>
    <cellStyle name="Accent6" xfId="27562" builtinId="49" hidden="1" customBuiltin="1"/>
    <cellStyle name="Accent6" xfId="27721" builtinId="49" hidden="1" customBuiltin="1"/>
    <cellStyle name="Accent6" xfId="27752" builtinId="49" hidden="1" customBuiltin="1"/>
    <cellStyle name="Accent6" xfId="27785" builtinId="49" hidden="1" customBuiltin="1"/>
    <cellStyle name="Accent6" xfId="27815" builtinId="49" hidden="1" customBuiltin="1"/>
    <cellStyle name="Accent6" xfId="27845" builtinId="49" hidden="1" customBuiltin="1"/>
    <cellStyle name="Accent6" xfId="27813" builtinId="49" hidden="1" customBuiltin="1"/>
    <cellStyle name="Accent6" xfId="27743" builtinId="49" hidden="1" customBuiltin="1"/>
    <cellStyle name="Accent6" xfId="27859" builtinId="49" hidden="1" customBuiltin="1"/>
    <cellStyle name="Accent6" xfId="27884" builtinId="49" hidden="1" customBuiltin="1"/>
    <cellStyle name="Accent6" xfId="27905" builtinId="49" hidden="1" customBuiltin="1"/>
    <cellStyle name="Accent6" xfId="27926" builtinId="49" hidden="1" customBuiltin="1"/>
    <cellStyle name="Accent6" xfId="27936" builtinId="49" hidden="1" customBuiltin="1"/>
    <cellStyle name="Accent6" xfId="27971" builtinId="49" hidden="1" customBuiltin="1"/>
    <cellStyle name="Accent6" xfId="28000" builtinId="49" hidden="1" customBuiltin="1"/>
    <cellStyle name="Accent6" xfId="28031" builtinId="49" hidden="1" customBuiltin="1"/>
    <cellStyle name="Accent6" xfId="28058" builtinId="49" hidden="1" customBuiltin="1"/>
    <cellStyle name="Accent6" xfId="28086" builtinId="49" hidden="1" customBuiltin="1"/>
    <cellStyle name="Accent6" xfId="28056" builtinId="49" hidden="1" customBuiltin="1"/>
    <cellStyle name="Accent6" xfId="27993" builtinId="49" hidden="1" customBuiltin="1"/>
    <cellStyle name="Accent6" xfId="28099" builtinId="49" hidden="1" customBuiltin="1"/>
    <cellStyle name="Accent6" xfId="28121" builtinId="49" hidden="1" customBuiltin="1"/>
    <cellStyle name="Accent6" xfId="28142" builtinId="49" hidden="1" customBuiltin="1"/>
    <cellStyle name="Accent6" xfId="28163" builtinId="49" hidden="1" customBuiltin="1"/>
    <cellStyle name="Accent6" xfId="28192" builtinId="49" hidden="1" customBuiltin="1"/>
    <cellStyle name="Accent6" xfId="28227" builtinId="49" hidden="1" customBuiltin="1"/>
    <cellStyle name="Accent6" xfId="28256" builtinId="49" hidden="1" customBuiltin="1"/>
    <cellStyle name="Accent6" xfId="28287" builtinId="49" hidden="1" customBuiltin="1"/>
    <cellStyle name="Accent6" xfId="28314" builtinId="49" hidden="1" customBuiltin="1"/>
    <cellStyle name="Accent6" xfId="28342" builtinId="49" hidden="1" customBuiltin="1"/>
    <cellStyle name="Accent6" xfId="28312" builtinId="49" hidden="1" customBuiltin="1"/>
    <cellStyle name="Accent6" xfId="28249" builtinId="49" hidden="1" customBuiltin="1"/>
    <cellStyle name="Accent6" xfId="28355" builtinId="49" hidden="1" customBuiltin="1"/>
    <cellStyle name="Accent6" xfId="28377" builtinId="49" hidden="1" customBuiltin="1"/>
    <cellStyle name="Accent6" xfId="28398" builtinId="49" hidden="1" customBuiltin="1"/>
    <cellStyle name="Accent6" xfId="28419" builtinId="49" hidden="1" customBuiltin="1"/>
    <cellStyle name="Accent6" xfId="28440" builtinId="49" hidden="1" customBuiltin="1"/>
    <cellStyle name="Bad" xfId="10" builtinId="27" hidden="1" customBuiltin="1"/>
    <cellStyle name="Bad" xfId="60" builtinId="27" hidden="1" customBuiltin="1"/>
    <cellStyle name="Bad" xfId="95" builtinId="27" hidden="1" customBuiltin="1"/>
    <cellStyle name="Bad" xfId="137" builtinId="27" hidden="1" customBuiltin="1"/>
    <cellStyle name="Bad" xfId="180" builtinId="27" hidden="1" customBuiltin="1"/>
    <cellStyle name="Bad" xfId="214" builtinId="27" hidden="1" customBuiltin="1"/>
    <cellStyle name="Bad" xfId="251" builtinId="27" hidden="1" customBuiltin="1"/>
    <cellStyle name="Bad" xfId="288" builtinId="27" hidden="1" customBuiltin="1"/>
    <cellStyle name="Bad" xfId="322" builtinId="27" hidden="1" customBuiltin="1"/>
    <cellStyle name="Bad" xfId="357" builtinId="27" hidden="1" customBuiltin="1"/>
    <cellStyle name="Bad" xfId="445" builtinId="27" hidden="1" customBuiltin="1"/>
    <cellStyle name="Bad" xfId="479" builtinId="27" hidden="1" customBuiltin="1"/>
    <cellStyle name="Bad" xfId="515" builtinId="27" hidden="1" customBuiltin="1"/>
    <cellStyle name="Bad" xfId="551" builtinId="27" hidden="1" customBuiltin="1"/>
    <cellStyle name="Bad" xfId="585" builtinId="27" hidden="1" customBuiltin="1"/>
    <cellStyle name="Bad" xfId="399" builtinId="27" hidden="1" customBuiltin="1"/>
    <cellStyle name="Bad" xfId="636" builtinId="27" hidden="1" customBuiltin="1"/>
    <cellStyle name="Bad" xfId="670" builtinId="27" hidden="1" customBuiltin="1"/>
    <cellStyle name="Bad" xfId="707" builtinId="27" hidden="1" customBuiltin="1"/>
    <cellStyle name="Bad" xfId="743" builtinId="27" hidden="1" customBuiltin="1"/>
    <cellStyle name="Bad" xfId="777" builtinId="27" hidden="1" customBuiltin="1"/>
    <cellStyle name="Bad" xfId="703" builtinId="27" hidden="1" customBuiltin="1"/>
    <cellStyle name="Bad" xfId="439" builtinId="27" hidden="1" customBuiltin="1"/>
    <cellStyle name="Bad" xfId="649" builtinId="27" hidden="1" customBuiltin="1"/>
    <cellStyle name="Bad" xfId="838" builtinId="27" hidden="1" customBuiltin="1"/>
    <cellStyle name="Bad" xfId="875" builtinId="27" hidden="1" customBuiltin="1"/>
    <cellStyle name="Bad" xfId="910" builtinId="27" hidden="1" customBuiltin="1"/>
    <cellStyle name="Bad" xfId="834" builtinId="27" hidden="1" customBuiltin="1"/>
    <cellStyle name="Bad" xfId="973" builtinId="27" hidden="1" customBuiltin="1"/>
    <cellStyle name="Bad" xfId="1006" builtinId="27" hidden="1" customBuiltin="1"/>
    <cellStyle name="Bad" xfId="1040" builtinId="27" hidden="1" customBuiltin="1"/>
    <cellStyle name="Bad" xfId="1074" builtinId="27" hidden="1" customBuiltin="1"/>
    <cellStyle name="Bad" xfId="1104" builtinId="27" hidden="1" customBuiltin="1"/>
    <cellStyle name="Bad" xfId="1036" builtinId="27" hidden="1" customBuiltin="1"/>
    <cellStyle name="Bad" xfId="688" builtinId="27" hidden="1" customBuiltin="1"/>
    <cellStyle name="Bad" xfId="986" builtinId="27" hidden="1" customBuiltin="1"/>
    <cellStyle name="Bad" xfId="1160" builtinId="27" hidden="1" customBuiltin="1"/>
    <cellStyle name="Bad" xfId="1196" builtinId="27" hidden="1" customBuiltin="1"/>
    <cellStyle name="Bad" xfId="1230" builtinId="27" hidden="1" customBuiltin="1"/>
    <cellStyle name="Bad" xfId="1270" builtinId="27" hidden="1" customBuiltin="1"/>
    <cellStyle name="Bad" xfId="1315" builtinId="27" hidden="1" customBuiltin="1"/>
    <cellStyle name="Bad" xfId="1348" builtinId="27" hidden="1" customBuiltin="1"/>
    <cellStyle name="Bad" xfId="1382" builtinId="27" hidden="1" customBuiltin="1"/>
    <cellStyle name="Bad" xfId="1416" builtinId="27" hidden="1" customBuiltin="1"/>
    <cellStyle name="Bad" xfId="1446" builtinId="27" hidden="1" customBuiltin="1"/>
    <cellStyle name="Bad" xfId="1378" builtinId="27" hidden="1" customBuiltin="1"/>
    <cellStyle name="Bad" xfId="1284" builtinId="27" hidden="1" customBuiltin="1"/>
    <cellStyle name="Bad" xfId="1328" builtinId="27" hidden="1" customBuiltin="1"/>
    <cellStyle name="Bad" xfId="1502" builtinId="27" hidden="1" customBuiltin="1"/>
    <cellStyle name="Bad" xfId="1538" builtinId="27" hidden="1" customBuiltin="1"/>
    <cellStyle name="Bad" xfId="1572" builtinId="27" hidden="1" customBuiltin="1"/>
    <cellStyle name="Bad" xfId="1607" builtinId="27" hidden="1" customBuiltin="1"/>
    <cellStyle name="Bad" xfId="1728" builtinId="27" hidden="1" customBuiltin="1"/>
    <cellStyle name="Bad" xfId="1749" builtinId="27" hidden="1" customBuiltin="1"/>
    <cellStyle name="Bad" xfId="1771" builtinId="27" hidden="1" customBuiltin="1"/>
    <cellStyle name="Bad" xfId="1793" builtinId="27" hidden="1" customBuiltin="1"/>
    <cellStyle name="Bad" xfId="1814" builtinId="27" hidden="1" customBuiltin="1"/>
    <cellStyle name="Bad" xfId="1839" builtinId="27" hidden="1" customBuiltin="1"/>
    <cellStyle name="Bad" xfId="2018" builtinId="27" hidden="1" customBuiltin="1"/>
    <cellStyle name="Bad" xfId="2039" builtinId="27" hidden="1" customBuiltin="1"/>
    <cellStyle name="Bad" xfId="2062" builtinId="27" hidden="1" customBuiltin="1"/>
    <cellStyle name="Bad" xfId="2084" builtinId="27" hidden="1" customBuiltin="1"/>
    <cellStyle name="Bad" xfId="2105" builtinId="27" hidden="1" customBuiltin="1"/>
    <cellStyle name="Bad" xfId="1990" builtinId="27" hidden="1" customBuiltin="1"/>
    <cellStyle name="Bad" xfId="2138" builtinId="27" hidden="1" customBuiltin="1"/>
    <cellStyle name="Bad" xfId="2166" builtinId="27" hidden="1" customBuiltin="1"/>
    <cellStyle name="Bad" xfId="2200" builtinId="27" hidden="1" customBuiltin="1"/>
    <cellStyle name="Bad" xfId="2231" builtinId="27" hidden="1" customBuiltin="1"/>
    <cellStyle name="Bad" xfId="2262" builtinId="27" hidden="1" customBuiltin="1"/>
    <cellStyle name="Bad" xfId="2196" builtinId="27" hidden="1" customBuiltin="1"/>
    <cellStyle name="Bad" xfId="2013" builtinId="27" hidden="1" customBuiltin="1"/>
    <cellStyle name="Bad" xfId="2149" builtinId="27" hidden="1" customBuiltin="1"/>
    <cellStyle name="Bad" xfId="2307" builtinId="27" hidden="1" customBuiltin="1"/>
    <cellStyle name="Bad" xfId="2330" builtinId="27" hidden="1" customBuiltin="1"/>
    <cellStyle name="Bad" xfId="2351" builtinId="27" hidden="1" customBuiltin="1"/>
    <cellStyle name="Bad" xfId="2303" builtinId="27" hidden="1" customBuiltin="1"/>
    <cellStyle name="Bad" xfId="2393" builtinId="27" hidden="1" customBuiltin="1"/>
    <cellStyle name="Bad" xfId="2420" builtinId="27" hidden="1" customBuiltin="1"/>
    <cellStyle name="Bad" xfId="2451" builtinId="27" hidden="1" customBuiltin="1"/>
    <cellStyle name="Bad" xfId="2481" builtinId="27" hidden="1" customBuiltin="1"/>
    <cellStyle name="Bad" xfId="2508" builtinId="27" hidden="1" customBuiltin="1"/>
    <cellStyle name="Bad" xfId="2447" builtinId="27" hidden="1" customBuiltin="1"/>
    <cellStyle name="Bad" xfId="2184" builtinId="27" hidden="1" customBuiltin="1"/>
    <cellStyle name="Bad" xfId="2404" builtinId="27" hidden="1" customBuiltin="1"/>
    <cellStyle name="Bad" xfId="2549" builtinId="27" hidden="1" customBuiltin="1"/>
    <cellStyle name="Bad" xfId="2571" builtinId="27" hidden="1" customBuiltin="1"/>
    <cellStyle name="Bad" xfId="2592" builtinId="27" hidden="1" customBuiltin="1"/>
    <cellStyle name="Bad" xfId="2616" builtinId="27" hidden="1" customBuiltin="1"/>
    <cellStyle name="Bad" xfId="2653" builtinId="27" hidden="1" customBuiltin="1"/>
    <cellStyle name="Bad" xfId="2680" builtinId="27" hidden="1" customBuiltin="1"/>
    <cellStyle name="Bad" xfId="2711" builtinId="27" hidden="1" customBuiltin="1"/>
    <cellStyle name="Bad" xfId="2741" builtinId="27" hidden="1" customBuiltin="1"/>
    <cellStyle name="Bad" xfId="2768" builtinId="27" hidden="1" customBuiltin="1"/>
    <cellStyle name="Bad" xfId="2707" builtinId="27" hidden="1" customBuiltin="1"/>
    <cellStyle name="Bad" xfId="2629" builtinId="27" hidden="1" customBuiltin="1"/>
    <cellStyle name="Bad" xfId="2664" builtinId="27" hidden="1" customBuiltin="1"/>
    <cellStyle name="Bad" xfId="2809" builtinId="27" hidden="1" customBuiltin="1"/>
    <cellStyle name="Bad" xfId="2831" builtinId="27" hidden="1" customBuiltin="1"/>
    <cellStyle name="Bad" xfId="2852" builtinId="27" hidden="1" customBuiltin="1"/>
    <cellStyle name="Bad" xfId="2873" builtinId="27" hidden="1" customBuiltin="1"/>
    <cellStyle name="Bad" xfId="1878" builtinId="27" hidden="1" customBuiltin="1"/>
    <cellStyle name="Bad" xfId="1951" builtinId="27" hidden="1" customBuiltin="1"/>
    <cellStyle name="Bad" xfId="1960" builtinId="27" hidden="1" customBuiltin="1"/>
    <cellStyle name="Bad" xfId="1881" builtinId="27" hidden="1" customBuiltin="1"/>
    <cellStyle name="Bad" xfId="1942" builtinId="27" hidden="1" customBuiltin="1"/>
    <cellStyle name="Bad" xfId="1872" builtinId="27" hidden="1" customBuiltin="1"/>
    <cellStyle name="Bad" xfId="3025" builtinId="27" hidden="1" customBuiltin="1"/>
    <cellStyle name="Bad" xfId="3046" builtinId="27" hidden="1" customBuiltin="1"/>
    <cellStyle name="Bad" xfId="3069" builtinId="27" hidden="1" customBuiltin="1"/>
    <cellStyle name="Bad" xfId="3090" builtinId="27" hidden="1" customBuiltin="1"/>
    <cellStyle name="Bad" xfId="3111" builtinId="27" hidden="1" customBuiltin="1"/>
    <cellStyle name="Bad" xfId="2999" builtinId="27" hidden="1" customBuiltin="1"/>
    <cellStyle name="Bad" xfId="3143" builtinId="27" hidden="1" customBuiltin="1"/>
    <cellStyle name="Bad" xfId="3171" builtinId="27" hidden="1" customBuiltin="1"/>
    <cellStyle name="Bad" xfId="3205" builtinId="27" hidden="1" customBuiltin="1"/>
    <cellStyle name="Bad" xfId="3235" builtinId="27" hidden="1" customBuiltin="1"/>
    <cellStyle name="Bad" xfId="3266" builtinId="27" hidden="1" customBuiltin="1"/>
    <cellStyle name="Bad" xfId="3201" builtinId="27" hidden="1" customBuiltin="1"/>
    <cellStyle name="Bad" xfId="3021" builtinId="27" hidden="1" customBuiltin="1"/>
    <cellStyle name="Bad" xfId="3154" builtinId="27" hidden="1" customBuiltin="1"/>
    <cellStyle name="Bad" xfId="3311" builtinId="27" hidden="1" customBuiltin="1"/>
    <cellStyle name="Bad" xfId="3333" builtinId="27" hidden="1" customBuiltin="1"/>
    <cellStyle name="Bad" xfId="3354" builtinId="27" hidden="1" customBuiltin="1"/>
    <cellStyle name="Bad" xfId="3307" builtinId="27" hidden="1" customBuiltin="1"/>
    <cellStyle name="Bad" xfId="3394" builtinId="27" hidden="1" customBuiltin="1"/>
    <cellStyle name="Bad" xfId="3421" builtinId="27" hidden="1" customBuiltin="1"/>
    <cellStyle name="Bad" xfId="3452" builtinId="27" hidden="1" customBuiltin="1"/>
    <cellStyle name="Bad" xfId="3481" builtinId="27" hidden="1" customBuiltin="1"/>
    <cellStyle name="Bad" xfId="3508" builtinId="27" hidden="1" customBuiltin="1"/>
    <cellStyle name="Bad" xfId="3448" builtinId="27" hidden="1" customBuiltin="1"/>
    <cellStyle name="Bad" xfId="3189" builtinId="27" hidden="1" customBuiltin="1"/>
    <cellStyle name="Bad" xfId="3405" builtinId="27" hidden="1" customBuiltin="1"/>
    <cellStyle name="Bad" xfId="3549" builtinId="27" hidden="1" customBuiltin="1"/>
    <cellStyle name="Bad" xfId="3570" builtinId="27" hidden="1" customBuiltin="1"/>
    <cellStyle name="Bad" xfId="3591" builtinId="27" hidden="1" customBuiltin="1"/>
    <cellStyle name="Bad" xfId="3615" builtinId="27" hidden="1" customBuiltin="1"/>
    <cellStyle name="Bad" xfId="3650" builtinId="27" hidden="1" customBuiltin="1"/>
    <cellStyle name="Bad" xfId="3677" builtinId="27" hidden="1" customBuiltin="1"/>
    <cellStyle name="Bad" xfId="3708" builtinId="27" hidden="1" customBuiltin="1"/>
    <cellStyle name="Bad" xfId="3737" builtinId="27" hidden="1" customBuiltin="1"/>
    <cellStyle name="Bad" xfId="3764" builtinId="27" hidden="1" customBuiltin="1"/>
    <cellStyle name="Bad" xfId="3704" builtinId="27" hidden="1" customBuiltin="1"/>
    <cellStyle name="Bad" xfId="3628" builtinId="27" hidden="1" customBuiltin="1"/>
    <cellStyle name="Bad" xfId="3661" builtinId="27" hidden="1" customBuiltin="1"/>
    <cellStyle name="Bad" xfId="3805" builtinId="27" hidden="1" customBuiltin="1"/>
    <cellStyle name="Bad" xfId="3826" builtinId="27" hidden="1" customBuiltin="1"/>
    <cellStyle name="Bad" xfId="3847" builtinId="27" hidden="1" customBuiltin="1"/>
    <cellStyle name="Bad" xfId="3868" builtinId="27" hidden="1" customBuiltin="1"/>
    <cellStyle name="Bad" xfId="3908" builtinId="27" hidden="1" customBuiltin="1"/>
    <cellStyle name="Bad" xfId="3942" builtinId="27" hidden="1" customBuiltin="1"/>
    <cellStyle name="Bad" xfId="3979" builtinId="27" hidden="1" customBuiltin="1"/>
    <cellStyle name="Bad" xfId="4016" builtinId="27" hidden="1" customBuiltin="1"/>
    <cellStyle name="Bad" xfId="4050" builtinId="27" hidden="1" customBuiltin="1"/>
    <cellStyle name="Bad" xfId="4248" builtinId="27" hidden="1" customBuiltin="1"/>
    <cellStyle name="Bad" xfId="6383" builtinId="27" hidden="1" customBuiltin="1"/>
    <cellStyle name="Bad" xfId="6407" builtinId="27" hidden="1" customBuiltin="1"/>
    <cellStyle name="Bad" xfId="6435" builtinId="27" hidden="1" customBuiltin="1"/>
    <cellStyle name="Bad" xfId="6461" builtinId="27" hidden="1" customBuiltin="1"/>
    <cellStyle name="Bad" xfId="6484" builtinId="27" hidden="1" customBuiltin="1"/>
    <cellStyle name="Bad" xfId="6346" builtinId="27" hidden="1" customBuiltin="1"/>
    <cellStyle name="Bad" xfId="6524" builtinId="27" hidden="1" customBuiltin="1"/>
    <cellStyle name="Bad" xfId="6558" builtinId="27" hidden="1" customBuiltin="1"/>
    <cellStyle name="Bad" xfId="6595" builtinId="27" hidden="1" customBuiltin="1"/>
    <cellStyle name="Bad" xfId="6632" builtinId="27" hidden="1" customBuiltin="1"/>
    <cellStyle name="Bad" xfId="6667" builtinId="27" hidden="1" customBuiltin="1"/>
    <cellStyle name="Bad" xfId="6591" builtinId="27" hidden="1" customBuiltin="1"/>
    <cellStyle name="Bad" xfId="6377" builtinId="27" hidden="1" customBuiltin="1"/>
    <cellStyle name="Bad" xfId="6537" builtinId="27" hidden="1" customBuiltin="1"/>
    <cellStyle name="Bad" xfId="6728" builtinId="27" hidden="1" customBuiltin="1"/>
    <cellStyle name="Bad" xfId="6765" builtinId="27" hidden="1" customBuiltin="1"/>
    <cellStyle name="Bad" xfId="6800" builtinId="27" hidden="1" customBuiltin="1"/>
    <cellStyle name="Bad" xfId="6724" builtinId="27" hidden="1" customBuiltin="1"/>
    <cellStyle name="Bad" xfId="6863" builtinId="27" hidden="1" customBuiltin="1"/>
    <cellStyle name="Bad" xfId="6896" builtinId="27" hidden="1" customBuiltin="1"/>
    <cellStyle name="Bad" xfId="6931" builtinId="27" hidden="1" customBuiltin="1"/>
    <cellStyle name="Bad" xfId="6965" builtinId="27" hidden="1" customBuiltin="1"/>
    <cellStyle name="Bad" xfId="6995" builtinId="27" hidden="1" customBuiltin="1"/>
    <cellStyle name="Bad" xfId="6926" builtinId="27" hidden="1" customBuiltin="1"/>
    <cellStyle name="Bad" xfId="6576" builtinId="27" hidden="1" customBuiltin="1"/>
    <cellStyle name="Bad" xfId="6876" builtinId="27" hidden="1" customBuiltin="1"/>
    <cellStyle name="Bad" xfId="7051" builtinId="27" hidden="1" customBuiltin="1"/>
    <cellStyle name="Bad" xfId="7087" builtinId="27" hidden="1" customBuiltin="1"/>
    <cellStyle name="Bad" xfId="7121" builtinId="27" hidden="1" customBuiltin="1"/>
    <cellStyle name="Bad" xfId="7161" builtinId="27" hidden="1" customBuiltin="1"/>
    <cellStyle name="Bad" xfId="7207" builtinId="27" hidden="1" customBuiltin="1"/>
    <cellStyle name="Bad" xfId="7241" builtinId="27" hidden="1" customBuiltin="1"/>
    <cellStyle name="Bad" xfId="7276" builtinId="27" hidden="1" customBuiltin="1"/>
    <cellStyle name="Bad" xfId="7310" builtinId="27" hidden="1" customBuiltin="1"/>
    <cellStyle name="Bad" xfId="7340" builtinId="27" hidden="1" customBuiltin="1"/>
    <cellStyle name="Bad" xfId="7271" builtinId="27" hidden="1" customBuiltin="1"/>
    <cellStyle name="Bad" xfId="7175" builtinId="27" hidden="1" customBuiltin="1"/>
    <cellStyle name="Bad" xfId="7220" builtinId="27" hidden="1" customBuiltin="1"/>
    <cellStyle name="Bad" xfId="7397" builtinId="27" hidden="1" customBuiltin="1"/>
    <cellStyle name="Bad" xfId="7433" builtinId="27" hidden="1" customBuiltin="1"/>
    <cellStyle name="Bad" xfId="7467" builtinId="27" hidden="1" customBuiltin="1"/>
    <cellStyle name="Bad" xfId="7516" builtinId="27" hidden="1" customBuiltin="1"/>
    <cellStyle name="Bad" xfId="7969" builtinId="27" hidden="1" customBuiltin="1"/>
    <cellStyle name="Bad" xfId="7990" builtinId="27" hidden="1" customBuiltin="1"/>
    <cellStyle name="Bad" xfId="8013" builtinId="27" hidden="1" customBuiltin="1"/>
    <cellStyle name="Bad" xfId="8036" builtinId="27" hidden="1" customBuiltin="1"/>
    <cellStyle name="Bad" xfId="8057" builtinId="27" hidden="1" customBuiltin="1"/>
    <cellStyle name="Bad" xfId="8101" builtinId="27" hidden="1" customBuiltin="1"/>
    <cellStyle name="Bad" xfId="8566" builtinId="27" hidden="1" customBuiltin="1"/>
    <cellStyle name="Bad" xfId="8590" builtinId="27" hidden="1" customBuiltin="1"/>
    <cellStyle name="Bad" xfId="8617" builtinId="27" hidden="1" customBuiltin="1"/>
    <cellStyle name="Bad" xfId="8641" builtinId="27" hidden="1" customBuiltin="1"/>
    <cellStyle name="Bad" xfId="8667" builtinId="27" hidden="1" customBuiltin="1"/>
    <cellStyle name="Bad" xfId="8536" builtinId="27" hidden="1" customBuiltin="1"/>
    <cellStyle name="Bad" xfId="8702" builtinId="27" hidden="1" customBuiltin="1"/>
    <cellStyle name="Bad" xfId="8731" builtinId="27" hidden="1" customBuiltin="1"/>
    <cellStyle name="Bad" xfId="8766" builtinId="27" hidden="1" customBuiltin="1"/>
    <cellStyle name="Bad" xfId="8799" builtinId="27" hidden="1" customBuiltin="1"/>
    <cellStyle name="Bad" xfId="8831" builtinId="27" hidden="1" customBuiltin="1"/>
    <cellStyle name="Bad" xfId="8762" builtinId="27" hidden="1" customBuiltin="1"/>
    <cellStyle name="Bad" xfId="8561" builtinId="27" hidden="1" customBuiltin="1"/>
    <cellStyle name="Bad" xfId="8713" builtinId="27" hidden="1" customBuiltin="1"/>
    <cellStyle name="Bad" xfId="8880" builtinId="27" hidden="1" customBuiltin="1"/>
    <cellStyle name="Bad" xfId="8905" builtinId="27" hidden="1" customBuiltin="1"/>
    <cellStyle name="Bad" xfId="8929" builtinId="27" hidden="1" customBuiltin="1"/>
    <cellStyle name="Bad" xfId="8876" builtinId="27" hidden="1" customBuiltin="1"/>
    <cellStyle name="Bad" xfId="8974" builtinId="27" hidden="1" customBuiltin="1"/>
    <cellStyle name="Bad" xfId="9005" builtinId="27" hidden="1" customBuiltin="1"/>
    <cellStyle name="Bad" xfId="9037" builtinId="27" hidden="1" customBuiltin="1"/>
    <cellStyle name="Bad" xfId="9069" builtinId="27" hidden="1" customBuiltin="1"/>
    <cellStyle name="Bad" xfId="9096" builtinId="27" hidden="1" customBuiltin="1"/>
    <cellStyle name="Bad" xfId="9032" builtinId="27" hidden="1" customBuiltin="1"/>
    <cellStyle name="Bad" xfId="8749" builtinId="27" hidden="1" customBuiltin="1"/>
    <cellStyle name="Bad" xfId="8987" builtinId="27" hidden="1" customBuiltin="1"/>
    <cellStyle name="Bad" xfId="9143" builtinId="27" hidden="1" customBuiltin="1"/>
    <cellStyle name="Bad" xfId="9167" builtinId="27" hidden="1" customBuiltin="1"/>
    <cellStyle name="Bad" xfId="9193" builtinId="27" hidden="1" customBuiltin="1"/>
    <cellStyle name="Bad" xfId="9221" builtinId="27" hidden="1" customBuiltin="1"/>
    <cellStyle name="Bad" xfId="9260" builtinId="27" hidden="1" customBuiltin="1"/>
    <cellStyle name="Bad" xfId="9290" builtinId="27" hidden="1" customBuiltin="1"/>
    <cellStyle name="Bad" xfId="9322" builtinId="27" hidden="1" customBuiltin="1"/>
    <cellStyle name="Bad" xfId="9354" builtinId="27" hidden="1" customBuiltin="1"/>
    <cellStyle name="Bad" xfId="9381" builtinId="27" hidden="1" customBuiltin="1"/>
    <cellStyle name="Bad" xfId="9318" builtinId="27" hidden="1" customBuiltin="1"/>
    <cellStyle name="Bad" xfId="9234" builtinId="27" hidden="1" customBuiltin="1"/>
    <cellStyle name="Bad" xfId="9272" builtinId="27" hidden="1" customBuiltin="1"/>
    <cellStyle name="Bad" xfId="9427" builtinId="27" hidden="1" customBuiltin="1"/>
    <cellStyle name="Bad" xfId="9451" builtinId="27" hidden="1" customBuiltin="1"/>
    <cellStyle name="Bad" xfId="9476" builtinId="27" hidden="1" customBuiltin="1"/>
    <cellStyle name="Bad" xfId="9499" builtinId="27" hidden="1" customBuiltin="1"/>
    <cellStyle name="Bad" xfId="8198" builtinId="27" hidden="1" customBuiltin="1"/>
    <cellStyle name="Bad" xfId="8462" builtinId="27" hidden="1" customBuiltin="1"/>
    <cellStyle name="Bad" xfId="8471" builtinId="27" hidden="1" customBuiltin="1"/>
    <cellStyle name="Bad" xfId="8204" builtinId="27" hidden="1" customBuiltin="1"/>
    <cellStyle name="Bad" xfId="8446" builtinId="27" hidden="1" customBuiltin="1"/>
    <cellStyle name="Bad" xfId="8173" builtinId="27" hidden="1" customBuiltin="1"/>
    <cellStyle name="Bad" xfId="9667" builtinId="27" hidden="1" customBuiltin="1"/>
    <cellStyle name="Bad" xfId="9688" builtinId="27" hidden="1" customBuiltin="1"/>
    <cellStyle name="Bad" xfId="9711" builtinId="27" hidden="1" customBuiltin="1"/>
    <cellStyle name="Bad" xfId="9732" builtinId="27" hidden="1" customBuiltin="1"/>
    <cellStyle name="Bad" xfId="9753" builtinId="27" hidden="1" customBuiltin="1"/>
    <cellStyle name="Bad" xfId="9639" builtinId="27" hidden="1" customBuiltin="1"/>
    <cellStyle name="Bad" xfId="9786" builtinId="27" hidden="1" customBuiltin="1"/>
    <cellStyle name="Bad" xfId="9816" builtinId="27" hidden="1" customBuiltin="1"/>
    <cellStyle name="Bad" xfId="9850" builtinId="27" hidden="1" customBuiltin="1"/>
    <cellStyle name="Bad" xfId="9882" builtinId="27" hidden="1" customBuiltin="1"/>
    <cellStyle name="Bad" xfId="9913" builtinId="27" hidden="1" customBuiltin="1"/>
    <cellStyle name="Bad" xfId="9846" builtinId="27" hidden="1" customBuiltin="1"/>
    <cellStyle name="Bad" xfId="9663" builtinId="27" hidden="1" customBuiltin="1"/>
    <cellStyle name="Bad" xfId="9798" builtinId="27" hidden="1" customBuiltin="1"/>
    <cellStyle name="Bad" xfId="9964" builtinId="27" hidden="1" customBuiltin="1"/>
    <cellStyle name="Bad" xfId="9989" builtinId="27" hidden="1" customBuiltin="1"/>
    <cellStyle name="Bad" xfId="10013" builtinId="27" hidden="1" customBuiltin="1"/>
    <cellStyle name="Bad" xfId="9960" builtinId="27" hidden="1" customBuiltin="1"/>
    <cellStyle name="Bad" xfId="10056" builtinId="27" hidden="1" customBuiltin="1"/>
    <cellStyle name="Bad" xfId="10084" builtinId="27" hidden="1" customBuiltin="1"/>
    <cellStyle name="Bad" xfId="10115" builtinId="27" hidden="1" customBuiltin="1"/>
    <cellStyle name="Bad" xfId="10145" builtinId="27" hidden="1" customBuiltin="1"/>
    <cellStyle name="Bad" xfId="10172" builtinId="27" hidden="1" customBuiltin="1"/>
    <cellStyle name="Bad" xfId="10111" builtinId="27" hidden="1" customBuiltin="1"/>
    <cellStyle name="Bad" xfId="9834" builtinId="27" hidden="1" customBuiltin="1"/>
    <cellStyle name="Bad" xfId="10067" builtinId="27" hidden="1" customBuiltin="1"/>
    <cellStyle name="Bad" xfId="10219" builtinId="27" hidden="1" customBuiltin="1"/>
    <cellStyle name="Bad" xfId="10242" builtinId="27" hidden="1" customBuiltin="1"/>
    <cellStyle name="Bad" xfId="10267" builtinId="27" hidden="1" customBuiltin="1"/>
    <cellStyle name="Bad" xfId="10294" builtinId="27" hidden="1" customBuiltin="1"/>
    <cellStyle name="Bad" xfId="10333" builtinId="27" hidden="1" customBuiltin="1"/>
    <cellStyle name="Bad" xfId="10362" builtinId="27" hidden="1" customBuiltin="1"/>
    <cellStyle name="Bad" xfId="10394" builtinId="27" hidden="1" customBuiltin="1"/>
    <cellStyle name="Bad" xfId="10425" builtinId="27" hidden="1" customBuiltin="1"/>
    <cellStyle name="Bad" xfId="10452" builtinId="27" hidden="1" customBuiltin="1"/>
    <cellStyle name="Bad" xfId="10390" builtinId="27" hidden="1" customBuiltin="1"/>
    <cellStyle name="Bad" xfId="10308" builtinId="27" hidden="1" customBuiltin="1"/>
    <cellStyle name="Bad" xfId="10345" builtinId="27" hidden="1" customBuiltin="1"/>
    <cellStyle name="Bad" xfId="10498" builtinId="27" hidden="1" customBuiltin="1"/>
    <cellStyle name="Bad" xfId="10522" builtinId="27" hidden="1" customBuiltin="1"/>
    <cellStyle name="Bad" xfId="10545" builtinId="27" hidden="1" customBuiltin="1"/>
    <cellStyle name="Bad" xfId="10575" builtinId="27" hidden="1" customBuiltin="1"/>
    <cellStyle name="Bad" xfId="5047" builtinId="27" hidden="1" customBuiltin="1"/>
    <cellStyle name="Bad" xfId="8219" builtinId="27" hidden="1" customBuiltin="1"/>
    <cellStyle name="Bad" xfId="10647" builtinId="27" hidden="1" customBuiltin="1"/>
    <cellStyle name="Bad" xfId="6088" builtinId="27" hidden="1" customBuiltin="1"/>
    <cellStyle name="Bad" xfId="8493" builtinId="27" hidden="1" customBuiltin="1"/>
    <cellStyle name="Bad" xfId="10868" builtinId="27" hidden="1" customBuiltin="1"/>
    <cellStyle name="Bad" xfId="6127" builtinId="27" hidden="1" customBuiltin="1"/>
    <cellStyle name="Bad" xfId="4346" builtinId="27" hidden="1" customBuiltin="1"/>
    <cellStyle name="Bad" xfId="7579" builtinId="27" hidden="1" customBuiltin="1"/>
    <cellStyle name="Bad" xfId="4718" builtinId="27" hidden="1" customBuiltin="1"/>
    <cellStyle name="Bad" xfId="4324" builtinId="27" hidden="1" customBuiltin="1"/>
    <cellStyle name="Bad" xfId="5726" builtinId="27" hidden="1" customBuiltin="1"/>
    <cellStyle name="Bad" xfId="4424" builtinId="27" hidden="1" customBuiltin="1"/>
    <cellStyle name="Bad" xfId="4495" builtinId="27" hidden="1" customBuiltin="1"/>
    <cellStyle name="Bad" xfId="10730" builtinId="27" hidden="1" customBuiltin="1"/>
    <cellStyle name="Bad" xfId="8093" builtinId="27" hidden="1" customBuiltin="1"/>
    <cellStyle name="Bad" xfId="10666" builtinId="27" hidden="1" customBuiltin="1"/>
    <cellStyle name="Bad" xfId="8143" builtinId="27" hidden="1" customBuiltin="1"/>
    <cellStyle name="Bad" xfId="5667" builtinId="27" hidden="1" customBuiltin="1"/>
    <cellStyle name="Bad" xfId="5264" builtinId="27" hidden="1" customBuiltin="1"/>
    <cellStyle name="Bad" xfId="8314" builtinId="27" hidden="1" customBuiltin="1"/>
    <cellStyle name="Bad" xfId="8400" builtinId="27" hidden="1" customBuiltin="1"/>
    <cellStyle name="Bad" xfId="10568" builtinId="27" hidden="1" customBuiltin="1"/>
    <cellStyle name="Bad" xfId="10786" builtinId="27" hidden="1" customBuiltin="1"/>
    <cellStyle name="Bad" xfId="7958" builtinId="27" hidden="1" customBuiltin="1"/>
    <cellStyle name="Bad" xfId="7895" builtinId="27" hidden="1" customBuiltin="1"/>
    <cellStyle name="Bad" xfId="10860" builtinId="27" hidden="1" customBuiltin="1"/>
    <cellStyle name="Bad" xfId="10685" builtinId="27" hidden="1" customBuiltin="1"/>
    <cellStyle name="Bad" xfId="4833" builtinId="27" hidden="1" customBuiltin="1"/>
    <cellStyle name="Bad" xfId="8319" builtinId="27" hidden="1" customBuiltin="1"/>
    <cellStyle name="Bad" xfId="4404" builtinId="27" hidden="1" customBuiltin="1"/>
    <cellStyle name="Bad" xfId="7866" builtinId="27" hidden="1" customBuiltin="1"/>
    <cellStyle name="Bad" xfId="5975" builtinId="27" hidden="1" customBuiltin="1"/>
    <cellStyle name="Bad" xfId="4891" builtinId="27" hidden="1" customBuiltin="1"/>
    <cellStyle name="Bad" xfId="6211" builtinId="27" hidden="1" customBuiltin="1"/>
    <cellStyle name="Bad" xfId="4383" builtinId="27" hidden="1" customBuiltin="1"/>
    <cellStyle name="Bad" xfId="5251" builtinId="27" hidden="1" customBuiltin="1"/>
    <cellStyle name="Bad" xfId="6077" builtinId="27" hidden="1" customBuiltin="1"/>
    <cellStyle name="Bad" xfId="4997" builtinId="27" hidden="1" customBuiltin="1"/>
    <cellStyle name="Bad" xfId="4159" builtinId="27" hidden="1" customBuiltin="1"/>
    <cellStyle name="Bad" xfId="6196" builtinId="27" hidden="1" customBuiltin="1"/>
    <cellStyle name="Bad" xfId="4161" builtinId="27" hidden="1" customBuiltin="1"/>
    <cellStyle name="Bad" xfId="4164" builtinId="27" hidden="1" customBuiltin="1"/>
    <cellStyle name="Bad" xfId="6043" builtinId="27" hidden="1" customBuiltin="1"/>
    <cellStyle name="Bad" xfId="4988" builtinId="27" hidden="1" customBuiltin="1"/>
    <cellStyle name="Bad" xfId="4114" builtinId="27" hidden="1" customBuiltin="1"/>
    <cellStyle name="Bad" xfId="5988" builtinId="27" hidden="1" customBuiltin="1"/>
    <cellStyle name="Bad" xfId="5482" builtinId="27" hidden="1" customBuiltin="1"/>
    <cellStyle name="Bad" xfId="4142" builtinId="27" hidden="1" customBuiltin="1"/>
    <cellStyle name="Bad" xfId="8387" builtinId="27" hidden="1" customBuiltin="1"/>
    <cellStyle name="Bad" xfId="9417" builtinId="27" hidden="1" customBuiltin="1"/>
    <cellStyle name="Bad" xfId="7725" builtinId="27" hidden="1" customBuiltin="1"/>
    <cellStyle name="Bad" xfId="4978" builtinId="27" hidden="1" customBuiltin="1"/>
    <cellStyle name="Bad" xfId="9157" builtinId="27" hidden="1" customBuiltin="1"/>
    <cellStyle name="Bad" xfId="11011" builtinId="27" hidden="1" customBuiltin="1"/>
    <cellStyle name="Bad" xfId="11036" builtinId="27" hidden="1" customBuiltin="1"/>
    <cellStyle name="Bad" xfId="11067" builtinId="27" hidden="1" customBuiltin="1"/>
    <cellStyle name="Bad" xfId="11094" builtinId="27" hidden="1" customBuiltin="1"/>
    <cellStyle name="Bad" xfId="11121" builtinId="27" hidden="1" customBuiltin="1"/>
    <cellStyle name="Bad" xfId="10976" builtinId="27" hidden="1" customBuiltin="1"/>
    <cellStyle name="Bad" xfId="11165" builtinId="27" hidden="1" customBuiltin="1"/>
    <cellStyle name="Bad" xfId="11197" builtinId="27" hidden="1" customBuiltin="1"/>
    <cellStyle name="Bad" xfId="11231" builtinId="27" hidden="1" customBuiltin="1"/>
    <cellStyle name="Bad" xfId="11268" builtinId="27" hidden="1" customBuiltin="1"/>
    <cellStyle name="Bad" xfId="11299" builtinId="27" hidden="1" customBuiltin="1"/>
    <cellStyle name="Bad" xfId="11227" builtinId="27" hidden="1" customBuiltin="1"/>
    <cellStyle name="Bad" xfId="11005" builtinId="27" hidden="1" customBuiltin="1"/>
    <cellStyle name="Bad" xfId="11178" builtinId="27" hidden="1" customBuiltin="1"/>
    <cellStyle name="Bad" xfId="11351" builtinId="27" hidden="1" customBuiltin="1"/>
    <cellStyle name="Bad" xfId="11382" builtinId="27" hidden="1" customBuiltin="1"/>
    <cellStyle name="Bad" xfId="11408" builtinId="27" hidden="1" customBuiltin="1"/>
    <cellStyle name="Bad" xfId="11346" builtinId="27" hidden="1" customBuiltin="1"/>
    <cellStyle name="Bad" xfId="11462" builtinId="27" hidden="1" customBuiltin="1"/>
    <cellStyle name="Bad" xfId="11493" builtinId="27" hidden="1" customBuiltin="1"/>
    <cellStyle name="Bad" xfId="11525" builtinId="27" hidden="1" customBuiltin="1"/>
    <cellStyle name="Bad" xfId="11558" builtinId="27" hidden="1" customBuiltin="1"/>
    <cellStyle name="Bad" xfId="11586" builtinId="27" hidden="1" customBuiltin="1"/>
    <cellStyle name="Bad" xfId="11521" builtinId="27" hidden="1" customBuiltin="1"/>
    <cellStyle name="Bad" xfId="11215" builtinId="27" hidden="1" customBuiltin="1"/>
    <cellStyle name="Bad" xfId="11475" builtinId="27" hidden="1" customBuiltin="1"/>
    <cellStyle name="Bad" xfId="11633" builtinId="27" hidden="1" customBuiltin="1"/>
    <cellStyle name="Bad" xfId="11659" builtinId="27" hidden="1" customBuiltin="1"/>
    <cellStyle name="Bad" xfId="11687" builtinId="27" hidden="1" customBuiltin="1"/>
    <cellStyle name="Bad" xfId="11718" builtinId="27" hidden="1" customBuiltin="1"/>
    <cellStyle name="Bad" xfId="11761" builtinId="27" hidden="1" customBuiltin="1"/>
    <cellStyle name="Bad" xfId="11791" builtinId="27" hidden="1" customBuiltin="1"/>
    <cellStyle name="Bad" xfId="11823" builtinId="27" hidden="1" customBuiltin="1"/>
    <cellStyle name="Bad" xfId="11855" builtinId="27" hidden="1" customBuiltin="1"/>
    <cellStyle name="Bad" xfId="11882" builtinId="27" hidden="1" customBuiltin="1"/>
    <cellStyle name="Bad" xfId="11819" builtinId="27" hidden="1" customBuiltin="1"/>
    <cellStyle name="Bad" xfId="11731" builtinId="27" hidden="1" customBuiltin="1"/>
    <cellStyle name="Bad" xfId="11773" builtinId="27" hidden="1" customBuiltin="1"/>
    <cellStyle name="Bad" xfId="11927" builtinId="27" hidden="1" customBuiltin="1"/>
    <cellStyle name="Bad" xfId="11957" builtinId="27" hidden="1" customBuiltin="1"/>
    <cellStyle name="Bad" xfId="11987" builtinId="27" hidden="1" customBuiltin="1"/>
    <cellStyle name="Bad" xfId="12012" builtinId="27" hidden="1" customBuiltin="1"/>
    <cellStyle name="Bad" xfId="4974" builtinId="27" hidden="1" customBuiltin="1"/>
    <cellStyle name="Bad" xfId="10927" builtinId="27" hidden="1" customBuiltin="1"/>
    <cellStyle name="Bad" xfId="10936" builtinId="27" hidden="1" customBuiltin="1"/>
    <cellStyle name="Bad" xfId="5366" builtinId="27" hidden="1" customBuiltin="1"/>
    <cellStyle name="Bad" xfId="10917" builtinId="27" hidden="1" customBuiltin="1"/>
    <cellStyle name="Bad" xfId="9206" builtinId="27" hidden="1" customBuiltin="1"/>
    <cellStyle name="Bad" xfId="12166" builtinId="27" hidden="1" customBuiltin="1"/>
    <cellStyle name="Bad" xfId="12187" builtinId="27" hidden="1" customBuiltin="1"/>
    <cellStyle name="Bad" xfId="12210" builtinId="27" hidden="1" customBuiltin="1"/>
    <cellStyle name="Bad" xfId="12231" builtinId="27" hidden="1" customBuiltin="1"/>
    <cellStyle name="Bad" xfId="12252" builtinId="27" hidden="1" customBuiltin="1"/>
    <cellStyle name="Bad" xfId="12138" builtinId="27" hidden="1" customBuiltin="1"/>
    <cellStyle name="Bad" xfId="12288" builtinId="27" hidden="1" customBuiltin="1"/>
    <cellStyle name="Bad" xfId="12319" builtinId="27" hidden="1" customBuiltin="1"/>
    <cellStyle name="Bad" xfId="12354" builtinId="27" hidden="1" customBuiltin="1"/>
    <cellStyle name="Bad" xfId="12385" builtinId="27" hidden="1" customBuiltin="1"/>
    <cellStyle name="Bad" xfId="12417" builtinId="27" hidden="1" customBuiltin="1"/>
    <cellStyle name="Bad" xfId="12350" builtinId="27" hidden="1" customBuiltin="1"/>
    <cellStyle name="Bad" xfId="12162" builtinId="27" hidden="1" customBuiltin="1"/>
    <cellStyle name="Bad" xfId="12301" builtinId="27" hidden="1" customBuiltin="1"/>
    <cellStyle name="Bad" xfId="12469" builtinId="27" hidden="1" customBuiltin="1"/>
    <cellStyle name="Bad" xfId="12497" builtinId="27" hidden="1" customBuiltin="1"/>
    <cellStyle name="Bad" xfId="12524" builtinId="27" hidden="1" customBuiltin="1"/>
    <cellStyle name="Bad" xfId="12465" builtinId="27" hidden="1" customBuiltin="1"/>
    <cellStyle name="Bad" xfId="12572" builtinId="27" hidden="1" customBuiltin="1"/>
    <cellStyle name="Bad" xfId="12602" builtinId="27" hidden="1" customBuiltin="1"/>
    <cellStyle name="Bad" xfId="12633" builtinId="27" hidden="1" customBuiltin="1"/>
    <cellStyle name="Bad" xfId="12664" builtinId="27" hidden="1" customBuiltin="1"/>
    <cellStyle name="Bad" xfId="12691" builtinId="27" hidden="1" customBuiltin="1"/>
    <cellStyle name="Bad" xfId="12629" builtinId="27" hidden="1" customBuiltin="1"/>
    <cellStyle name="Bad" xfId="12337" builtinId="27" hidden="1" customBuiltin="1"/>
    <cellStyle name="Bad" xfId="12584" builtinId="27" hidden="1" customBuiltin="1"/>
    <cellStyle name="Bad" xfId="12738" builtinId="27" hidden="1" customBuiltin="1"/>
    <cellStyle name="Bad" xfId="12765" builtinId="27" hidden="1" customBuiltin="1"/>
    <cellStyle name="Bad" xfId="12795" builtinId="27" hidden="1" customBuiltin="1"/>
    <cellStyle name="Bad" xfId="12826" builtinId="27" hidden="1" customBuiltin="1"/>
    <cellStyle name="Bad" xfId="12865" builtinId="27" hidden="1" customBuiltin="1"/>
    <cellStyle name="Bad" xfId="12895" builtinId="27" hidden="1" customBuiltin="1"/>
    <cellStyle name="Bad" xfId="12926" builtinId="27" hidden="1" customBuiltin="1"/>
    <cellStyle name="Bad" xfId="12956" builtinId="27" hidden="1" customBuiltin="1"/>
    <cellStyle name="Bad" xfId="12983" builtinId="27" hidden="1" customBuiltin="1"/>
    <cellStyle name="Bad" xfId="12922" builtinId="27" hidden="1" customBuiltin="1"/>
    <cellStyle name="Bad" xfId="12839" builtinId="27" hidden="1" customBuiltin="1"/>
    <cellStyle name="Bad" xfId="12878" builtinId="27" hidden="1" customBuiltin="1"/>
    <cellStyle name="Bad" xfId="13030" builtinId="27" hidden="1" customBuiltin="1"/>
    <cellStyle name="Bad" xfId="13055" builtinId="27" hidden="1" customBuiltin="1"/>
    <cellStyle name="Bad" xfId="13082" builtinId="27" hidden="1" customBuiltin="1"/>
    <cellStyle name="Bad" xfId="13106" builtinId="27" hidden="1" customBuiltin="1"/>
    <cellStyle name="Bad" xfId="5853" builtinId="27" hidden="1" customBuiltin="1"/>
    <cellStyle name="Bad" xfId="4576" builtinId="27" hidden="1" customBuiltin="1"/>
    <cellStyle name="Bad" xfId="11061" builtinId="27" hidden="1" customBuiltin="1"/>
    <cellStyle name="Bad" xfId="5974" builtinId="27" hidden="1" customBuiltin="1"/>
    <cellStyle name="Bad" xfId="4321" builtinId="27" hidden="1" customBuiltin="1"/>
    <cellStyle name="Bad" xfId="11347" builtinId="27" hidden="1" customBuiltin="1"/>
    <cellStyle name="Bad" xfId="10317" builtinId="27" hidden="1" customBuiltin="1"/>
    <cellStyle name="Bad" xfId="5470" builtinId="27" hidden="1" customBuiltin="1"/>
    <cellStyle name="Bad" xfId="6165" builtinId="27" hidden="1" customBuiltin="1"/>
    <cellStyle name="Bad" xfId="8296" builtinId="27" hidden="1" customBuiltin="1"/>
    <cellStyle name="Bad" xfId="5337" builtinId="27" hidden="1" customBuiltin="1"/>
    <cellStyle name="Bad" xfId="11748" builtinId="27" hidden="1" customBuiltin="1"/>
    <cellStyle name="Bad" xfId="13067" builtinId="27" hidden="1" customBuiltin="1"/>
    <cellStyle name="Bad" xfId="12279" builtinId="27" hidden="1" customBuiltin="1"/>
    <cellStyle name="Bad" xfId="4551" builtinId="27" hidden="1" customBuiltin="1"/>
    <cellStyle name="Bad" xfId="7699" builtinId="27" hidden="1" customBuiltin="1"/>
    <cellStyle name="Bad" xfId="11668" builtinId="27" hidden="1" customBuiltin="1"/>
    <cellStyle name="Bad" xfId="8436" builtinId="27" hidden="1" customBuiltin="1"/>
    <cellStyle name="Bad" xfId="4550" builtinId="27" hidden="1" customBuiltin="1"/>
    <cellStyle name="Bad" xfId="11364" builtinId="27" hidden="1" customBuiltin="1"/>
    <cellStyle name="Bad" xfId="13167" builtinId="27" hidden="1" customBuiltin="1"/>
    <cellStyle name="Bad" xfId="13204" builtinId="27" hidden="1" customBuiltin="1"/>
    <cellStyle name="Bad" xfId="13239" builtinId="27" hidden="1" customBuiltin="1"/>
    <cellStyle name="Bad" xfId="13163" builtinId="27" hidden="1" customBuiltin="1"/>
    <cellStyle name="Bad" xfId="13302" builtinId="27" hidden="1" customBuiltin="1"/>
    <cellStyle name="Bad" xfId="13335" builtinId="27" hidden="1" customBuiltin="1"/>
    <cellStyle name="Bad" xfId="13369" builtinId="27" hidden="1" customBuiltin="1"/>
    <cellStyle name="Bad" xfId="13403" builtinId="27" hidden="1" customBuiltin="1"/>
    <cellStyle name="Bad" xfId="13433" builtinId="27" hidden="1" customBuiltin="1"/>
    <cellStyle name="Bad" xfId="13365" builtinId="27" hidden="1" customBuiltin="1"/>
    <cellStyle name="Bad" xfId="8283" builtinId="27" hidden="1" customBuiltin="1"/>
    <cellStyle name="Bad" xfId="13315" builtinId="27" hidden="1" customBuiltin="1"/>
    <cellStyle name="Bad" xfId="13489" builtinId="27" hidden="1" customBuiltin="1"/>
    <cellStyle name="Bad" xfId="13525" builtinId="27" hidden="1" customBuiltin="1"/>
    <cellStyle name="Bad" xfId="13559" builtinId="27" hidden="1" customBuiltin="1"/>
    <cellStyle name="Bad" xfId="13599" builtinId="27" hidden="1" customBuiltin="1"/>
    <cellStyle name="Bad" xfId="13644" builtinId="27" hidden="1" customBuiltin="1"/>
    <cellStyle name="Bad" xfId="13677" builtinId="27" hidden="1" customBuiltin="1"/>
    <cellStyle name="Bad" xfId="13711" builtinId="27" hidden="1" customBuiltin="1"/>
    <cellStyle name="Bad" xfId="13745" builtinId="27" hidden="1" customBuiltin="1"/>
    <cellStyle name="Bad" xfId="13775" builtinId="27" hidden="1" customBuiltin="1"/>
    <cellStyle name="Bad" xfId="13707" builtinId="27" hidden="1" customBuiltin="1"/>
    <cellStyle name="Bad" xfId="13613" builtinId="27" hidden="1" customBuiltin="1"/>
    <cellStyle name="Bad" xfId="13657" builtinId="27" hidden="1" customBuiltin="1"/>
    <cellStyle name="Bad" xfId="13831" builtinId="27" hidden="1" customBuiltin="1"/>
    <cellStyle name="Bad" xfId="13867" builtinId="27" hidden="1" customBuiltin="1"/>
    <cellStyle name="Bad" xfId="13901" builtinId="27" hidden="1" customBuiltin="1"/>
    <cellStyle name="Bad" xfId="13949" builtinId="27" hidden="1" customBuiltin="1"/>
    <cellStyle name="Bad" xfId="14309" builtinId="27" hidden="1" customBuiltin="1"/>
    <cellStyle name="Bad" xfId="14330" builtinId="27" hidden="1" customBuiltin="1"/>
    <cellStyle name="Bad" xfId="14352" builtinId="27" hidden="1" customBuiltin="1"/>
    <cellStyle name="Bad" xfId="14374" builtinId="27" hidden="1" customBuiltin="1"/>
    <cellStyle name="Bad" xfId="14395" builtinId="27" hidden="1" customBuiltin="1"/>
    <cellStyle name="Bad" xfId="14437" builtinId="27" hidden="1" customBuiltin="1"/>
    <cellStyle name="Bad" xfId="14838" builtinId="27" hidden="1" customBuiltin="1"/>
    <cellStyle name="Bad" xfId="14862" builtinId="27" hidden="1" customBuiltin="1"/>
    <cellStyle name="Bad" xfId="14889" builtinId="27" hidden="1" customBuiltin="1"/>
    <cellStyle name="Bad" xfId="14913" builtinId="27" hidden="1" customBuiltin="1"/>
    <cellStyle name="Bad" xfId="14937" builtinId="27" hidden="1" customBuiltin="1"/>
    <cellStyle name="Bad" xfId="14808" builtinId="27" hidden="1" customBuiltin="1"/>
    <cellStyle name="Bad" xfId="14972" builtinId="27" hidden="1" customBuiltin="1"/>
    <cellStyle name="Bad" xfId="15001" builtinId="27" hidden="1" customBuiltin="1"/>
    <cellStyle name="Bad" xfId="15035" builtinId="27" hidden="1" customBuiltin="1"/>
    <cellStyle name="Bad" xfId="15068" builtinId="27" hidden="1" customBuiltin="1"/>
    <cellStyle name="Bad" xfId="15100" builtinId="27" hidden="1" customBuiltin="1"/>
    <cellStyle name="Bad" xfId="15031" builtinId="27" hidden="1" customBuiltin="1"/>
    <cellStyle name="Bad" xfId="14833" builtinId="27" hidden="1" customBuiltin="1"/>
    <cellStyle name="Bad" xfId="14983" builtinId="27" hidden="1" customBuiltin="1"/>
    <cellStyle name="Bad" xfId="15148" builtinId="27" hidden="1" customBuiltin="1"/>
    <cellStyle name="Bad" xfId="15173" builtinId="27" hidden="1" customBuiltin="1"/>
    <cellStyle name="Bad" xfId="15196" builtinId="27" hidden="1" customBuiltin="1"/>
    <cellStyle name="Bad" xfId="15144" builtinId="27" hidden="1" customBuiltin="1"/>
    <cellStyle name="Bad" xfId="15240" builtinId="27" hidden="1" customBuiltin="1"/>
    <cellStyle name="Bad" xfId="15268" builtinId="27" hidden="1" customBuiltin="1"/>
    <cellStyle name="Bad" xfId="15299" builtinId="27" hidden="1" customBuiltin="1"/>
    <cellStyle name="Bad" xfId="15331" builtinId="27" hidden="1" customBuiltin="1"/>
    <cellStyle name="Bad" xfId="15358" builtinId="27" hidden="1" customBuiltin="1"/>
    <cellStyle name="Bad" xfId="15295" builtinId="27" hidden="1" customBuiltin="1"/>
    <cellStyle name="Bad" xfId="15019" builtinId="27" hidden="1" customBuiltin="1"/>
    <cellStyle name="Bad" xfId="15251" builtinId="27" hidden="1" customBuiltin="1"/>
    <cellStyle name="Bad" xfId="15403" builtinId="27" hidden="1" customBuiltin="1"/>
    <cellStyle name="Bad" xfId="15427" builtinId="27" hidden="1" customBuiltin="1"/>
    <cellStyle name="Bad" xfId="15452" builtinId="27" hidden="1" customBuiltin="1"/>
    <cellStyle name="Bad" xfId="15480" builtinId="27" hidden="1" customBuiltin="1"/>
    <cellStyle name="Bad" xfId="15518" builtinId="27" hidden="1" customBuiltin="1"/>
    <cellStyle name="Bad" xfId="15546" builtinId="27" hidden="1" customBuiltin="1"/>
    <cellStyle name="Bad" xfId="15577" builtinId="27" hidden="1" customBuiltin="1"/>
    <cellStyle name="Bad" xfId="15608" builtinId="27" hidden="1" customBuiltin="1"/>
    <cellStyle name="Bad" xfId="15635" builtinId="27" hidden="1" customBuiltin="1"/>
    <cellStyle name="Bad" xfId="15573" builtinId="27" hidden="1" customBuiltin="1"/>
    <cellStyle name="Bad" xfId="15493" builtinId="27" hidden="1" customBuiltin="1"/>
    <cellStyle name="Bad" xfId="15529" builtinId="27" hidden="1" customBuiltin="1"/>
    <cellStyle name="Bad" xfId="15680" builtinId="27" hidden="1" customBuiltin="1"/>
    <cellStyle name="Bad" xfId="15703" builtinId="27" hidden="1" customBuiltin="1"/>
    <cellStyle name="Bad" xfId="15727" builtinId="27" hidden="1" customBuiltin="1"/>
    <cellStyle name="Bad" xfId="15750" builtinId="27" hidden="1" customBuiltin="1"/>
    <cellStyle name="Bad" xfId="14513" builtinId="27" hidden="1" customBuiltin="1"/>
    <cellStyle name="Bad" xfId="14737" builtinId="27" hidden="1" customBuiltin="1"/>
    <cellStyle name="Bad" xfId="14746" builtinId="27" hidden="1" customBuiltin="1"/>
    <cellStyle name="Bad" xfId="14518" builtinId="27" hidden="1" customBuiltin="1"/>
    <cellStyle name="Bad" xfId="14722" builtinId="27" hidden="1" customBuiltin="1"/>
    <cellStyle name="Bad" xfId="14495" builtinId="27" hidden="1" customBuiltin="1"/>
    <cellStyle name="Bad" xfId="15909" builtinId="27" hidden="1" customBuiltin="1"/>
    <cellStyle name="Bad" xfId="15930" builtinId="27" hidden="1" customBuiltin="1"/>
    <cellStyle name="Bad" xfId="15953" builtinId="27" hidden="1" customBuiltin="1"/>
    <cellStyle name="Bad" xfId="15974" builtinId="27" hidden="1" customBuiltin="1"/>
    <cellStyle name="Bad" xfId="15995" builtinId="27" hidden="1" customBuiltin="1"/>
    <cellStyle name="Bad" xfId="15883" builtinId="27" hidden="1" customBuiltin="1"/>
    <cellStyle name="Bad" xfId="16027" builtinId="27" hidden="1" customBuiltin="1"/>
    <cellStyle name="Bad" xfId="16057" builtinId="27" hidden="1" customBuiltin="1"/>
    <cellStyle name="Bad" xfId="16092" builtinId="27" hidden="1" customBuiltin="1"/>
    <cellStyle name="Bad" xfId="16123" builtinId="27" hidden="1" customBuiltin="1"/>
    <cellStyle name="Bad" xfId="16154" builtinId="27" hidden="1" customBuiltin="1"/>
    <cellStyle name="Bad" xfId="16088" builtinId="27" hidden="1" customBuiltin="1"/>
    <cellStyle name="Bad" xfId="15905" builtinId="27" hidden="1" customBuiltin="1"/>
    <cellStyle name="Bad" xfId="16039" builtinId="27" hidden="1" customBuiltin="1"/>
    <cellStyle name="Bad" xfId="16205" builtinId="27" hidden="1" customBuiltin="1"/>
    <cellStyle name="Bad" xfId="16229" builtinId="27" hidden="1" customBuiltin="1"/>
    <cellStyle name="Bad" xfId="16255" builtinId="27" hidden="1" customBuiltin="1"/>
    <cellStyle name="Bad" xfId="16201" builtinId="27" hidden="1" customBuiltin="1"/>
    <cellStyle name="Bad" xfId="16301" builtinId="27" hidden="1" customBuiltin="1"/>
    <cellStyle name="Bad" xfId="16329" builtinId="27" hidden="1" customBuiltin="1"/>
    <cellStyle name="Bad" xfId="16360" builtinId="27" hidden="1" customBuiltin="1"/>
    <cellStyle name="Bad" xfId="16390" builtinId="27" hidden="1" customBuiltin="1"/>
    <cellStyle name="Bad" xfId="16417" builtinId="27" hidden="1" customBuiltin="1"/>
    <cellStyle name="Bad" xfId="16356" builtinId="27" hidden="1" customBuiltin="1"/>
    <cellStyle name="Bad" xfId="16075" builtinId="27" hidden="1" customBuiltin="1"/>
    <cellStyle name="Bad" xfId="16312" builtinId="27" hidden="1" customBuiltin="1"/>
    <cellStyle name="Bad" xfId="16461" builtinId="27" hidden="1" customBuiltin="1"/>
    <cellStyle name="Bad" xfId="16483" builtinId="27" hidden="1" customBuiltin="1"/>
    <cellStyle name="Bad" xfId="16506" builtinId="27" hidden="1" customBuiltin="1"/>
    <cellStyle name="Bad" xfId="16533" builtinId="27" hidden="1" customBuiltin="1"/>
    <cellStyle name="Bad" xfId="16571" builtinId="27" hidden="1" customBuiltin="1"/>
    <cellStyle name="Bad" xfId="16599" builtinId="27" hidden="1" customBuiltin="1"/>
    <cellStyle name="Bad" xfId="16631" builtinId="27" hidden="1" customBuiltin="1"/>
    <cellStyle name="Bad" xfId="16662" builtinId="27" hidden="1" customBuiltin="1"/>
    <cellStyle name="Bad" xfId="16689" builtinId="27" hidden="1" customBuiltin="1"/>
    <cellStyle name="Bad" xfId="16627" builtinId="27" hidden="1" customBuiltin="1"/>
    <cellStyle name="Bad" xfId="16547" builtinId="27" hidden="1" customBuiltin="1"/>
    <cellStyle name="Bad" xfId="16582" builtinId="27" hidden="1" customBuiltin="1"/>
    <cellStyle name="Bad" xfId="16734" builtinId="27" hidden="1" customBuiltin="1"/>
    <cellStyle name="Bad" xfId="16757" builtinId="27" hidden="1" customBuiltin="1"/>
    <cellStyle name="Bad" xfId="16779" builtinId="27" hidden="1" customBuiltin="1"/>
    <cellStyle name="Bad" xfId="16809" builtinId="27" hidden="1" customBuiltin="1"/>
    <cellStyle name="Bad" xfId="5727" builtinId="27" hidden="1" customBuiltin="1"/>
    <cellStyle name="Bad" xfId="14532" builtinId="27" hidden="1" customBuiltin="1"/>
    <cellStyle name="Bad" xfId="16864" builtinId="27" hidden="1" customBuiltin="1"/>
    <cellStyle name="Bad" xfId="4925" builtinId="27" hidden="1" customBuiltin="1"/>
    <cellStyle name="Bad" xfId="14768" builtinId="27" hidden="1" customBuiltin="1"/>
    <cellStyle name="Bad" xfId="17038" builtinId="27" hidden="1" customBuiltin="1"/>
    <cellStyle name="Bad" xfId="10201" builtinId="27" hidden="1" customBuiltin="1"/>
    <cellStyle name="Bad" xfId="9954" builtinId="27" hidden="1" customBuiltin="1"/>
    <cellStyle name="Bad" xfId="14000" builtinId="27" hidden="1" customBuiltin="1"/>
    <cellStyle name="Bad" xfId="5169" builtinId="27" hidden="1" customBuiltin="1"/>
    <cellStyle name="Bad" xfId="4571" builtinId="27" hidden="1" customBuiltin="1"/>
    <cellStyle name="Bad" xfId="4559" builtinId="27" hidden="1" customBuiltin="1"/>
    <cellStyle name="Bad" xfId="4239" builtinId="27" hidden="1" customBuiltin="1"/>
    <cellStyle name="Bad" xfId="4092" builtinId="27" hidden="1" customBuiltin="1"/>
    <cellStyle name="Bad" xfId="16940" builtinId="27" hidden="1" customBuiltin="1"/>
    <cellStyle name="Bad" xfId="14428" builtinId="27" hidden="1" customBuiltin="1"/>
    <cellStyle name="Bad" xfId="16882" builtinId="27" hidden="1" customBuiltin="1"/>
    <cellStyle name="Bad" xfId="14471" builtinId="27" hidden="1" customBuiltin="1"/>
    <cellStyle name="Bad" xfId="5087" builtinId="27" hidden="1" customBuiltin="1"/>
    <cellStyle name="Bad" xfId="10856" builtinId="27" hidden="1" customBuiltin="1"/>
    <cellStyle name="Bad" xfId="14613" builtinId="27" hidden="1" customBuiltin="1"/>
    <cellStyle name="Bad" xfId="14687" builtinId="27" hidden="1" customBuiltin="1"/>
    <cellStyle name="Bad" xfId="16802" builtinId="27" hidden="1" customBuiltin="1"/>
    <cellStyle name="Bad" xfId="16990" builtinId="27" hidden="1" customBuiltin="1"/>
    <cellStyle name="Bad" xfId="14299" builtinId="27" hidden="1" customBuiltin="1"/>
    <cellStyle name="Bad" xfId="14246" builtinId="27" hidden="1" customBuiltin="1"/>
    <cellStyle name="Bad" xfId="17035" builtinId="27" hidden="1" customBuiltin="1"/>
    <cellStyle name="Bad" xfId="16898" builtinId="27" hidden="1" customBuiltin="1"/>
    <cellStyle name="Bad" xfId="4105" builtinId="27" hidden="1" customBuiltin="1"/>
    <cellStyle name="Bad" xfId="14616" builtinId="27" hidden="1" customBuiltin="1"/>
    <cellStyle name="Bad" xfId="5088" builtinId="27" hidden="1" customBuiltin="1"/>
    <cellStyle name="Bad" xfId="14228" builtinId="27" hidden="1" customBuiltin="1"/>
    <cellStyle name="Bad" xfId="9618" builtinId="27" hidden="1" customBuiltin="1"/>
    <cellStyle name="Bad" xfId="5227" builtinId="27" hidden="1" customBuiltin="1"/>
    <cellStyle name="Bad" xfId="10616" builtinId="27" hidden="1" customBuiltin="1"/>
    <cellStyle name="Bad" xfId="8439" builtinId="27" hidden="1" customBuiltin="1"/>
    <cellStyle name="Bad" xfId="6093" builtinId="27" hidden="1" customBuiltin="1"/>
    <cellStyle name="Bad" xfId="4957" builtinId="27" hidden="1" customBuiltin="1"/>
    <cellStyle name="Bad" xfId="5643" builtinId="27" hidden="1" customBuiltin="1"/>
    <cellStyle name="Bad" xfId="6099" builtinId="27" hidden="1" customBuiltin="1"/>
    <cellStyle name="Bad" xfId="4218" builtinId="27" hidden="1" customBuiltin="1"/>
    <cellStyle name="Bad" xfId="7906" builtinId="27" hidden="1" customBuiltin="1"/>
    <cellStyle name="Bad" xfId="5501" builtinId="27" hidden="1" customBuiltin="1"/>
    <cellStyle name="Bad" xfId="11974" builtinId="27" hidden="1" customBuiltin="1"/>
    <cellStyle name="Bad" xfId="6260" builtinId="27" hidden="1" customBuiltin="1"/>
    <cellStyle name="Bad" xfId="5636" builtinId="27" hidden="1" customBuiltin="1"/>
    <cellStyle name="Bad" xfId="12152" builtinId="27" hidden="1" customBuiltin="1"/>
    <cellStyle name="Bad" xfId="4781" builtinId="27" hidden="1" customBuiltin="1"/>
    <cellStyle name="Bad" xfId="4201" builtinId="27" hidden="1" customBuiltin="1"/>
    <cellStyle name="Bad" xfId="14679" builtinId="27" hidden="1" customBuiltin="1"/>
    <cellStyle name="Bad" xfId="15671" builtinId="27" hidden="1" customBuiltin="1"/>
    <cellStyle name="Bad" xfId="14107" builtinId="27" hidden="1" customBuiltin="1"/>
    <cellStyle name="Bad" xfId="8245" builtinId="27" hidden="1" customBuiltin="1"/>
    <cellStyle name="Bad" xfId="15417" builtinId="27" hidden="1" customBuiltin="1"/>
    <cellStyle name="Bad" xfId="17168" builtinId="27" hidden="1" customBuiltin="1"/>
    <cellStyle name="Bad" xfId="17193" builtinId="27" hidden="1" customBuiltin="1"/>
    <cellStyle name="Bad" xfId="17220" builtinId="27" hidden="1" customBuiltin="1"/>
    <cellStyle name="Bad" xfId="17247" builtinId="27" hidden="1" customBuiltin="1"/>
    <cellStyle name="Bad" xfId="17272" builtinId="27" hidden="1" customBuiltin="1"/>
    <cellStyle name="Bad" xfId="17136" builtinId="27" hidden="1" customBuiltin="1"/>
    <cellStyle name="Bad" xfId="17312" builtinId="27" hidden="1" customBuiltin="1"/>
    <cellStyle name="Bad" xfId="17344" builtinId="27" hidden="1" customBuiltin="1"/>
    <cellStyle name="Bad" xfId="17378" builtinId="27" hidden="1" customBuiltin="1"/>
    <cellStyle name="Bad" xfId="17412" builtinId="27" hidden="1" customBuiltin="1"/>
    <cellStyle name="Bad" xfId="17443" builtinId="27" hidden="1" customBuiltin="1"/>
    <cellStyle name="Bad" xfId="17374" builtinId="27" hidden="1" customBuiltin="1"/>
    <cellStyle name="Bad" xfId="17162" builtinId="27" hidden="1" customBuiltin="1"/>
    <cellStyle name="Bad" xfId="17324" builtinId="27" hidden="1" customBuiltin="1"/>
    <cellStyle name="Bad" xfId="17494" builtinId="27" hidden="1" customBuiltin="1"/>
    <cellStyle name="Bad" xfId="17523" builtinId="27" hidden="1" customBuiltin="1"/>
    <cellStyle name="Bad" xfId="17548" builtinId="27" hidden="1" customBuiltin="1"/>
    <cellStyle name="Bad" xfId="17489" builtinId="27" hidden="1" customBuiltin="1"/>
    <cellStyle name="Bad" xfId="17595" builtinId="27" hidden="1" customBuiltin="1"/>
    <cellStyle name="Bad" xfId="17625" builtinId="27" hidden="1" customBuiltin="1"/>
    <cellStyle name="Bad" xfId="17656" builtinId="27" hidden="1" customBuiltin="1"/>
    <cellStyle name="Bad" xfId="17687" builtinId="27" hidden="1" customBuiltin="1"/>
    <cellStyle name="Bad" xfId="17716" builtinId="27" hidden="1" customBuiltin="1"/>
    <cellStyle name="Bad" xfId="17652" builtinId="27" hidden="1" customBuiltin="1"/>
    <cellStyle name="Bad" xfId="17362" builtinId="27" hidden="1" customBuiltin="1"/>
    <cellStyle name="Bad" xfId="17607" builtinId="27" hidden="1" customBuiltin="1"/>
    <cellStyle name="Bad" xfId="17762" builtinId="27" hidden="1" customBuiltin="1"/>
    <cellStyle name="Bad" xfId="17789" builtinId="27" hidden="1" customBuiltin="1"/>
    <cellStyle name="Bad" xfId="17813" builtinId="27" hidden="1" customBuiltin="1"/>
    <cellStyle name="Bad" xfId="17841" builtinId="27" hidden="1" customBuiltin="1"/>
    <cellStyle name="Bad" xfId="17880" builtinId="27" hidden="1" customBuiltin="1"/>
    <cellStyle name="Bad" xfId="17909" builtinId="27" hidden="1" customBuiltin="1"/>
    <cellStyle name="Bad" xfId="17940" builtinId="27" hidden="1" customBuiltin="1"/>
    <cellStyle name="Bad" xfId="17972" builtinId="27" hidden="1" customBuiltin="1"/>
    <cellStyle name="Bad" xfId="18000" builtinId="27" hidden="1" customBuiltin="1"/>
    <cellStyle name="Bad" xfId="17936" builtinId="27" hidden="1" customBuiltin="1"/>
    <cellStyle name="Bad" xfId="17854" builtinId="27" hidden="1" customBuiltin="1"/>
    <cellStyle name="Bad" xfId="17891" builtinId="27" hidden="1" customBuiltin="1"/>
    <cellStyle name="Bad" xfId="18044" builtinId="27" hidden="1" customBuiltin="1"/>
    <cellStyle name="Bad" xfId="18070" builtinId="27" hidden="1" customBuiltin="1"/>
    <cellStyle name="Bad" xfId="18094" builtinId="27" hidden="1" customBuiltin="1"/>
    <cellStyle name="Bad" xfId="18118" builtinId="27" hidden="1" customBuiltin="1"/>
    <cellStyle name="Bad" xfId="5759" builtinId="27" hidden="1" customBuiltin="1"/>
    <cellStyle name="Bad" xfId="17094" builtinId="27" hidden="1" customBuiltin="1"/>
    <cellStyle name="Bad" xfId="17103" builtinId="27" hidden="1" customBuiltin="1"/>
    <cellStyle name="Bad" xfId="7506" builtinId="27" hidden="1" customBuiltin="1"/>
    <cellStyle name="Bad" xfId="17085" builtinId="27" hidden="1" customBuiltin="1"/>
    <cellStyle name="Bad" xfId="15465" builtinId="27" hidden="1" customBuiltin="1"/>
    <cellStyle name="Bad" xfId="18271" builtinId="27" hidden="1" customBuiltin="1"/>
    <cellStyle name="Bad" xfId="18292" builtinId="27" hidden="1" customBuiltin="1"/>
    <cellStyle name="Bad" xfId="18315" builtinId="27" hidden="1" customBuiltin="1"/>
    <cellStyle name="Bad" xfId="18336" builtinId="27" hidden="1" customBuiltin="1"/>
    <cellStyle name="Bad" xfId="18357" builtinId="27" hidden="1" customBuiltin="1"/>
    <cellStyle name="Bad" xfId="18244" builtinId="27" hidden="1" customBuiltin="1"/>
    <cellStyle name="Bad" xfId="18392" builtinId="27" hidden="1" customBuiltin="1"/>
    <cellStyle name="Bad" xfId="18422" builtinId="27" hidden="1" customBuiltin="1"/>
    <cellStyle name="Bad" xfId="18456" builtinId="27" hidden="1" customBuiltin="1"/>
    <cellStyle name="Bad" xfId="18488" builtinId="27" hidden="1" customBuiltin="1"/>
    <cellStyle name="Bad" xfId="18520" builtinId="27" hidden="1" customBuiltin="1"/>
    <cellStyle name="Bad" xfId="18452" builtinId="27" hidden="1" customBuiltin="1"/>
    <cellStyle name="Bad" xfId="18267" builtinId="27" hidden="1" customBuiltin="1"/>
    <cellStyle name="Bad" xfId="18403" builtinId="27" hidden="1" customBuiltin="1"/>
    <cellStyle name="Bad" xfId="18569" builtinId="27" hidden="1" customBuiltin="1"/>
    <cellStyle name="Bad" xfId="18595" builtinId="27" hidden="1" customBuiltin="1"/>
    <cellStyle name="Bad" xfId="18622" builtinId="27" hidden="1" customBuiltin="1"/>
    <cellStyle name="Bad" xfId="18565" builtinId="27" hidden="1" customBuiltin="1"/>
    <cellStyle name="Bad" xfId="18669" builtinId="27" hidden="1" customBuiltin="1"/>
    <cellStyle name="Bad" xfId="18699" builtinId="27" hidden="1" customBuiltin="1"/>
    <cellStyle name="Bad" xfId="18730" builtinId="27" hidden="1" customBuiltin="1"/>
    <cellStyle name="Bad" xfId="18761" builtinId="27" hidden="1" customBuiltin="1"/>
    <cellStyle name="Bad" xfId="18789" builtinId="27" hidden="1" customBuiltin="1"/>
    <cellStyle name="Bad" xfId="18726" builtinId="27" hidden="1" customBuiltin="1"/>
    <cellStyle name="Bad" xfId="18440" builtinId="27" hidden="1" customBuiltin="1"/>
    <cellStyle name="Bad" xfId="18680" builtinId="27" hidden="1" customBuiltin="1"/>
    <cellStyle name="Bad" xfId="18834" builtinId="27" hidden="1" customBuiltin="1"/>
    <cellStyle name="Bad" xfId="18861" builtinId="27" hidden="1" customBuiltin="1"/>
    <cellStyle name="Bad" xfId="18885" builtinId="27" hidden="1" customBuiltin="1"/>
    <cellStyle name="Bad" xfId="18914" builtinId="27" hidden="1" customBuiltin="1"/>
    <cellStyle name="Bad" xfId="18952" builtinId="27" hidden="1" customBuiltin="1"/>
    <cellStyle name="Bad" xfId="18981" builtinId="27" hidden="1" customBuiltin="1"/>
    <cellStyle name="Bad" xfId="19012" builtinId="27" hidden="1" customBuiltin="1"/>
    <cellStyle name="Bad" xfId="19044" builtinId="27" hidden="1" customBuiltin="1"/>
    <cellStyle name="Bad" xfId="19072" builtinId="27" hidden="1" customBuiltin="1"/>
    <cellStyle name="Bad" xfId="19008" builtinId="27" hidden="1" customBuiltin="1"/>
    <cellStyle name="Bad" xfId="18927" builtinId="27" hidden="1" customBuiltin="1"/>
    <cellStyle name="Bad" xfId="18963" builtinId="27" hidden="1" customBuiltin="1"/>
    <cellStyle name="Bad" xfId="19117" builtinId="27" hidden="1" customBuiltin="1"/>
    <cellStyle name="Bad" xfId="19140" builtinId="27" hidden="1" customBuiltin="1"/>
    <cellStyle name="Bad" xfId="19164" builtinId="27" hidden="1" customBuiltin="1"/>
    <cellStyle name="Bad" xfId="19187" builtinId="27" hidden="1" customBuiltin="1"/>
    <cellStyle name="Bad" xfId="4453" builtinId="27" hidden="1" customBuiltin="1"/>
    <cellStyle name="Bad" xfId="5895" builtinId="27" hidden="1" customBuiltin="1"/>
    <cellStyle name="Bad" xfId="17214" builtinId="27" hidden="1" customBuiltin="1"/>
    <cellStyle name="Bad" xfId="5271" builtinId="27" hidden="1" customBuiltin="1"/>
    <cellStyle name="Bad" xfId="9781" builtinId="27" hidden="1" customBuiltin="1"/>
    <cellStyle name="Bad" xfId="17490" builtinId="27" hidden="1" customBuiltin="1"/>
    <cellStyle name="Bad" xfId="16555" builtinId="27" hidden="1" customBuiltin="1"/>
    <cellStyle name="Bad" xfId="7642" builtinId="27" hidden="1" customBuiltin="1"/>
    <cellStyle name="Bad" xfId="12462" builtinId="27" hidden="1" customBuiltin="1"/>
    <cellStyle name="Bad" xfId="14597" builtinId="27" hidden="1" customBuiltin="1"/>
    <cellStyle name="Bad" xfId="4100" builtinId="27" hidden="1" customBuiltin="1"/>
    <cellStyle name="Bad" xfId="17869" builtinId="27" hidden="1" customBuiltin="1"/>
    <cellStyle name="Bad" xfId="19151" builtinId="27" hidden="1" customBuiltin="1"/>
    <cellStyle name="Bad" xfId="18384" builtinId="27" hidden="1" customBuiltin="1"/>
    <cellStyle name="Bad" xfId="5359" builtinId="27" hidden="1" customBuiltin="1"/>
    <cellStyle name="Bad" xfId="14087" builtinId="27" hidden="1" customBuiltin="1"/>
    <cellStyle name="Bad" xfId="17797" builtinId="27" hidden="1" customBuiltin="1"/>
    <cellStyle name="Bad" xfId="14715" builtinId="27" hidden="1" customBuiltin="1"/>
    <cellStyle name="Bad" xfId="5159" builtinId="27" hidden="1" customBuiltin="1"/>
    <cellStyle name="Bad" xfId="17506" builtinId="27" hidden="1" customBuiltin="1"/>
    <cellStyle name="Bad" xfId="19249" builtinId="27" hidden="1" customBuiltin="1"/>
    <cellStyle name="Bad" xfId="19287" builtinId="27" hidden="1" customBuiltin="1"/>
    <cellStyle name="Bad" xfId="19322" builtinId="27" hidden="1" customBuiltin="1"/>
    <cellStyle name="Bad" xfId="19244" builtinId="27" hidden="1" customBuiltin="1"/>
    <cellStyle name="Bad" xfId="19385" builtinId="27" hidden="1" customBuiltin="1"/>
    <cellStyle name="Bad" xfId="19418" builtinId="27" hidden="1" customBuiltin="1"/>
    <cellStyle name="Bad" xfId="19452" builtinId="27" hidden="1" customBuiltin="1"/>
    <cellStyle name="Bad" xfId="19486" builtinId="27" hidden="1" customBuiltin="1"/>
    <cellStyle name="Bad" xfId="19516" builtinId="27" hidden="1" customBuiltin="1"/>
    <cellStyle name="Bad" xfId="19448" builtinId="27" hidden="1" customBuiltin="1"/>
    <cellStyle name="Bad" xfId="14588" builtinId="27" hidden="1" customBuiltin="1"/>
    <cellStyle name="Bad" xfId="19398" builtinId="27" hidden="1" customBuiltin="1"/>
    <cellStyle name="Bad" xfId="19572" builtinId="27" hidden="1" customBuiltin="1"/>
    <cellStyle name="Bad" xfId="19608" builtinId="27" hidden="1" customBuiltin="1"/>
    <cellStyle name="Bad" xfId="19642" builtinId="27" hidden="1" customBuiltin="1"/>
    <cellStyle name="Bad" xfId="19682" builtinId="27" hidden="1" customBuiltin="1"/>
    <cellStyle name="Bad" xfId="19727" builtinId="27" hidden="1" customBuiltin="1"/>
    <cellStyle name="Bad" xfId="19760" builtinId="27" hidden="1" customBuiltin="1"/>
    <cellStyle name="Bad" xfId="19794" builtinId="27" hidden="1" customBuiltin="1"/>
    <cellStyle name="Bad" xfId="19828" builtinId="27" hidden="1" customBuiltin="1"/>
    <cellStyle name="Bad" xfId="19858" builtinId="27" hidden="1" customBuiltin="1"/>
    <cellStyle name="Bad" xfId="19790" builtinId="27" hidden="1" customBuiltin="1"/>
    <cellStyle name="Bad" xfId="19696" builtinId="27" hidden="1" customBuiltin="1"/>
    <cellStyle name="Bad" xfId="19740" builtinId="27" hidden="1" customBuiltin="1"/>
    <cellStyle name="Bad" xfId="19914" builtinId="27" hidden="1" customBuiltin="1"/>
    <cellStyle name="Bad" xfId="19950" builtinId="27" hidden="1" customBuiltin="1"/>
    <cellStyle name="Bad" xfId="19984" builtinId="27" hidden="1" customBuiltin="1"/>
    <cellStyle name="Bad" xfId="20023" builtinId="27" hidden="1" customBuiltin="1"/>
    <cellStyle name="Bad" xfId="20133" builtinId="27" hidden="1" customBuiltin="1"/>
    <cellStyle name="Bad" xfId="20154" builtinId="27" hidden="1" customBuiltin="1"/>
    <cellStyle name="Bad" xfId="20177" builtinId="27" hidden="1" customBuiltin="1"/>
    <cellStyle name="Bad" xfId="20199" builtinId="27" hidden="1" customBuiltin="1"/>
    <cellStyle name="Bad" xfId="20220" builtinId="27" hidden="1" customBuiltin="1"/>
    <cellStyle name="Bad" xfId="20254" builtinId="27" hidden="1" customBuiltin="1"/>
    <cellStyle name="Bad" xfId="20452" builtinId="27" hidden="1" customBuiltin="1"/>
    <cellStyle name="Bad" xfId="20477" builtinId="27" hidden="1" customBuiltin="1"/>
    <cellStyle name="Bad" xfId="20503" builtinId="27" hidden="1" customBuiltin="1"/>
    <cellStyle name="Bad" xfId="20530" builtinId="27" hidden="1" customBuiltin="1"/>
    <cellStyle name="Bad" xfId="20555" builtinId="27" hidden="1" customBuiltin="1"/>
    <cellStyle name="Bad" xfId="20420" builtinId="27" hidden="1" customBuiltin="1"/>
    <cellStyle name="Bad" xfId="20595" builtinId="27" hidden="1" customBuiltin="1"/>
    <cellStyle name="Bad" xfId="20626" builtinId="27" hidden="1" customBuiltin="1"/>
    <cellStyle name="Bad" xfId="20660" builtinId="27" hidden="1" customBuiltin="1"/>
    <cellStyle name="Bad" xfId="20693" builtinId="27" hidden="1" customBuiltin="1"/>
    <cellStyle name="Bad" xfId="20724" builtinId="27" hidden="1" customBuiltin="1"/>
    <cellStyle name="Bad" xfId="20656" builtinId="27" hidden="1" customBuiltin="1"/>
    <cellStyle name="Bad" xfId="20446" builtinId="27" hidden="1" customBuiltin="1"/>
    <cellStyle name="Bad" xfId="20606" builtinId="27" hidden="1" customBuiltin="1"/>
    <cellStyle name="Bad" xfId="20774" builtinId="27" hidden="1" customBuiltin="1"/>
    <cellStyle name="Bad" xfId="20803" builtinId="27" hidden="1" customBuiltin="1"/>
    <cellStyle name="Bad" xfId="20827" builtinId="27" hidden="1" customBuiltin="1"/>
    <cellStyle name="Bad" xfId="20769" builtinId="27" hidden="1" customBuiltin="1"/>
    <cellStyle name="Bad" xfId="20874" builtinId="27" hidden="1" customBuiltin="1"/>
    <cellStyle name="Bad" xfId="20904" builtinId="27" hidden="1" customBuiltin="1"/>
    <cellStyle name="Bad" xfId="20935" builtinId="27" hidden="1" customBuiltin="1"/>
    <cellStyle name="Bad" xfId="20966" builtinId="27" hidden="1" customBuiltin="1"/>
    <cellStyle name="Bad" xfId="20994" builtinId="27" hidden="1" customBuiltin="1"/>
    <cellStyle name="Bad" xfId="20931" builtinId="27" hidden="1" customBuiltin="1"/>
    <cellStyle name="Bad" xfId="20644" builtinId="27" hidden="1" customBuiltin="1"/>
    <cellStyle name="Bad" xfId="20886" builtinId="27" hidden="1" customBuiltin="1"/>
    <cellStyle name="Bad" xfId="21038" builtinId="27" hidden="1" customBuiltin="1"/>
    <cellStyle name="Bad" xfId="21063" builtinId="27" hidden="1" customBuiltin="1"/>
    <cellStyle name="Bad" xfId="21086" builtinId="27" hidden="1" customBuiltin="1"/>
    <cellStyle name="Bad" xfId="21113" builtinId="27" hidden="1" customBuiltin="1"/>
    <cellStyle name="Bad" xfId="21152" builtinId="27" hidden="1" customBuiltin="1"/>
    <cellStyle name="Bad" xfId="21181" builtinId="27" hidden="1" customBuiltin="1"/>
    <cellStyle name="Bad" xfId="21212" builtinId="27" hidden="1" customBuiltin="1"/>
    <cellStyle name="Bad" xfId="21244" builtinId="27" hidden="1" customBuiltin="1"/>
    <cellStyle name="Bad" xfId="21271" builtinId="27" hidden="1" customBuiltin="1"/>
    <cellStyle name="Bad" xfId="21208" builtinId="27" hidden="1" customBuiltin="1"/>
    <cellStyle name="Bad" xfId="21126" builtinId="27" hidden="1" customBuiltin="1"/>
    <cellStyle name="Bad" xfId="21163" builtinId="27" hidden="1" customBuiltin="1"/>
    <cellStyle name="Bad" xfId="21315" builtinId="27" hidden="1" customBuiltin="1"/>
    <cellStyle name="Bad" xfId="21341" builtinId="27" hidden="1" customBuiltin="1"/>
    <cellStyle name="Bad" xfId="21364" builtinId="27" hidden="1" customBuiltin="1"/>
    <cellStyle name="Bad" xfId="21387" builtinId="27" hidden="1" customBuiltin="1"/>
    <cellStyle name="Bad" xfId="20295" builtinId="27" hidden="1" customBuiltin="1"/>
    <cellStyle name="Bad" xfId="20378" builtinId="27" hidden="1" customBuiltin="1"/>
    <cellStyle name="Bad" xfId="20387" builtinId="27" hidden="1" customBuiltin="1"/>
    <cellStyle name="Bad" xfId="20298" builtinId="27" hidden="1" customBuiltin="1"/>
    <cellStyle name="Bad" xfId="20369" builtinId="27" hidden="1" customBuiltin="1"/>
    <cellStyle name="Bad" xfId="20288" builtinId="27" hidden="1" customBuiltin="1"/>
    <cellStyle name="Bad" xfId="21540" builtinId="27" hidden="1" customBuiltin="1"/>
    <cellStyle name="Bad" xfId="21561" builtinId="27" hidden="1" customBuiltin="1"/>
    <cellStyle name="Bad" xfId="21584" builtinId="27" hidden="1" customBuiltin="1"/>
    <cellStyle name="Bad" xfId="21605" builtinId="27" hidden="1" customBuiltin="1"/>
    <cellStyle name="Bad" xfId="21626" builtinId="27" hidden="1" customBuiltin="1"/>
    <cellStyle name="Bad" xfId="21513" builtinId="27" hidden="1" customBuiltin="1"/>
    <cellStyle name="Bad" xfId="21661" builtinId="27" hidden="1" customBuiltin="1"/>
    <cellStyle name="Bad" xfId="21691" builtinId="27" hidden="1" customBuiltin="1"/>
    <cellStyle name="Bad" xfId="21725" builtinId="27" hidden="1" customBuiltin="1"/>
    <cellStyle name="Bad" xfId="21757" builtinId="27" hidden="1" customBuiltin="1"/>
    <cellStyle name="Bad" xfId="21788" builtinId="27" hidden="1" customBuiltin="1"/>
    <cellStyle name="Bad" xfId="21721" builtinId="27" hidden="1" customBuiltin="1"/>
    <cellStyle name="Bad" xfId="21536" builtinId="27" hidden="1" customBuiltin="1"/>
    <cellStyle name="Bad" xfId="21672" builtinId="27" hidden="1" customBuiltin="1"/>
    <cellStyle name="Bad" xfId="21835" builtinId="27" hidden="1" customBuiltin="1"/>
    <cellStyle name="Bad" xfId="21860" builtinId="27" hidden="1" customBuiltin="1"/>
    <cellStyle name="Bad" xfId="21884" builtinId="27" hidden="1" customBuiltin="1"/>
    <cellStyle name="Bad" xfId="21831" builtinId="27" hidden="1" customBuiltin="1"/>
    <cellStyle name="Bad" xfId="21931" builtinId="27" hidden="1" customBuiltin="1"/>
    <cellStyle name="Bad" xfId="21960" builtinId="27" hidden="1" customBuiltin="1"/>
    <cellStyle name="Bad" xfId="21991" builtinId="27" hidden="1" customBuiltin="1"/>
    <cellStyle name="Bad" xfId="22022" builtinId="27" hidden="1" customBuiltin="1"/>
    <cellStyle name="Bad" xfId="22049" builtinId="27" hidden="1" customBuiltin="1"/>
    <cellStyle name="Bad" xfId="21987" builtinId="27" hidden="1" customBuiltin="1"/>
    <cellStyle name="Bad" xfId="21709" builtinId="27" hidden="1" customBuiltin="1"/>
    <cellStyle name="Bad" xfId="21942" builtinId="27" hidden="1" customBuiltin="1"/>
    <cellStyle name="Bad" xfId="22092" builtinId="27" hidden="1" customBuiltin="1"/>
    <cellStyle name="Bad" xfId="22117" builtinId="27" hidden="1" customBuiltin="1"/>
    <cellStyle name="Bad" xfId="22141" builtinId="27" hidden="1" customBuiltin="1"/>
    <cellStyle name="Bad" xfId="22169" builtinId="27" hidden="1" customBuiltin="1"/>
    <cellStyle name="Bad" xfId="22207" builtinId="27" hidden="1" customBuiltin="1"/>
    <cellStyle name="Bad" xfId="22236" builtinId="27" hidden="1" customBuiltin="1"/>
    <cellStyle name="Bad" xfId="22267" builtinId="27" hidden="1" customBuiltin="1"/>
    <cellStyle name="Bad" xfId="22299" builtinId="27" hidden="1" customBuiltin="1"/>
    <cellStyle name="Bad" xfId="22326" builtinId="27" hidden="1" customBuiltin="1"/>
    <cellStyle name="Bad" xfId="22263" builtinId="27" hidden="1" customBuiltin="1"/>
    <cellStyle name="Bad" xfId="22182" builtinId="27" hidden="1" customBuiltin="1"/>
    <cellStyle name="Bad" xfId="22218" builtinId="27" hidden="1" customBuiltin="1"/>
    <cellStyle name="Bad" xfId="22371" builtinId="27" hidden="1" customBuiltin="1"/>
    <cellStyle name="Bad" xfId="22394" builtinId="27" hidden="1" customBuiltin="1"/>
    <cellStyle name="Bad" xfId="22417" builtinId="27" hidden="1" customBuiltin="1"/>
    <cellStyle name="Bad" xfId="22440" builtinId="27" hidden="1" customBuiltin="1"/>
    <cellStyle name="Bad" xfId="5458" builtinId="27" hidden="1" customBuiltin="1"/>
    <cellStyle name="Bad" xfId="10897" builtinId="27" hidden="1" customBuiltin="1"/>
    <cellStyle name="Bad" xfId="20497" builtinId="27" hidden="1" customBuiltin="1"/>
    <cellStyle name="Bad" xfId="16954" builtinId="27" hidden="1" customBuiltin="1"/>
    <cellStyle name="Bad" xfId="17044" builtinId="27" hidden="1" customBuiltin="1"/>
    <cellStyle name="Bad" xfId="20770" builtinId="27" hidden="1" customBuiltin="1"/>
    <cellStyle name="Bad" xfId="20068" builtinId="27" hidden="1" customBuiltin="1"/>
    <cellStyle name="Bad" xfId="5432" builtinId="27" hidden="1" customBuiltin="1"/>
    <cellStyle name="Bad" xfId="5931" builtinId="27" hidden="1" customBuiltin="1"/>
    <cellStyle name="Bad" xfId="8649" builtinId="27" hidden="1" customBuiltin="1"/>
    <cellStyle name="Bad" xfId="18947" builtinId="27" hidden="1" customBuiltin="1"/>
    <cellStyle name="Bad" xfId="21141" builtinId="27" hidden="1" customBuiltin="1"/>
    <cellStyle name="Bad" xfId="22405" builtinId="27" hidden="1" customBuiltin="1"/>
    <cellStyle name="Bad" xfId="21653" builtinId="27" hidden="1" customBuiltin="1"/>
    <cellStyle name="Bad" xfId="16938" builtinId="27" hidden="1" customBuiltin="1"/>
    <cellStyle name="Bad" xfId="14276" builtinId="27" hidden="1" customBuiltin="1"/>
    <cellStyle name="Bad" xfId="21071" builtinId="27" hidden="1" customBuiltin="1"/>
    <cellStyle name="Bad" xfId="20079" builtinId="27" hidden="1" customBuiltin="1"/>
    <cellStyle name="Bad" xfId="18753" builtinId="27" hidden="1" customBuiltin="1"/>
    <cellStyle name="Bad" xfId="20786" builtinId="27" hidden="1" customBuiltin="1"/>
    <cellStyle name="Bad" xfId="22502" builtinId="27" hidden="1" customBuiltin="1"/>
    <cellStyle name="Bad" xfId="22540" builtinId="27" hidden="1" customBuiltin="1"/>
    <cellStyle name="Bad" xfId="22575" builtinId="27" hidden="1" customBuiltin="1"/>
    <cellStyle name="Bad" xfId="22497" builtinId="27" hidden="1" customBuiltin="1"/>
    <cellStyle name="Bad" xfId="22638" builtinId="27" hidden="1" customBuiltin="1"/>
    <cellStyle name="Bad" xfId="22671" builtinId="27" hidden="1" customBuiltin="1"/>
    <cellStyle name="Bad" xfId="22705" builtinId="27" hidden="1" customBuiltin="1"/>
    <cellStyle name="Bad" xfId="22739" builtinId="27" hidden="1" customBuiltin="1"/>
    <cellStyle name="Bad" xfId="22769" builtinId="27" hidden="1" customBuiltin="1"/>
    <cellStyle name="Bad" xfId="22701" builtinId="27" hidden="1" customBuiltin="1"/>
    <cellStyle name="Bad" xfId="20081" builtinId="27" hidden="1" customBuiltin="1"/>
    <cellStyle name="Bad" xfId="22651" builtinId="27" hidden="1" customBuiltin="1"/>
    <cellStyle name="Bad" xfId="22825" builtinId="27" hidden="1" customBuiltin="1"/>
    <cellStyle name="Bad" xfId="22861" builtinId="27" hidden="1" customBuiltin="1"/>
    <cellStyle name="Bad" xfId="22895" builtinId="27" hidden="1" customBuiltin="1"/>
    <cellStyle name="Bad" xfId="22935" builtinId="27" hidden="1" customBuiltin="1"/>
    <cellStyle name="Bad" xfId="22980" builtinId="27" hidden="1" customBuiltin="1"/>
    <cellStyle name="Bad" xfId="23013" builtinId="27" hidden="1" customBuiltin="1"/>
    <cellStyle name="Bad" xfId="23047" builtinId="27" hidden="1" customBuiltin="1"/>
    <cellStyle name="Bad" xfId="23081" builtinId="27" hidden="1" customBuiltin="1"/>
    <cellStyle name="Bad" xfId="23111" builtinId="27" hidden="1" customBuiltin="1"/>
    <cellStyle name="Bad" xfId="23043" builtinId="27" hidden="1" customBuiltin="1"/>
    <cellStyle name="Bad" xfId="22949" builtinId="27" hidden="1" customBuiltin="1"/>
    <cellStyle name="Bad" xfId="22993" builtinId="27" hidden="1" customBuiltin="1"/>
    <cellStyle name="Bad" xfId="23167" builtinId="27" hidden="1" customBuiltin="1"/>
    <cellStyle name="Bad" xfId="23203" builtinId="27" hidden="1" customBuiltin="1"/>
    <cellStyle name="Bad" xfId="23237" builtinId="27" hidden="1" customBuiltin="1"/>
    <cellStyle name="Bad" xfId="23273" builtinId="27" hidden="1" customBuiltin="1"/>
    <cellStyle name="Bad" xfId="23341" builtinId="27" hidden="1" customBuiltin="1"/>
    <cellStyle name="Bad" xfId="23362" builtinId="27" hidden="1" customBuiltin="1"/>
    <cellStyle name="Bad" xfId="23385" builtinId="27" hidden="1" customBuiltin="1"/>
    <cellStyle name="Bad" xfId="23407" builtinId="27" hidden="1" customBuiltin="1"/>
    <cellStyle name="Bad" xfId="23428" builtinId="27" hidden="1" customBuiltin="1"/>
    <cellStyle name="Bad" xfId="23459" builtinId="27" hidden="1" customBuiltin="1"/>
    <cellStyle name="Bad" xfId="23654" builtinId="27" hidden="1" customBuiltin="1"/>
    <cellStyle name="Bad" xfId="23676" builtinId="27" hidden="1" customBuiltin="1"/>
    <cellStyle name="Bad" xfId="23702" builtinId="27" hidden="1" customBuiltin="1"/>
    <cellStyle name="Bad" xfId="23728" builtinId="27" hidden="1" customBuiltin="1"/>
    <cellStyle name="Bad" xfId="23752" builtinId="27" hidden="1" customBuiltin="1"/>
    <cellStyle name="Bad" xfId="23622" builtinId="27" hidden="1" customBuiltin="1"/>
    <cellStyle name="Bad" xfId="23792" builtinId="27" hidden="1" customBuiltin="1"/>
    <cellStyle name="Bad" xfId="23822" builtinId="27" hidden="1" customBuiltin="1"/>
    <cellStyle name="Bad" xfId="23856" builtinId="27" hidden="1" customBuiltin="1"/>
    <cellStyle name="Bad" xfId="23889" builtinId="27" hidden="1" customBuiltin="1"/>
    <cellStyle name="Bad" xfId="23920" builtinId="27" hidden="1" customBuiltin="1"/>
    <cellStyle name="Bad" xfId="23852" builtinId="27" hidden="1" customBuiltin="1"/>
    <cellStyle name="Bad" xfId="23648" builtinId="27" hidden="1" customBuiltin="1"/>
    <cellStyle name="Bad" xfId="23803" builtinId="27" hidden="1" customBuiltin="1"/>
    <cellStyle name="Bad" xfId="23968" builtinId="27" hidden="1" customBuiltin="1"/>
    <cellStyle name="Bad" xfId="23995" builtinId="27" hidden="1" customBuiltin="1"/>
    <cellStyle name="Bad" xfId="24019" builtinId="27" hidden="1" customBuiltin="1"/>
    <cellStyle name="Bad" xfId="23963" builtinId="27" hidden="1" customBuiltin="1"/>
    <cellStyle name="Bad" xfId="24065" builtinId="27" hidden="1" customBuiltin="1"/>
    <cellStyle name="Bad" xfId="24093" builtinId="27" hidden="1" customBuiltin="1"/>
    <cellStyle name="Bad" xfId="24124" builtinId="27" hidden="1" customBuiltin="1"/>
    <cellStyle name="Bad" xfId="24155" builtinId="27" hidden="1" customBuiltin="1"/>
    <cellStyle name="Bad" xfId="24182" builtinId="27" hidden="1" customBuiltin="1"/>
    <cellStyle name="Bad" xfId="24120" builtinId="27" hidden="1" customBuiltin="1"/>
    <cellStyle name="Bad" xfId="23840" builtinId="27" hidden="1" customBuiltin="1"/>
    <cellStyle name="Bad" xfId="24076" builtinId="27" hidden="1" customBuiltin="1"/>
    <cellStyle name="Bad" xfId="24226" builtinId="27" hidden="1" customBuiltin="1"/>
    <cellStyle name="Bad" xfId="24250" builtinId="27" hidden="1" customBuiltin="1"/>
    <cellStyle name="Bad" xfId="24273" builtinId="27" hidden="1" customBuiltin="1"/>
    <cellStyle name="Bad" xfId="24300" builtinId="27" hidden="1" customBuiltin="1"/>
    <cellStyle name="Bad" xfId="24339" builtinId="27" hidden="1" customBuiltin="1"/>
    <cellStyle name="Bad" xfId="24367" builtinId="27" hidden="1" customBuiltin="1"/>
    <cellStyle name="Bad" xfId="24398" builtinId="27" hidden="1" customBuiltin="1"/>
    <cellStyle name="Bad" xfId="24429" builtinId="27" hidden="1" customBuiltin="1"/>
    <cellStyle name="Bad" xfId="24456" builtinId="27" hidden="1" customBuiltin="1"/>
    <cellStyle name="Bad" xfId="24394" builtinId="27" hidden="1" customBuiltin="1"/>
    <cellStyle name="Bad" xfId="24313" builtinId="27" hidden="1" customBuiltin="1"/>
    <cellStyle name="Bad" xfId="24350" builtinId="27" hidden="1" customBuiltin="1"/>
    <cellStyle name="Bad" xfId="24500" builtinId="27" hidden="1" customBuiltin="1"/>
    <cellStyle name="Bad" xfId="24525" builtinId="27" hidden="1" customBuiltin="1"/>
    <cellStyle name="Bad" xfId="24548" builtinId="27" hidden="1" customBuiltin="1"/>
    <cellStyle name="Bad" xfId="24571" builtinId="27" hidden="1" customBuiltin="1"/>
    <cellStyle name="Bad" xfId="23499" builtinId="27" hidden="1" customBuiltin="1"/>
    <cellStyle name="Bad" xfId="23581" builtinId="27" hidden="1" customBuiltin="1"/>
    <cellStyle name="Bad" xfId="23590" builtinId="27" hidden="1" customBuiltin="1"/>
    <cellStyle name="Bad" xfId="23502" builtinId="27" hidden="1" customBuiltin="1"/>
    <cellStyle name="Bad" xfId="23572" builtinId="27" hidden="1" customBuiltin="1"/>
    <cellStyle name="Bad" xfId="23493" builtinId="27" hidden="1" customBuiltin="1"/>
    <cellStyle name="Bad" xfId="24723" builtinId="27" hidden="1" customBuiltin="1"/>
    <cellStyle name="Bad" xfId="24744" builtinId="27" hidden="1" customBuiltin="1"/>
    <cellStyle name="Bad" xfId="24767" builtinId="27" hidden="1" customBuiltin="1"/>
    <cellStyle name="Bad" xfId="24788" builtinId="27" hidden="1" customBuiltin="1"/>
    <cellStyle name="Bad" xfId="24809" builtinId="27" hidden="1" customBuiltin="1"/>
    <cellStyle name="Bad" xfId="24697" builtinId="27" hidden="1" customBuiltin="1"/>
    <cellStyle name="Bad" xfId="24843" builtinId="27" hidden="1" customBuiltin="1"/>
    <cellStyle name="Bad" xfId="24872" builtinId="27" hidden="1" customBuiltin="1"/>
    <cellStyle name="Bad" xfId="24906" builtinId="27" hidden="1" customBuiltin="1"/>
    <cellStyle name="Bad" xfId="24937" builtinId="27" hidden="1" customBuiltin="1"/>
    <cellStyle name="Bad" xfId="24968" builtinId="27" hidden="1" customBuiltin="1"/>
    <cellStyle name="Bad" xfId="24902" builtinId="27" hidden="1" customBuiltin="1"/>
    <cellStyle name="Bad" xfId="24719" builtinId="27" hidden="1" customBuiltin="1"/>
    <cellStyle name="Bad" xfId="24854" builtinId="27" hidden="1" customBuiltin="1"/>
    <cellStyle name="Bad" xfId="25015" builtinId="27" hidden="1" customBuiltin="1"/>
    <cellStyle name="Bad" xfId="25039" builtinId="27" hidden="1" customBuiltin="1"/>
    <cellStyle name="Bad" xfId="25063" builtinId="27" hidden="1" customBuiltin="1"/>
    <cellStyle name="Bad" xfId="25011" builtinId="27" hidden="1" customBuiltin="1"/>
    <cellStyle name="Bad" xfId="25108" builtinId="27" hidden="1" customBuiltin="1"/>
    <cellStyle name="Bad" xfId="25136" builtinId="27" hidden="1" customBuiltin="1"/>
    <cellStyle name="Bad" xfId="25167" builtinId="27" hidden="1" customBuiltin="1"/>
    <cellStyle name="Bad" xfId="25197" builtinId="27" hidden="1" customBuiltin="1"/>
    <cellStyle name="Bad" xfId="25224" builtinId="27" hidden="1" customBuiltin="1"/>
    <cellStyle name="Bad" xfId="25163" builtinId="27" hidden="1" customBuiltin="1"/>
    <cellStyle name="Bad" xfId="24890" builtinId="27" hidden="1" customBuiltin="1"/>
    <cellStyle name="Bad" xfId="25119" builtinId="27" hidden="1" customBuiltin="1"/>
    <cellStyle name="Bad" xfId="25266" builtinId="27" hidden="1" customBuiltin="1"/>
    <cellStyle name="Bad" xfId="25290" builtinId="27" hidden="1" customBuiltin="1"/>
    <cellStyle name="Bad" xfId="25314" builtinId="27" hidden="1" customBuiltin="1"/>
    <cellStyle name="Bad" xfId="25342" builtinId="27" hidden="1" customBuiltin="1"/>
    <cellStyle name="Bad" xfId="25379" builtinId="27" hidden="1" customBuiltin="1"/>
    <cellStyle name="Bad" xfId="25407" builtinId="27" hidden="1" customBuiltin="1"/>
    <cellStyle name="Bad" xfId="25438" builtinId="27" hidden="1" customBuiltin="1"/>
    <cellStyle name="Bad" xfId="25468" builtinId="27" hidden="1" customBuiltin="1"/>
    <cellStyle name="Bad" xfId="25495" builtinId="27" hidden="1" customBuiltin="1"/>
    <cellStyle name="Bad" xfId="25434" builtinId="27" hidden="1" customBuiltin="1"/>
    <cellStyle name="Bad" xfId="25355" builtinId="27" hidden="1" customBuiltin="1"/>
    <cellStyle name="Bad" xfId="25390" builtinId="27" hidden="1" customBuiltin="1"/>
    <cellStyle name="Bad" xfId="25539" builtinId="27" hidden="1" customBuiltin="1"/>
    <cellStyle name="Bad" xfId="25562" builtinId="27" hidden="1" customBuiltin="1"/>
    <cellStyle name="Bad" xfId="25585" builtinId="27" hidden="1" customBuiltin="1"/>
    <cellStyle name="Bad" xfId="25608" builtinId="27" hidden="1" customBuiltin="1"/>
    <cellStyle name="Bad" xfId="18555" builtinId="27" hidden="1" customBuiltin="1"/>
    <cellStyle name="Bad" xfId="20075" builtinId="27" hidden="1" customBuiltin="1"/>
    <cellStyle name="Bad" xfId="23696" builtinId="27" hidden="1" customBuiltin="1"/>
    <cellStyle name="Bad" xfId="4448" builtinId="27" hidden="1" customBuiltin="1"/>
    <cellStyle name="Bad" xfId="16863" builtinId="27" hidden="1" customBuiltin="1"/>
    <cellStyle name="Bad" xfId="23964" builtinId="27" hidden="1" customBuiltin="1"/>
    <cellStyle name="Bad" xfId="23311" builtinId="27" hidden="1" customBuiltin="1"/>
    <cellStyle name="Bad" xfId="6243" builtinId="27" hidden="1" customBuiltin="1"/>
    <cellStyle name="Bad" xfId="18562" builtinId="27" hidden="1" customBuiltin="1"/>
    <cellStyle name="Bad" xfId="5835" builtinId="27" hidden="1" customBuiltin="1"/>
    <cellStyle name="Bad" xfId="22202" builtinId="27" hidden="1" customBuiltin="1"/>
    <cellStyle name="Bad" xfId="24328" builtinId="27" hidden="1" customBuiltin="1"/>
    <cellStyle name="Bad" xfId="25573" builtinId="27" hidden="1" customBuiltin="1"/>
    <cellStyle name="Bad" xfId="24835" builtinId="27" hidden="1" customBuiltin="1"/>
    <cellStyle name="Bad" xfId="9628" builtinId="27" hidden="1" customBuiltin="1"/>
    <cellStyle name="Bad" xfId="8395" builtinId="27" hidden="1" customBuiltin="1"/>
    <cellStyle name="Bad" xfId="24258" builtinId="27" hidden="1" customBuiltin="1"/>
    <cellStyle name="Bad" xfId="23315" builtinId="27" hidden="1" customBuiltin="1"/>
    <cellStyle name="Bad" xfId="22014" builtinId="27" hidden="1" customBuiltin="1"/>
    <cellStyle name="Bad" xfId="23980" builtinId="27" hidden="1" customBuiltin="1"/>
    <cellStyle name="Bad" xfId="25669" builtinId="27" hidden="1" customBuiltin="1"/>
    <cellStyle name="Bad" xfId="25706" builtinId="27" hidden="1" customBuiltin="1"/>
    <cellStyle name="Bad" xfId="25741" builtinId="27" hidden="1" customBuiltin="1"/>
    <cellStyle name="Bad" xfId="25665" builtinId="27" hidden="1" customBuiltin="1"/>
    <cellStyle name="Bad" xfId="25804" builtinId="27" hidden="1" customBuiltin="1"/>
    <cellStyle name="Bad" xfId="25837" builtinId="27" hidden="1" customBuiltin="1"/>
    <cellStyle name="Bad" xfId="25871" builtinId="27" hidden="1" customBuiltin="1"/>
    <cellStyle name="Bad" xfId="25905" builtinId="27" hidden="1" customBuiltin="1"/>
    <cellStyle name="Bad" xfId="25935" builtinId="27" hidden="1" customBuiltin="1"/>
    <cellStyle name="Bad" xfId="25867" builtinId="27" hidden="1" customBuiltin="1"/>
    <cellStyle name="Bad" xfId="23317" builtinId="27" hidden="1" customBuiltin="1"/>
    <cellStyle name="Bad" xfId="25817" builtinId="27" hidden="1" customBuiltin="1"/>
    <cellStyle name="Bad" xfId="25991" builtinId="27" hidden="1" customBuiltin="1"/>
    <cellStyle name="Bad" xfId="26027" builtinId="27" hidden="1" customBuiltin="1"/>
    <cellStyle name="Bad" xfId="26061" builtinId="27" hidden="1" customBuiltin="1"/>
    <cellStyle name="Bad" xfId="26098" builtinId="27" hidden="1" customBuiltin="1"/>
    <cellStyle name="Bad" xfId="26136" builtinId="27" hidden="1" customBuiltin="1"/>
    <cellStyle name="Bad" xfId="26164" builtinId="27" hidden="1" customBuiltin="1"/>
    <cellStyle name="Bad" xfId="26195" builtinId="27" hidden="1" customBuiltin="1"/>
    <cellStyle name="Bad" xfId="26226" builtinId="27" hidden="1" customBuiltin="1"/>
    <cellStyle name="Bad" xfId="26253" builtinId="27" hidden="1" customBuiltin="1"/>
    <cellStyle name="Bad" xfId="26191" builtinId="27" hidden="1" customBuiltin="1"/>
    <cellStyle name="Bad" xfId="26111" builtinId="27" hidden="1" customBuiltin="1"/>
    <cellStyle name="Bad" xfId="26147" builtinId="27" hidden="1" customBuiltin="1"/>
    <cellStyle name="Bad" xfId="26294" builtinId="27" hidden="1" customBuiltin="1"/>
    <cellStyle name="Bad" xfId="26317" builtinId="27" hidden="1" customBuiltin="1"/>
    <cellStyle name="Bad" xfId="26338" builtinId="27" hidden="1" customBuiltin="1"/>
    <cellStyle name="Bad" xfId="26360" builtinId="27" hidden="1" customBuiltin="1"/>
    <cellStyle name="Bad" xfId="26382" builtinId="27" hidden="1" customBuiltin="1"/>
    <cellStyle name="Bad" xfId="26403" builtinId="27" hidden="1" customBuiltin="1"/>
    <cellStyle name="Bad" xfId="26425" builtinId="27" hidden="1" customBuiltin="1"/>
    <cellStyle name="Bad" xfId="26447" builtinId="27" hidden="1" customBuiltin="1"/>
    <cellStyle name="Bad" xfId="26468" builtinId="27" hidden="1" customBuiltin="1"/>
    <cellStyle name="Bad" xfId="26493" builtinId="27" hidden="1" customBuiltin="1"/>
    <cellStyle name="Bad" xfId="26672" builtinId="27" hidden="1" customBuiltin="1"/>
    <cellStyle name="Bad" xfId="26693" builtinId="27" hidden="1" customBuiltin="1"/>
    <cellStyle name="Bad" xfId="26716" builtinId="27" hidden="1" customBuiltin="1"/>
    <cellStyle name="Bad" xfId="26738" builtinId="27" hidden="1" customBuiltin="1"/>
    <cellStyle name="Bad" xfId="26759" builtinId="27" hidden="1" customBuiltin="1"/>
    <cellStyle name="Bad" xfId="26644" builtinId="27" hidden="1" customBuiltin="1"/>
    <cellStyle name="Bad" xfId="26792" builtinId="27" hidden="1" customBuiltin="1"/>
    <cellStyle name="Bad" xfId="26820" builtinId="27" hidden="1" customBuiltin="1"/>
    <cellStyle name="Bad" xfId="26854" builtinId="27" hidden="1" customBuiltin="1"/>
    <cellStyle name="Bad" xfId="26885" builtinId="27" hidden="1" customBuiltin="1"/>
    <cellStyle name="Bad" xfId="26916" builtinId="27" hidden="1" customBuiltin="1"/>
    <cellStyle name="Bad" xfId="26850" builtinId="27" hidden="1" customBuiltin="1"/>
    <cellStyle name="Bad" xfId="26667" builtinId="27" hidden="1" customBuiltin="1"/>
    <cellStyle name="Bad" xfId="26803" builtinId="27" hidden="1" customBuiltin="1"/>
    <cellStyle name="Bad" xfId="26961" builtinId="27" hidden="1" customBuiltin="1"/>
    <cellStyle name="Bad" xfId="26984" builtinId="27" hidden="1" customBuiltin="1"/>
    <cellStyle name="Bad" xfId="27005" builtinId="27" hidden="1" customBuiltin="1"/>
    <cellStyle name="Bad" xfId="26957" builtinId="27" hidden="1" customBuiltin="1"/>
    <cellStyle name="Bad" xfId="27047" builtinId="27" hidden="1" customBuiltin="1"/>
    <cellStyle name="Bad" xfId="27074" builtinId="27" hidden="1" customBuiltin="1"/>
    <cellStyle name="Bad" xfId="27105" builtinId="27" hidden="1" customBuiltin="1"/>
    <cellStyle name="Bad" xfId="27135" builtinId="27" hidden="1" customBuiltin="1"/>
    <cellStyle name="Bad" xfId="27162" builtinId="27" hidden="1" customBuiltin="1"/>
    <cellStyle name="Bad" xfId="27101" builtinId="27" hidden="1" customBuiltin="1"/>
    <cellStyle name="Bad" xfId="26838" builtinId="27" hidden="1" customBuiltin="1"/>
    <cellStyle name="Bad" xfId="27058" builtinId="27" hidden="1" customBuiltin="1"/>
    <cellStyle name="Bad" xfId="27203" builtinId="27" hidden="1" customBuiltin="1"/>
    <cellStyle name="Bad" xfId="27225" builtinId="27" hidden="1" customBuiltin="1"/>
    <cellStyle name="Bad" xfId="27246" builtinId="27" hidden="1" customBuiltin="1"/>
    <cellStyle name="Bad" xfId="27270" builtinId="27" hidden="1" customBuiltin="1"/>
    <cellStyle name="Bad" xfId="27307" builtinId="27" hidden="1" customBuiltin="1"/>
    <cellStyle name="Bad" xfId="27334" builtinId="27" hidden="1" customBuiltin="1"/>
    <cellStyle name="Bad" xfId="27365" builtinId="27" hidden="1" customBuiltin="1"/>
    <cellStyle name="Bad" xfId="27395" builtinId="27" hidden="1" customBuiltin="1"/>
    <cellStyle name="Bad" xfId="27422" builtinId="27" hidden="1" customBuiltin="1"/>
    <cellStyle name="Bad" xfId="27361" builtinId="27" hidden="1" customBuiltin="1"/>
    <cellStyle name="Bad" xfId="27283" builtinId="27" hidden="1" customBuiltin="1"/>
    <cellStyle name="Bad" xfId="27318" builtinId="27" hidden="1" customBuiltin="1"/>
    <cellStyle name="Bad" xfId="27463" builtinId="27" hidden="1" customBuiltin="1"/>
    <cellStyle name="Bad" xfId="27485" builtinId="27" hidden="1" customBuiltin="1"/>
    <cellStyle name="Bad" xfId="27506" builtinId="27" hidden="1" customBuiltin="1"/>
    <cellStyle name="Bad" xfId="27527" builtinId="27" hidden="1" customBuiltin="1"/>
    <cellStyle name="Bad" xfId="26532" builtinId="27" hidden="1" customBuiltin="1"/>
    <cellStyle name="Bad" xfId="26605" builtinId="27" hidden="1" customBuiltin="1"/>
    <cellStyle name="Bad" xfId="26614" builtinId="27" hidden="1" customBuiltin="1"/>
    <cellStyle name="Bad" xfId="26535" builtinId="27" hidden="1" customBuiltin="1"/>
    <cellStyle name="Bad" xfId="26596" builtinId="27" hidden="1" customBuiltin="1"/>
    <cellStyle name="Bad" xfId="26526" builtinId="27" hidden="1" customBuiltin="1"/>
    <cellStyle name="Bad" xfId="27580" builtinId="27" hidden="1" customBuiltin="1"/>
    <cellStyle name="Bad" xfId="27601" builtinId="27" hidden="1" customBuiltin="1"/>
    <cellStyle name="Bad" xfId="27624" builtinId="27" hidden="1" customBuiltin="1"/>
    <cellStyle name="Bad" xfId="27645" builtinId="27" hidden="1" customBuiltin="1"/>
    <cellStyle name="Bad" xfId="27666" builtinId="27" hidden="1" customBuiltin="1"/>
    <cellStyle name="Bad" xfId="27554" builtinId="27" hidden="1" customBuiltin="1"/>
    <cellStyle name="Bad" xfId="27698" builtinId="27" hidden="1" customBuiltin="1"/>
    <cellStyle name="Bad" xfId="27726" builtinId="27" hidden="1" customBuiltin="1"/>
    <cellStyle name="Bad" xfId="27760" builtinId="27" hidden="1" customBuiltin="1"/>
    <cellStyle name="Bad" xfId="27790" builtinId="27" hidden="1" customBuiltin="1"/>
    <cellStyle name="Bad" xfId="27821" builtinId="27" hidden="1" customBuiltin="1"/>
    <cellStyle name="Bad" xfId="27756" builtinId="27" hidden="1" customBuiltin="1"/>
    <cellStyle name="Bad" xfId="27576" builtinId="27" hidden="1" customBuiltin="1"/>
    <cellStyle name="Bad" xfId="27709" builtinId="27" hidden="1" customBuiltin="1"/>
    <cellStyle name="Bad" xfId="27866" builtinId="27" hidden="1" customBuiltin="1"/>
    <cellStyle name="Bad" xfId="27888" builtinId="27" hidden="1" customBuiltin="1"/>
    <cellStyle name="Bad" xfId="27909" builtinId="27" hidden="1" customBuiltin="1"/>
    <cellStyle name="Bad" xfId="27862" builtinId="27" hidden="1" customBuiltin="1"/>
    <cellStyle name="Bad" xfId="27949" builtinId="27" hidden="1" customBuiltin="1"/>
    <cellStyle name="Bad" xfId="27976" builtinId="27" hidden="1" customBuiltin="1"/>
    <cellStyle name="Bad" xfId="28007" builtinId="27" hidden="1" customBuiltin="1"/>
    <cellStyle name="Bad" xfId="28036" builtinId="27" hidden="1" customBuiltin="1"/>
    <cellStyle name="Bad" xfId="28063" builtinId="27" hidden="1" customBuiltin="1"/>
    <cellStyle name="Bad" xfId="28003" builtinId="27" hidden="1" customBuiltin="1"/>
    <cellStyle name="Bad" xfId="27744" builtinId="27" hidden="1" customBuiltin="1"/>
    <cellStyle name="Bad" xfId="27960" builtinId="27" hidden="1" customBuiltin="1"/>
    <cellStyle name="Bad" xfId="28104" builtinId="27" hidden="1" customBuiltin="1"/>
    <cellStyle name="Bad" xfId="28125" builtinId="27" hidden="1" customBuiltin="1"/>
    <cellStyle name="Bad" xfId="28146" builtinId="27" hidden="1" customBuiltin="1"/>
    <cellStyle name="Bad" xfId="28170" builtinId="27" hidden="1" customBuiltin="1"/>
    <cellStyle name="Bad" xfId="28205" builtinId="27" hidden="1" customBuiltin="1"/>
    <cellStyle name="Bad" xfId="28232" builtinId="27" hidden="1" customBuiltin="1"/>
    <cellStyle name="Bad" xfId="28263" builtinId="27" hidden="1" customBuiltin="1"/>
    <cellStyle name="Bad" xfId="28292" builtinId="27" hidden="1" customBuiltin="1"/>
    <cellStyle name="Bad" xfId="28319" builtinId="27" hidden="1" customBuiltin="1"/>
    <cellStyle name="Bad" xfId="28259" builtinId="27" hidden="1" customBuiltin="1"/>
    <cellStyle name="Bad" xfId="28183" builtinId="27" hidden="1" customBuiltin="1"/>
    <cellStyle name="Bad" xfId="28216" builtinId="27" hidden="1" customBuiltin="1"/>
    <cellStyle name="Bad" xfId="28360" builtinId="27" hidden="1" customBuiltin="1"/>
    <cellStyle name="Bad" xfId="28381" builtinId="27" hidden="1" customBuiltin="1"/>
    <cellStyle name="Bad" xfId="28402" builtinId="27" hidden="1" customBuiltin="1"/>
    <cellStyle name="Bad" xfId="28423" builtinId="27" hidden="1" customBuiltin="1"/>
    <cellStyle name="Calculation" xfId="13" builtinId="22" hidden="1" customBuiltin="1"/>
    <cellStyle name="Calculation" xfId="62" builtinId="22" hidden="1" customBuiltin="1"/>
    <cellStyle name="Calculation" xfId="97" builtinId="22" hidden="1" customBuiltin="1"/>
    <cellStyle name="Calculation" xfId="139" builtinId="22" hidden="1" customBuiltin="1"/>
    <cellStyle name="Calculation" xfId="182" builtinId="22" hidden="1" customBuiltin="1"/>
    <cellStyle name="Calculation" xfId="216" builtinId="22" hidden="1" customBuiltin="1"/>
    <cellStyle name="Calculation" xfId="253" builtinId="22" hidden="1" customBuiltin="1"/>
    <cellStyle name="Calculation" xfId="290" builtinId="22" hidden="1" customBuiltin="1"/>
    <cellStyle name="Calculation" xfId="324" builtinId="22" hidden="1" customBuiltin="1"/>
    <cellStyle name="Calculation" xfId="359" builtinId="22" hidden="1" customBuiltin="1"/>
    <cellStyle name="Calculation" xfId="447" builtinId="22" hidden="1" customBuiltin="1"/>
    <cellStyle name="Calculation" xfId="481" builtinId="22" hidden="1" customBuiltin="1"/>
    <cellStyle name="Calculation" xfId="517" builtinId="22" hidden="1" customBuiltin="1"/>
    <cellStyle name="Calculation" xfId="553" builtinId="22" hidden="1" customBuiltin="1"/>
    <cellStyle name="Calculation" xfId="587" builtinId="22" hidden="1" customBuiltin="1"/>
    <cellStyle name="Calculation" xfId="436" builtinId="22" hidden="1" customBuiltin="1"/>
    <cellStyle name="Calculation" xfId="638" builtinId="22" hidden="1" customBuiltin="1"/>
    <cellStyle name="Calculation" xfId="672" builtinId="22" hidden="1" customBuiltin="1"/>
    <cellStyle name="Calculation" xfId="710" builtinId="22" hidden="1" customBuiltin="1"/>
    <cellStyle name="Calculation" xfId="745" builtinId="22" hidden="1" customBuiltin="1"/>
    <cellStyle name="Calculation" xfId="779" builtinId="22" hidden="1" customBuiltin="1"/>
    <cellStyle name="Calculation" xfId="783" builtinId="22" hidden="1" customBuiltin="1"/>
    <cellStyle name="Calculation" xfId="753" builtinId="22" hidden="1" customBuiltin="1"/>
    <cellStyle name="Calculation" xfId="786" builtinId="22" hidden="1" customBuiltin="1"/>
    <cellStyle name="Calculation" xfId="841" builtinId="22" hidden="1" customBuiltin="1"/>
    <cellStyle name="Calculation" xfId="877" builtinId="22" hidden="1" customBuiltin="1"/>
    <cellStyle name="Calculation" xfId="912" builtinId="22" hidden="1" customBuiltin="1"/>
    <cellStyle name="Calculation" xfId="623" builtinId="22" hidden="1" customBuiltin="1"/>
    <cellStyle name="Calculation" xfId="975" builtinId="22" hidden="1" customBuiltin="1"/>
    <cellStyle name="Calculation" xfId="1008" builtinId="22" hidden="1" customBuiltin="1"/>
    <cellStyle name="Calculation" xfId="1043" builtinId="22" hidden="1" customBuiltin="1"/>
    <cellStyle name="Calculation" xfId="1076" builtinId="22" hidden="1" customBuiltin="1"/>
    <cellStyle name="Calculation" xfId="1106" builtinId="22" hidden="1" customBuiltin="1"/>
    <cellStyle name="Calculation" xfId="1110" builtinId="22" hidden="1" customBuiltin="1"/>
    <cellStyle name="Calculation" xfId="1084" builtinId="22" hidden="1" customBuiltin="1"/>
    <cellStyle name="Calculation" xfId="1113" builtinId="22" hidden="1" customBuiltin="1"/>
    <cellStyle name="Calculation" xfId="1162" builtinId="22" hidden="1" customBuiltin="1"/>
    <cellStyle name="Calculation" xfId="1198" builtinId="22" hidden="1" customBuiltin="1"/>
    <cellStyle name="Calculation" xfId="1232" builtinId="22" hidden="1" customBuiltin="1"/>
    <cellStyle name="Calculation" xfId="1272" builtinId="22" hidden="1" customBuiltin="1"/>
    <cellStyle name="Calculation" xfId="1317" builtinId="22" hidden="1" customBuiltin="1"/>
    <cellStyle name="Calculation" xfId="1350" builtinId="22" hidden="1" customBuiltin="1"/>
    <cellStyle name="Calculation" xfId="1385" builtinId="22" hidden="1" customBuiltin="1"/>
    <cellStyle name="Calculation" xfId="1418" builtinId="22" hidden="1" customBuiltin="1"/>
    <cellStyle name="Calculation" xfId="1448" builtinId="22" hidden="1" customBuiltin="1"/>
    <cellStyle name="Calculation" xfId="1452" builtinId="22" hidden="1" customBuiltin="1"/>
    <cellStyle name="Calculation" xfId="1426" builtinId="22" hidden="1" customBuiltin="1"/>
    <cellStyle name="Calculation" xfId="1455" builtinId="22" hidden="1" customBuiltin="1"/>
    <cellStyle name="Calculation" xfId="1504" builtinId="22" hidden="1" customBuiltin="1"/>
    <cellStyle name="Calculation" xfId="1540" builtinId="22" hidden="1" customBuiltin="1"/>
    <cellStyle name="Calculation" xfId="1574" builtinId="22" hidden="1" customBuiltin="1"/>
    <cellStyle name="Calculation" xfId="1609" builtinId="22" hidden="1" customBuiltin="1"/>
    <cellStyle name="Calculation" xfId="1730" builtinId="22" hidden="1" customBuiltin="1"/>
    <cellStyle name="Calculation" xfId="1751" builtinId="22" hidden="1" customBuiltin="1"/>
    <cellStyle name="Calculation" xfId="1773" builtinId="22" hidden="1" customBuiltin="1"/>
    <cellStyle name="Calculation" xfId="1795" builtinId="22" hidden="1" customBuiltin="1"/>
    <cellStyle name="Calculation" xfId="1816" builtinId="22" hidden="1" customBuiltin="1"/>
    <cellStyle name="Calculation" xfId="1841" builtinId="22" hidden="1" customBuiltin="1"/>
    <cellStyle name="Calculation" xfId="2020" builtinId="22" hidden="1" customBuiltin="1"/>
    <cellStyle name="Calculation" xfId="2041" builtinId="22" hidden="1" customBuiltin="1"/>
    <cellStyle name="Calculation" xfId="2064" builtinId="22" hidden="1" customBuiltin="1"/>
    <cellStyle name="Calculation" xfId="2086" builtinId="22" hidden="1" customBuiltin="1"/>
    <cellStyle name="Calculation" xfId="2107" builtinId="22" hidden="1" customBuiltin="1"/>
    <cellStyle name="Calculation" xfId="2012" builtinId="22" hidden="1" customBuiltin="1"/>
    <cellStyle name="Calculation" xfId="2140" builtinId="22" hidden="1" customBuiltin="1"/>
    <cellStyle name="Calculation" xfId="2168" builtinId="22" hidden="1" customBuiltin="1"/>
    <cellStyle name="Calculation" xfId="2203" builtinId="22" hidden="1" customBuiltin="1"/>
    <cellStyle name="Calculation" xfId="2233" builtinId="22" hidden="1" customBuiltin="1"/>
    <cellStyle name="Calculation" xfId="2264" builtinId="22" hidden="1" customBuiltin="1"/>
    <cellStyle name="Calculation" xfId="2268" builtinId="22" hidden="1" customBuiltin="1"/>
    <cellStyle name="Calculation" xfId="2241" builtinId="22" hidden="1" customBuiltin="1"/>
    <cellStyle name="Calculation" xfId="2271" builtinId="22" hidden="1" customBuiltin="1"/>
    <cellStyle name="Calculation" xfId="2310" builtinId="22" hidden="1" customBuiltin="1"/>
    <cellStyle name="Calculation" xfId="2332" builtinId="22" hidden="1" customBuiltin="1"/>
    <cellStyle name="Calculation" xfId="2353" builtinId="22" hidden="1" customBuiltin="1"/>
    <cellStyle name="Calculation" xfId="2128" builtinId="22" hidden="1" customBuiltin="1"/>
    <cellStyle name="Calculation" xfId="2395" builtinId="22" hidden="1" customBuiltin="1"/>
    <cellStyle name="Calculation" xfId="2422" builtinId="22" hidden="1" customBuiltin="1"/>
    <cellStyle name="Calculation" xfId="2454" builtinId="22" hidden="1" customBuiltin="1"/>
    <cellStyle name="Calculation" xfId="2483" builtinId="22" hidden="1" customBuiltin="1"/>
    <cellStyle name="Calculation" xfId="2510" builtinId="22" hidden="1" customBuiltin="1"/>
    <cellStyle name="Calculation" xfId="2514" builtinId="22" hidden="1" customBuiltin="1"/>
    <cellStyle name="Calculation" xfId="2491" builtinId="22" hidden="1" customBuiltin="1"/>
    <cellStyle name="Calculation" xfId="2517" builtinId="22" hidden="1" customBuiltin="1"/>
    <cellStyle name="Calculation" xfId="2551" builtinId="22" hidden="1" customBuiltin="1"/>
    <cellStyle name="Calculation" xfId="2573" builtinId="22" hidden="1" customBuiltin="1"/>
    <cellStyle name="Calculation" xfId="2594" builtinId="22" hidden="1" customBuiltin="1"/>
    <cellStyle name="Calculation" xfId="2618" builtinId="22" hidden="1" customBuiltin="1"/>
    <cellStyle name="Calculation" xfId="2655" builtinId="22" hidden="1" customBuiltin="1"/>
    <cellStyle name="Calculation" xfId="2682" builtinId="22" hidden="1" customBuiltin="1"/>
    <cellStyle name="Calculation" xfId="2714" builtinId="22" hidden="1" customBuiltin="1"/>
    <cellStyle name="Calculation" xfId="2743" builtinId="22" hidden="1" customBuiltin="1"/>
    <cellStyle name="Calculation" xfId="2770" builtinId="22" hidden="1" customBuiltin="1"/>
    <cellStyle name="Calculation" xfId="2774" builtinId="22" hidden="1" customBuiltin="1"/>
    <cellStyle name="Calculation" xfId="2751" builtinId="22" hidden="1" customBuiltin="1"/>
    <cellStyle name="Calculation" xfId="2777" builtinId="22" hidden="1" customBuiltin="1"/>
    <cellStyle name="Calculation" xfId="2811" builtinId="22" hidden="1" customBuiltin="1"/>
    <cellStyle name="Calculation" xfId="2833" builtinId="22" hidden="1" customBuiltin="1"/>
    <cellStyle name="Calculation" xfId="2854" builtinId="22" hidden="1" customBuiltin="1"/>
    <cellStyle name="Calculation" xfId="2875" builtinId="22" hidden="1" customBuiltin="1"/>
    <cellStyle name="Calculation" xfId="1949" builtinId="22" hidden="1" customBuiltin="1"/>
    <cellStyle name="Calculation" xfId="1898" builtinId="22" hidden="1" customBuiltin="1"/>
    <cellStyle name="Calculation" xfId="1902" builtinId="22" hidden="1" customBuiltin="1"/>
    <cellStyle name="Calculation" xfId="1953" builtinId="22" hidden="1" customBuiltin="1"/>
    <cellStyle name="Calculation" xfId="1932" builtinId="22" hidden="1" customBuiltin="1"/>
    <cellStyle name="Calculation" xfId="1970" builtinId="22" hidden="1" customBuiltin="1"/>
    <cellStyle name="Calculation" xfId="3027" builtinId="22" hidden="1" customBuiltin="1"/>
    <cellStyle name="Calculation" xfId="3048" builtinId="22" hidden="1" customBuiltin="1"/>
    <cellStyle name="Calculation" xfId="3071" builtinId="22" hidden="1" customBuiltin="1"/>
    <cellStyle name="Calculation" xfId="3092" builtinId="22" hidden="1" customBuiltin="1"/>
    <cellStyle name="Calculation" xfId="3113" builtinId="22" hidden="1" customBuiltin="1"/>
    <cellStyle name="Calculation" xfId="3020" builtinId="22" hidden="1" customBuiltin="1"/>
    <cellStyle name="Calculation" xfId="3145" builtinId="22" hidden="1" customBuiltin="1"/>
    <cellStyle name="Calculation" xfId="3173" builtinId="22" hidden="1" customBuiltin="1"/>
    <cellStyle name="Calculation" xfId="3208" builtinId="22" hidden="1" customBuiltin="1"/>
    <cellStyle name="Calculation" xfId="3237" builtinId="22" hidden="1" customBuiltin="1"/>
    <cellStyle name="Calculation" xfId="3268" builtinId="22" hidden="1" customBuiltin="1"/>
    <cellStyle name="Calculation" xfId="3272" builtinId="22" hidden="1" customBuiltin="1"/>
    <cellStyle name="Calculation" xfId="3245" builtinId="22" hidden="1" customBuiltin="1"/>
    <cellStyle name="Calculation" xfId="3275" builtinId="22" hidden="1" customBuiltin="1"/>
    <cellStyle name="Calculation" xfId="3314" builtinId="22" hidden="1" customBuiltin="1"/>
    <cellStyle name="Calculation" xfId="3335" builtinId="22" hidden="1" customBuiltin="1"/>
    <cellStyle name="Calculation" xfId="3356" builtinId="22" hidden="1" customBuiltin="1"/>
    <cellStyle name="Calculation" xfId="3134" builtinId="22" hidden="1" customBuiltin="1"/>
    <cellStyle name="Calculation" xfId="3396" builtinId="22" hidden="1" customBuiltin="1"/>
    <cellStyle name="Calculation" xfId="3423" builtinId="22" hidden="1" customBuiltin="1"/>
    <cellStyle name="Calculation" xfId="3455" builtinId="22" hidden="1" customBuiltin="1"/>
    <cellStyle name="Calculation" xfId="3483" builtinId="22" hidden="1" customBuiltin="1"/>
    <cellStyle name="Calculation" xfId="3510" builtinId="22" hidden="1" customBuiltin="1"/>
    <cellStyle name="Calculation" xfId="3514" builtinId="22" hidden="1" customBuiltin="1"/>
    <cellStyle name="Calculation" xfId="3491" builtinId="22" hidden="1" customBuiltin="1"/>
    <cellStyle name="Calculation" xfId="3517" builtinId="22" hidden="1" customBuiltin="1"/>
    <cellStyle name="Calculation" xfId="3551" builtinId="22" hidden="1" customBuiltin="1"/>
    <cellStyle name="Calculation" xfId="3572" builtinId="22" hidden="1" customBuiltin="1"/>
    <cellStyle name="Calculation" xfId="3593" builtinId="22" hidden="1" customBuiltin="1"/>
    <cellStyle name="Calculation" xfId="3617" builtinId="22" hidden="1" customBuiltin="1"/>
    <cellStyle name="Calculation" xfId="3652" builtinId="22" hidden="1" customBuiltin="1"/>
    <cellStyle name="Calculation" xfId="3679" builtinId="22" hidden="1" customBuiltin="1"/>
    <cellStyle name="Calculation" xfId="3711" builtinId="22" hidden="1" customBuiltin="1"/>
    <cellStyle name="Calculation" xfId="3739" builtinId="22" hidden="1" customBuiltin="1"/>
    <cellStyle name="Calculation" xfId="3766" builtinId="22" hidden="1" customBuiltin="1"/>
    <cellStyle name="Calculation" xfId="3770" builtinId="22" hidden="1" customBuiltin="1"/>
    <cellStyle name="Calculation" xfId="3747" builtinId="22" hidden="1" customBuiltin="1"/>
    <cellStyle name="Calculation" xfId="3773" builtinId="22" hidden="1" customBuiltin="1"/>
    <cellStyle name="Calculation" xfId="3807" builtinId="22" hidden="1" customBuiltin="1"/>
    <cellStyle name="Calculation" xfId="3828" builtinId="22" hidden="1" customBuiltin="1"/>
    <cellStyle name="Calculation" xfId="3849" builtinId="22" hidden="1" customBuiltin="1"/>
    <cellStyle name="Calculation" xfId="3870" builtinId="22" hidden="1" customBuiltin="1"/>
    <cellStyle name="Calculation" xfId="3910" builtinId="22" hidden="1" customBuiltin="1"/>
    <cellStyle name="Calculation" xfId="3944" builtinId="22" hidden="1" customBuiltin="1"/>
    <cellStyle name="Calculation" xfId="3981" builtinId="22" hidden="1" customBuiltin="1"/>
    <cellStyle name="Calculation" xfId="4018" builtinId="22" hidden="1" customBuiltin="1"/>
    <cellStyle name="Calculation" xfId="4052" builtinId="22" hidden="1" customBuiltin="1"/>
    <cellStyle name="Calculation" xfId="4250" builtinId="22" hidden="1" customBuiltin="1"/>
    <cellStyle name="Calculation" xfId="6385" builtinId="22" hidden="1" customBuiltin="1"/>
    <cellStyle name="Calculation" xfId="6409" builtinId="22" hidden="1" customBuiltin="1"/>
    <cellStyle name="Calculation" xfId="6438" builtinId="22" hidden="1" customBuiltin="1"/>
    <cellStyle name="Calculation" xfId="6463" builtinId="22" hidden="1" customBuiltin="1"/>
    <cellStyle name="Calculation" xfId="6486" builtinId="22" hidden="1" customBuiltin="1"/>
    <cellStyle name="Calculation" xfId="6374" builtinId="22" hidden="1" customBuiltin="1"/>
    <cellStyle name="Calculation" xfId="6526" builtinId="22" hidden="1" customBuiltin="1"/>
    <cellStyle name="Calculation" xfId="6560" builtinId="22" hidden="1" customBuiltin="1"/>
    <cellStyle name="Calculation" xfId="6598" builtinId="22" hidden="1" customBuiltin="1"/>
    <cellStyle name="Calculation" xfId="6634" builtinId="22" hidden="1" customBuiltin="1"/>
    <cellStyle name="Calculation" xfId="6669" builtinId="22" hidden="1" customBuiltin="1"/>
    <cellStyle name="Calculation" xfId="6673" builtinId="22" hidden="1" customBuiltin="1"/>
    <cellStyle name="Calculation" xfId="6642" builtinId="22" hidden="1" customBuiltin="1"/>
    <cellStyle name="Calculation" xfId="6676" builtinId="22" hidden="1" customBuiltin="1"/>
    <cellStyle name="Calculation" xfId="6731" builtinId="22" hidden="1" customBuiltin="1"/>
    <cellStyle name="Calculation" xfId="6767" builtinId="22" hidden="1" customBuiltin="1"/>
    <cellStyle name="Calculation" xfId="6802" builtinId="22" hidden="1" customBuiltin="1"/>
    <cellStyle name="Calculation" xfId="6511" builtinId="22" hidden="1" customBuiltin="1"/>
    <cellStyle name="Calculation" xfId="6865" builtinId="22" hidden="1" customBuiltin="1"/>
    <cellStyle name="Calculation" xfId="6898" builtinId="22" hidden="1" customBuiltin="1"/>
    <cellStyle name="Calculation" xfId="6934" builtinId="22" hidden="1" customBuiltin="1"/>
    <cellStyle name="Calculation" xfId="6967" builtinId="22" hidden="1" customBuiltin="1"/>
    <cellStyle name="Calculation" xfId="6997" builtinId="22" hidden="1" customBuiltin="1"/>
    <cellStyle name="Calculation" xfId="7001" builtinId="22" hidden="1" customBuiltin="1"/>
    <cellStyle name="Calculation" xfId="6975" builtinId="22" hidden="1" customBuiltin="1"/>
    <cellStyle name="Calculation" xfId="7004" builtinId="22" hidden="1" customBuiltin="1"/>
    <cellStyle name="Calculation" xfId="7053" builtinId="22" hidden="1" customBuiltin="1"/>
    <cellStyle name="Calculation" xfId="7089" builtinId="22" hidden="1" customBuiltin="1"/>
    <cellStyle name="Calculation" xfId="7123" builtinId="22" hidden="1" customBuiltin="1"/>
    <cellStyle name="Calculation" xfId="7163" builtinId="22" hidden="1" customBuiltin="1"/>
    <cellStyle name="Calculation" xfId="7209" builtinId="22" hidden="1" customBuiltin="1"/>
    <cellStyle name="Calculation" xfId="7243" builtinId="22" hidden="1" customBuiltin="1"/>
    <cellStyle name="Calculation" xfId="7279" builtinId="22" hidden="1" customBuiltin="1"/>
    <cellStyle name="Calculation" xfId="7312" builtinId="22" hidden="1" customBuiltin="1"/>
    <cellStyle name="Calculation" xfId="7342" builtinId="22" hidden="1" customBuiltin="1"/>
    <cellStyle name="Calculation" xfId="7346" builtinId="22" hidden="1" customBuiltin="1"/>
    <cellStyle name="Calculation" xfId="7320" builtinId="22" hidden="1" customBuiltin="1"/>
    <cellStyle name="Calculation" xfId="7349" builtinId="22" hidden="1" customBuiltin="1"/>
    <cellStyle name="Calculation" xfId="7399" builtinId="22" hidden="1" customBuiltin="1"/>
    <cellStyle name="Calculation" xfId="7435" builtinId="22" hidden="1" customBuiltin="1"/>
    <cellStyle name="Calculation" xfId="7469" builtinId="22" hidden="1" customBuiltin="1"/>
    <cellStyle name="Calculation" xfId="7518" builtinId="22" hidden="1" customBuiltin="1"/>
    <cellStyle name="Calculation" xfId="7971" builtinId="22" hidden="1" customBuiltin="1"/>
    <cellStyle name="Calculation" xfId="7992" builtinId="22" hidden="1" customBuiltin="1"/>
    <cellStyle name="Calculation" xfId="8015" builtinId="22" hidden="1" customBuiltin="1"/>
    <cellStyle name="Calculation" xfId="8038" builtinId="22" hidden="1" customBuiltin="1"/>
    <cellStyle name="Calculation" xfId="8059" builtinId="22" hidden="1" customBuiltin="1"/>
    <cellStyle name="Calculation" xfId="8103" builtinId="22" hidden="1" customBuiltin="1"/>
    <cellStyle name="Calculation" xfId="8568" builtinId="22" hidden="1" customBuiltin="1"/>
    <cellStyle name="Calculation" xfId="8592" builtinId="22" hidden="1" customBuiltin="1"/>
    <cellStyle name="Calculation" xfId="8620" builtinId="22" hidden="1" customBuiltin="1"/>
    <cellStyle name="Calculation" xfId="8643" builtinId="22" hidden="1" customBuiltin="1"/>
    <cellStyle name="Calculation" xfId="8669" builtinId="22" hidden="1" customBuiltin="1"/>
    <cellStyle name="Calculation" xfId="8560" builtinId="22" hidden="1" customBuiltin="1"/>
    <cellStyle name="Calculation" xfId="8704" builtinId="22" hidden="1" customBuiltin="1"/>
    <cellStyle name="Calculation" xfId="8733" builtinId="22" hidden="1" customBuiltin="1"/>
    <cellStyle name="Calculation" xfId="8769" builtinId="22" hidden="1" customBuiltin="1"/>
    <cellStyle name="Calculation" xfId="8801" builtinId="22" hidden="1" customBuiltin="1"/>
    <cellStyle name="Calculation" xfId="8833" builtinId="22" hidden="1" customBuiltin="1"/>
    <cellStyle name="Calculation" xfId="8837" builtinId="22" hidden="1" customBuiltin="1"/>
    <cellStyle name="Calculation" xfId="8809" builtinId="22" hidden="1" customBuiltin="1"/>
    <cellStyle name="Calculation" xfId="8840" builtinId="22" hidden="1" customBuiltin="1"/>
    <cellStyle name="Calculation" xfId="8883" builtinId="22" hidden="1" customBuiltin="1"/>
    <cellStyle name="Calculation" xfId="8907" builtinId="22" hidden="1" customBuiltin="1"/>
    <cellStyle name="Calculation" xfId="8931" builtinId="22" hidden="1" customBuiltin="1"/>
    <cellStyle name="Calculation" xfId="8692" builtinId="22" hidden="1" customBuiltin="1"/>
    <cellStyle name="Calculation" xfId="8976" builtinId="22" hidden="1" customBuiltin="1"/>
    <cellStyle name="Calculation" xfId="9007" builtinId="22" hidden="1" customBuiltin="1"/>
    <cellStyle name="Calculation" xfId="9040" builtinId="22" hidden="1" customBuiltin="1"/>
    <cellStyle name="Calculation" xfId="9071" builtinId="22" hidden="1" customBuiltin="1"/>
    <cellStyle name="Calculation" xfId="9098" builtinId="22" hidden="1" customBuiltin="1"/>
    <cellStyle name="Calculation" xfId="9102" builtinId="22" hidden="1" customBuiltin="1"/>
    <cellStyle name="Calculation" xfId="9079" builtinId="22" hidden="1" customBuiltin="1"/>
    <cellStyle name="Calculation" xfId="9105" builtinId="22" hidden="1" customBuiltin="1"/>
    <cellStyle name="Calculation" xfId="9145" builtinId="22" hidden="1" customBuiltin="1"/>
    <cellStyle name="Calculation" xfId="9169" builtinId="22" hidden="1" customBuiltin="1"/>
    <cellStyle name="Calculation" xfId="9195" builtinId="22" hidden="1" customBuiltin="1"/>
    <cellStyle name="Calculation" xfId="9223" builtinId="22" hidden="1" customBuiltin="1"/>
    <cellStyle name="Calculation" xfId="9262" builtinId="22" hidden="1" customBuiltin="1"/>
    <cellStyle name="Calculation" xfId="9292" builtinId="22" hidden="1" customBuiltin="1"/>
    <cellStyle name="Calculation" xfId="9325" builtinId="22" hidden="1" customBuiltin="1"/>
    <cellStyle name="Calculation" xfId="9356" builtinId="22" hidden="1" customBuiltin="1"/>
    <cellStyle name="Calculation" xfId="9383" builtinId="22" hidden="1" customBuiltin="1"/>
    <cellStyle name="Calculation" xfId="9387" builtinId="22" hidden="1" customBuiltin="1"/>
    <cellStyle name="Calculation" xfId="9364" builtinId="22" hidden="1" customBuiltin="1"/>
    <cellStyle name="Calculation" xfId="9390" builtinId="22" hidden="1" customBuiltin="1"/>
    <cellStyle name="Calculation" xfId="9429" builtinId="22" hidden="1" customBuiltin="1"/>
    <cellStyle name="Calculation" xfId="9453" builtinId="22" hidden="1" customBuiltin="1"/>
    <cellStyle name="Calculation" xfId="9478" builtinId="22" hidden="1" customBuiltin="1"/>
    <cellStyle name="Calculation" xfId="9501" builtinId="22" hidden="1" customBuiltin="1"/>
    <cellStyle name="Calculation" xfId="8460" builtinId="22" hidden="1" customBuiltin="1"/>
    <cellStyle name="Calculation" xfId="8277" builtinId="22" hidden="1" customBuiltin="1"/>
    <cellStyle name="Calculation" xfId="8289" builtinId="22" hidden="1" customBuiltin="1"/>
    <cellStyle name="Calculation" xfId="8464" builtinId="22" hidden="1" customBuiltin="1"/>
    <cellStyle name="Calculation" xfId="8415" builtinId="22" hidden="1" customBuiltin="1"/>
    <cellStyle name="Calculation" xfId="8488" builtinId="22" hidden="1" customBuiltin="1"/>
    <cellStyle name="Calculation" xfId="9669" builtinId="22" hidden="1" customBuiltin="1"/>
    <cellStyle name="Calculation" xfId="9690" builtinId="22" hidden="1" customBuiltin="1"/>
    <cellStyle name="Calculation" xfId="9713" builtinId="22" hidden="1" customBuiltin="1"/>
    <cellStyle name="Calculation" xfId="9734" builtinId="22" hidden="1" customBuiltin="1"/>
    <cellStyle name="Calculation" xfId="9755" builtinId="22" hidden="1" customBuiltin="1"/>
    <cellStyle name="Calculation" xfId="9661" builtinId="22" hidden="1" customBuiltin="1"/>
    <cellStyle name="Calculation" xfId="9788" builtinId="22" hidden="1" customBuiltin="1"/>
    <cellStyle name="Calculation" xfId="9818" builtinId="22" hidden="1" customBuiltin="1"/>
    <cellStyle name="Calculation" xfId="9853" builtinId="22" hidden="1" customBuiltin="1"/>
    <cellStyle name="Calculation" xfId="9884" builtinId="22" hidden="1" customBuiltin="1"/>
    <cellStyle name="Calculation" xfId="9915" builtinId="22" hidden="1" customBuiltin="1"/>
    <cellStyle name="Calculation" xfId="9919" builtinId="22" hidden="1" customBuiltin="1"/>
    <cellStyle name="Calculation" xfId="9892" builtinId="22" hidden="1" customBuiltin="1"/>
    <cellStyle name="Calculation" xfId="9922" builtinId="22" hidden="1" customBuiltin="1"/>
    <cellStyle name="Calculation" xfId="9967" builtinId="22" hidden="1" customBuiltin="1"/>
    <cellStyle name="Calculation" xfId="9991" builtinId="22" hidden="1" customBuiltin="1"/>
    <cellStyle name="Calculation" xfId="10015" builtinId="22" hidden="1" customBuiltin="1"/>
    <cellStyle name="Calculation" xfId="9776" builtinId="22" hidden="1" customBuiltin="1"/>
    <cellStyle name="Calculation" xfId="10058" builtinId="22" hidden="1" customBuiltin="1"/>
    <cellStyle name="Calculation" xfId="10086" builtinId="22" hidden="1" customBuiltin="1"/>
    <cellStyle name="Calculation" xfId="10118" builtinId="22" hidden="1" customBuiltin="1"/>
    <cellStyle name="Calculation" xfId="10147" builtinId="22" hidden="1" customBuiltin="1"/>
    <cellStyle name="Calculation" xfId="10174" builtinId="22" hidden="1" customBuiltin="1"/>
    <cellStyle name="Calculation" xfId="10178" builtinId="22" hidden="1" customBuiltin="1"/>
    <cellStyle name="Calculation" xfId="10155" builtinId="22" hidden="1" customBuiltin="1"/>
    <cellStyle name="Calculation" xfId="10181" builtinId="22" hidden="1" customBuiltin="1"/>
    <cellStyle name="Calculation" xfId="10221" builtinId="22" hidden="1" customBuiltin="1"/>
    <cellStyle name="Calculation" xfId="10244" builtinId="22" hidden="1" customBuiltin="1"/>
    <cellStyle name="Calculation" xfId="10269" builtinId="22" hidden="1" customBuiltin="1"/>
    <cellStyle name="Calculation" xfId="10296" builtinId="22" hidden="1" customBuiltin="1"/>
    <cellStyle name="Calculation" xfId="10335" builtinId="22" hidden="1" customBuiltin="1"/>
    <cellStyle name="Calculation" xfId="10364" builtinId="22" hidden="1" customBuiltin="1"/>
    <cellStyle name="Calculation" xfId="10397" builtinId="22" hidden="1" customBuiltin="1"/>
    <cellStyle name="Calculation" xfId="10427" builtinId="22" hidden="1" customBuiltin="1"/>
    <cellStyle name="Calculation" xfId="10454" builtinId="22" hidden="1" customBuiltin="1"/>
    <cellStyle name="Calculation" xfId="10458" builtinId="22" hidden="1" customBuiltin="1"/>
    <cellStyle name="Calculation" xfId="10435" builtinId="22" hidden="1" customBuiltin="1"/>
    <cellStyle name="Calculation" xfId="10461" builtinId="22" hidden="1" customBuiltin="1"/>
    <cellStyle name="Calculation" xfId="10500" builtinId="22" hidden="1" customBuiltin="1"/>
    <cellStyle name="Calculation" xfId="10524" builtinId="22" hidden="1" customBuiltin="1"/>
    <cellStyle name="Calculation" xfId="10547" builtinId="22" hidden="1" customBuiltin="1"/>
    <cellStyle name="Calculation" xfId="10577" builtinId="22" hidden="1" customBuiltin="1"/>
    <cellStyle name="Calculation" xfId="10733" builtinId="22" hidden="1" customBuiltin="1"/>
    <cellStyle name="Calculation" xfId="7909" builtinId="22" hidden="1" customBuiltin="1"/>
    <cellStyle name="Calculation" xfId="10713" builtinId="22" hidden="1" customBuiltin="1"/>
    <cellStyle name="Calculation" xfId="4467" builtinId="22" hidden="1" customBuiltin="1"/>
    <cellStyle name="Calculation" xfId="7571" builtinId="22" hidden="1" customBuiltin="1"/>
    <cellStyle name="Calculation" xfId="5194" builtinId="22" hidden="1" customBuiltin="1"/>
    <cellStyle name="Calculation" xfId="5640" builtinId="22" hidden="1" customBuiltin="1"/>
    <cellStyle name="Calculation" xfId="4789" builtinId="22" hidden="1" customBuiltin="1"/>
    <cellStyle name="Calculation" xfId="5748" builtinId="22" hidden="1" customBuiltin="1"/>
    <cellStyle name="Calculation" xfId="4716" builtinId="22" hidden="1" customBuiltin="1"/>
    <cellStyle name="Calculation" xfId="4504" builtinId="22" hidden="1" customBuiltin="1"/>
    <cellStyle name="Calculation" xfId="7809" builtinId="22" hidden="1" customBuiltin="1"/>
    <cellStyle name="Calculation" xfId="4422" builtinId="22" hidden="1" customBuiltin="1"/>
    <cellStyle name="Calculation" xfId="4123" builtinId="22" hidden="1" customBuiltin="1"/>
    <cellStyle name="Calculation" xfId="8265" builtinId="22" hidden="1" customBuiltin="1"/>
    <cellStyle name="Calculation" xfId="7619" builtinId="22" hidden="1" customBuiltin="1"/>
    <cellStyle name="Calculation" xfId="4896" builtinId="22" hidden="1" customBuiltin="1"/>
    <cellStyle name="Calculation" xfId="8238" builtinId="22" hidden="1" customBuiltin="1"/>
    <cellStyle name="Calculation" xfId="5620" builtinId="22" hidden="1" customBuiltin="1"/>
    <cellStyle name="Calculation" xfId="5814" builtinId="22" hidden="1" customBuiltin="1"/>
    <cellStyle name="Calculation" xfId="8492" builtinId="22" hidden="1" customBuiltin="1"/>
    <cellStyle name="Calculation" xfId="7664" builtinId="22" hidden="1" customBuiltin="1"/>
    <cellStyle name="Calculation" xfId="8299" builtinId="22" hidden="1" customBuiltin="1"/>
    <cellStyle name="Calculation" xfId="6332" builtinId="22" hidden="1" customBuiltin="1"/>
    <cellStyle name="Calculation" xfId="7801" builtinId="22" hidden="1" customBuiltin="1"/>
    <cellStyle name="Calculation" xfId="5263" builtinId="22" hidden="1" customBuiltin="1"/>
    <cellStyle name="Calculation" xfId="8490" builtinId="22" hidden="1" customBuiltin="1"/>
    <cellStyle name="Calculation" xfId="5160" builtinId="22" hidden="1" customBuiltin="1"/>
    <cellStyle name="Calculation" xfId="8406" builtinId="22" hidden="1" customBuiltin="1"/>
    <cellStyle name="Calculation" xfId="8320" builtinId="22" hidden="1" customBuiltin="1"/>
    <cellStyle name="Calculation" xfId="8482" builtinId="22" hidden="1" customBuiltin="1"/>
    <cellStyle name="Calculation" xfId="4173" builtinId="22" hidden="1" customBuiltin="1"/>
    <cellStyle name="Calculation" xfId="4893" builtinId="22" hidden="1" customBuiltin="1"/>
    <cellStyle name="Calculation" xfId="6212" builtinId="22" hidden="1" customBuiltin="1"/>
    <cellStyle name="Calculation" xfId="5401" builtinId="22" hidden="1" customBuiltin="1"/>
    <cellStyle name="Calculation" xfId="5799" builtinId="22" hidden="1" customBuiltin="1"/>
    <cellStyle name="Calculation" xfId="5396" builtinId="22" hidden="1" customBuiltin="1"/>
    <cellStyle name="Calculation" xfId="4377" builtinId="22" hidden="1" customBuiltin="1"/>
    <cellStyle name="Calculation" xfId="4999" builtinId="22" hidden="1" customBuiltin="1"/>
    <cellStyle name="Calculation" xfId="173" builtinId="22" hidden="1" customBuiltin="1"/>
    <cellStyle name="Calculation" xfId="5246" builtinId="22" hidden="1" customBuiltin="1"/>
    <cellStyle name="Calculation" xfId="5920" builtinId="22" hidden="1" customBuiltin="1"/>
    <cellStyle name="Calculation" xfId="6197" builtinId="22" hidden="1" customBuiltin="1"/>
    <cellStyle name="Calculation" xfId="5441" builtinId="22" hidden="1" customBuiltin="1"/>
    <cellStyle name="Calculation" xfId="4363" builtinId="22" hidden="1" customBuiltin="1"/>
    <cellStyle name="Calculation" xfId="4936" builtinId="22" hidden="1" customBuiltin="1"/>
    <cellStyle name="Calculation" xfId="6283" builtinId="22" hidden="1" customBuiltin="1"/>
    <cellStyle name="Calculation" xfId="4870" builtinId="22" hidden="1" customBuiltin="1"/>
    <cellStyle name="Calculation" xfId="5769" builtinId="22" hidden="1" customBuiltin="1"/>
    <cellStyle name="Calculation" xfId="8147" builtinId="22" hidden="1" customBuiltin="1"/>
    <cellStyle name="Calculation" xfId="8606" builtinId="22" hidden="1" customBuiltin="1"/>
    <cellStyle name="Calculation" xfId="5981" builtinId="22" hidden="1" customBuiltin="1"/>
    <cellStyle name="Calculation" xfId="7843" builtinId="22" hidden="1" customBuiltin="1"/>
    <cellStyle name="Calculation" xfId="8632" builtinId="22" hidden="1" customBuiltin="1"/>
    <cellStyle name="Calculation" xfId="11013" builtinId="22" hidden="1" customBuiltin="1"/>
    <cellStyle name="Calculation" xfId="11038" builtinId="22" hidden="1" customBuiltin="1"/>
    <cellStyle name="Calculation" xfId="11069" builtinId="22" hidden="1" customBuiltin="1"/>
    <cellStyle name="Calculation" xfId="11096" builtinId="22" hidden="1" customBuiltin="1"/>
    <cellStyle name="Calculation" xfId="11123" builtinId="22" hidden="1" customBuiltin="1"/>
    <cellStyle name="Calculation" xfId="11004" builtinId="22" hidden="1" customBuiltin="1"/>
    <cellStyle name="Calculation" xfId="11167" builtinId="22" hidden="1" customBuiltin="1"/>
    <cellStyle name="Calculation" xfId="11199" builtinId="22" hidden="1" customBuiltin="1"/>
    <cellStyle name="Calculation" xfId="11234" builtinId="22" hidden="1" customBuiltin="1"/>
    <cellStyle name="Calculation" xfId="11270" builtinId="22" hidden="1" customBuiltin="1"/>
    <cellStyle name="Calculation" xfId="11301" builtinId="22" hidden="1" customBuiltin="1"/>
    <cellStyle name="Calculation" xfId="11305" builtinId="22" hidden="1" customBuiltin="1"/>
    <cellStyle name="Calculation" xfId="11278" builtinId="22" hidden="1" customBuiltin="1"/>
    <cellStyle name="Calculation" xfId="11308" builtinId="22" hidden="1" customBuiltin="1"/>
    <cellStyle name="Calculation" xfId="11354" builtinId="22" hidden="1" customBuiltin="1"/>
    <cellStyle name="Calculation" xfId="11384" builtinId="22" hidden="1" customBuiltin="1"/>
    <cellStyle name="Calculation" xfId="11410" builtinId="22" hidden="1" customBuiltin="1"/>
    <cellStyle name="Calculation" xfId="11152" builtinId="22" hidden="1" customBuiltin="1"/>
    <cellStyle name="Calculation" xfId="11464" builtinId="22" hidden="1" customBuiltin="1"/>
    <cellStyle name="Calculation" xfId="11495" builtinId="22" hidden="1" customBuiltin="1"/>
    <cellStyle name="Calculation" xfId="11528" builtinId="22" hidden="1" customBuiltin="1"/>
    <cellStyle name="Calculation" xfId="11560" builtinId="22" hidden="1" customBuiltin="1"/>
    <cellStyle name="Calculation" xfId="11588" builtinId="22" hidden="1" customBuiltin="1"/>
    <cellStyle name="Calculation" xfId="11592" builtinId="22" hidden="1" customBuiltin="1"/>
    <cellStyle name="Calculation" xfId="11568" builtinId="22" hidden="1" customBuiltin="1"/>
    <cellStyle name="Calculation" xfId="11595" builtinId="22" hidden="1" customBuiltin="1"/>
    <cellStyle name="Calculation" xfId="11635" builtinId="22" hidden="1" customBuiltin="1"/>
    <cellStyle name="Calculation" xfId="11661" builtinId="22" hidden="1" customBuiltin="1"/>
    <cellStyle name="Calculation" xfId="11689" builtinId="22" hidden="1" customBuiltin="1"/>
    <cellStyle name="Calculation" xfId="11720" builtinId="22" hidden="1" customBuiltin="1"/>
    <cellStyle name="Calculation" xfId="11763" builtinId="22" hidden="1" customBuiltin="1"/>
    <cellStyle name="Calculation" xfId="11793" builtinId="22" hidden="1" customBuiltin="1"/>
    <cellStyle name="Calculation" xfId="11826" builtinId="22" hidden="1" customBuiltin="1"/>
    <cellStyle name="Calculation" xfId="11857" builtinId="22" hidden="1" customBuiltin="1"/>
    <cellStyle name="Calculation" xfId="11884" builtinId="22" hidden="1" customBuiltin="1"/>
    <cellStyle name="Calculation" xfId="11888" builtinId="22" hidden="1" customBuiltin="1"/>
    <cellStyle name="Calculation" xfId="11865" builtinId="22" hidden="1" customBuiltin="1"/>
    <cellStyle name="Calculation" xfId="11891" builtinId="22" hidden="1" customBuiltin="1"/>
    <cellStyle name="Calculation" xfId="11929" builtinId="22" hidden="1" customBuiltin="1"/>
    <cellStyle name="Calculation" xfId="11959" builtinId="22" hidden="1" customBuiltin="1"/>
    <cellStyle name="Calculation" xfId="11989" builtinId="22" hidden="1" customBuiltin="1"/>
    <cellStyle name="Calculation" xfId="12014" builtinId="22" hidden="1" customBuiltin="1"/>
    <cellStyle name="Calculation" xfId="10925" builtinId="22" hidden="1" customBuiltin="1"/>
    <cellStyle name="Calculation" xfId="6170" builtinId="22" hidden="1" customBuiltin="1"/>
    <cellStyle name="Calculation" xfId="6169" builtinId="22" hidden="1" customBuiltin="1"/>
    <cellStyle name="Calculation" xfId="10929" builtinId="22" hidden="1" customBuiltin="1"/>
    <cellStyle name="Calculation" xfId="10906" builtinId="22" hidden="1" customBuiltin="1"/>
    <cellStyle name="Calculation" xfId="10947" builtinId="22" hidden="1" customBuiltin="1"/>
    <cellStyle name="Calculation" xfId="12168" builtinId="22" hidden="1" customBuiltin="1"/>
    <cellStyle name="Calculation" xfId="12189" builtinId="22" hidden="1" customBuiltin="1"/>
    <cellStyle name="Calculation" xfId="12212" builtinId="22" hidden="1" customBuiltin="1"/>
    <cellStyle name="Calculation" xfId="12233" builtinId="22" hidden="1" customBuiltin="1"/>
    <cellStyle name="Calculation" xfId="12254" builtinId="22" hidden="1" customBuiltin="1"/>
    <cellStyle name="Calculation" xfId="12160" builtinId="22" hidden="1" customBuiltin="1"/>
    <cellStyle name="Calculation" xfId="12290" builtinId="22" hidden="1" customBuiltin="1"/>
    <cellStyle name="Calculation" xfId="12321" builtinId="22" hidden="1" customBuiltin="1"/>
    <cellStyle name="Calculation" xfId="12357" builtinId="22" hidden="1" customBuiltin="1"/>
    <cellStyle name="Calculation" xfId="12387" builtinId="22" hidden="1" customBuiltin="1"/>
    <cellStyle name="Calculation" xfId="12419" builtinId="22" hidden="1" customBuiltin="1"/>
    <cellStyle name="Calculation" xfId="12423" builtinId="22" hidden="1" customBuiltin="1"/>
    <cellStyle name="Calculation" xfId="12395" builtinId="22" hidden="1" customBuiltin="1"/>
    <cellStyle name="Calculation" xfId="12426" builtinId="22" hidden="1" customBuiltin="1"/>
    <cellStyle name="Calculation" xfId="12472" builtinId="22" hidden="1" customBuiltin="1"/>
    <cellStyle name="Calculation" xfId="12499" builtinId="22" hidden="1" customBuiltin="1"/>
    <cellStyle name="Calculation" xfId="12526" builtinId="22" hidden="1" customBuiltin="1"/>
    <cellStyle name="Calculation" xfId="12276" builtinId="22" hidden="1" customBuiltin="1"/>
    <cellStyle name="Calculation" xfId="12574" builtinId="22" hidden="1" customBuiltin="1"/>
    <cellStyle name="Calculation" xfId="12604" builtinId="22" hidden="1" customBuiltin="1"/>
    <cellStyle name="Calculation" xfId="12636" builtinId="22" hidden="1" customBuiltin="1"/>
    <cellStyle name="Calculation" xfId="12666" builtinId="22" hidden="1" customBuiltin="1"/>
    <cellStyle name="Calculation" xfId="12693" builtinId="22" hidden="1" customBuiltin="1"/>
    <cellStyle name="Calculation" xfId="12697" builtinId="22" hidden="1" customBuiltin="1"/>
    <cellStyle name="Calculation" xfId="12674" builtinId="22" hidden="1" customBuiltin="1"/>
    <cellStyle name="Calculation" xfId="12700" builtinId="22" hidden="1" customBuiltin="1"/>
    <cellStyle name="Calculation" xfId="12740" builtinId="22" hidden="1" customBuiltin="1"/>
    <cellStyle name="Calculation" xfId="12767" builtinId="22" hidden="1" customBuiltin="1"/>
    <cellStyle name="Calculation" xfId="12797" builtinId="22" hidden="1" customBuiltin="1"/>
    <cellStyle name="Calculation" xfId="12828" builtinId="22" hidden="1" customBuiltin="1"/>
    <cellStyle name="Calculation" xfId="12867" builtinId="22" hidden="1" customBuiltin="1"/>
    <cellStyle name="Calculation" xfId="12897" builtinId="22" hidden="1" customBuiltin="1"/>
    <cellStyle name="Calculation" xfId="12929" builtinId="22" hidden="1" customBuiltin="1"/>
    <cellStyle name="Calculation" xfId="12958" builtinId="22" hidden="1" customBuiltin="1"/>
    <cellStyle name="Calculation" xfId="12985" builtinId="22" hidden="1" customBuiltin="1"/>
    <cellStyle name="Calculation" xfId="12989" builtinId="22" hidden="1" customBuiltin="1"/>
    <cellStyle name="Calculation" xfId="12966" builtinId="22" hidden="1" customBuiltin="1"/>
    <cellStyle name="Calculation" xfId="12992" builtinId="22" hidden="1" customBuiltin="1"/>
    <cellStyle name="Calculation" xfId="13032" builtinId="22" hidden="1" customBuiltin="1"/>
    <cellStyle name="Calculation" xfId="13057" builtinId="22" hidden="1" customBuiltin="1"/>
    <cellStyle name="Calculation" xfId="13084" builtinId="22" hidden="1" customBuiltin="1"/>
    <cellStyle name="Calculation" xfId="13108" builtinId="22" hidden="1" customBuiltin="1"/>
    <cellStyle name="Calculation" xfId="5674" builtinId="22" hidden="1" customBuiltin="1"/>
    <cellStyle name="Calculation" xfId="4127" builtinId="22" hidden="1" customBuiltin="1"/>
    <cellStyle name="Calculation" xfId="5345" builtinId="22" hidden="1" customBuiltin="1"/>
    <cellStyle name="Calculation" xfId="4320" builtinId="22" hidden="1" customBuiltin="1"/>
    <cellStyle name="Calculation" xfId="5866" builtinId="22" hidden="1" customBuiltin="1"/>
    <cellStyle name="Calculation" xfId="8263" builtinId="22" hidden="1" customBuiltin="1"/>
    <cellStyle name="Calculation" xfId="6103" builtinId="22" hidden="1" customBuiltin="1"/>
    <cellStyle name="Calculation" xfId="4671" builtinId="22" hidden="1" customBuiltin="1"/>
    <cellStyle name="Calculation" xfId="12452" builtinId="22" hidden="1" customBuiltin="1"/>
    <cellStyle name="Calculation" xfId="6134" builtinId="22" hidden="1" customBuiltin="1"/>
    <cellStyle name="Calculation" xfId="4430" builtinId="22" hidden="1" customBuiltin="1"/>
    <cellStyle name="Calculation" xfId="5056" builtinId="22" hidden="1" customBuiltin="1"/>
    <cellStyle name="Calculation" xfId="12509" builtinId="22" hidden="1" customBuiltin="1"/>
    <cellStyle name="Calculation" xfId="11452" builtinId="22" hidden="1" customBuiltin="1"/>
    <cellStyle name="Calculation" xfId="5420" builtinId="22" hidden="1" customBuiltin="1"/>
    <cellStyle name="Calculation" xfId="5930" builtinId="22" hidden="1" customBuiltin="1"/>
    <cellStyle name="Calculation" xfId="11103" builtinId="22" hidden="1" customBuiltin="1"/>
    <cellStyle name="Calculation" xfId="12479" builtinId="22" hidden="1" customBuiltin="1"/>
    <cellStyle name="Calculation" xfId="5124" builtinId="22" hidden="1" customBuiltin="1"/>
    <cellStyle name="Calculation" xfId="11361" builtinId="22" hidden="1" customBuiltin="1"/>
    <cellStyle name="Calculation" xfId="13170" builtinId="22" hidden="1" customBuiltin="1"/>
    <cellStyle name="Calculation" xfId="13206" builtinId="22" hidden="1" customBuiltin="1"/>
    <cellStyle name="Calculation" xfId="13241" builtinId="22" hidden="1" customBuiltin="1"/>
    <cellStyle name="Calculation" xfId="8207" builtinId="22" hidden="1" customBuiltin="1"/>
    <cellStyle name="Calculation" xfId="13304" builtinId="22" hidden="1" customBuiltin="1"/>
    <cellStyle name="Calculation" xfId="13337" builtinId="22" hidden="1" customBuiltin="1"/>
    <cellStyle name="Calculation" xfId="13372" builtinId="22" hidden="1" customBuiltin="1"/>
    <cellStyle name="Calculation" xfId="13405" builtinId="22" hidden="1" customBuiltin="1"/>
    <cellStyle name="Calculation" xfId="13435" builtinId="22" hidden="1" customBuiltin="1"/>
    <cellStyle name="Calculation" xfId="13439" builtinId="22" hidden="1" customBuiltin="1"/>
    <cellStyle name="Calculation" xfId="13413" builtinId="22" hidden="1" customBuiltin="1"/>
    <cellStyle name="Calculation" xfId="13442" builtinId="22" hidden="1" customBuiltin="1"/>
    <cellStyle name="Calculation" xfId="13491" builtinId="22" hidden="1" customBuiltin="1"/>
    <cellStyle name="Calculation" xfId="13527" builtinId="22" hidden="1" customBuiltin="1"/>
    <cellStyle name="Calculation" xfId="13561" builtinId="22" hidden="1" customBuiltin="1"/>
    <cellStyle name="Calculation" xfId="13601" builtinId="22" hidden="1" customBuiltin="1"/>
    <cellStyle name="Calculation" xfId="13646" builtinId="22" hidden="1" customBuiltin="1"/>
    <cellStyle name="Calculation" xfId="13679" builtinId="22" hidden="1" customBuiltin="1"/>
    <cellStyle name="Calculation" xfId="13714" builtinId="22" hidden="1" customBuiltin="1"/>
    <cellStyle name="Calculation" xfId="13747" builtinId="22" hidden="1" customBuiltin="1"/>
    <cellStyle name="Calculation" xfId="13777" builtinId="22" hidden="1" customBuiltin="1"/>
    <cellStyle name="Calculation" xfId="13781" builtinId="22" hidden="1" customBuiltin="1"/>
    <cellStyle name="Calculation" xfId="13755" builtinId="22" hidden="1" customBuiltin="1"/>
    <cellStyle name="Calculation" xfId="13784" builtinId="22" hidden="1" customBuiltin="1"/>
    <cellStyle name="Calculation" xfId="13833" builtinId="22" hidden="1" customBuiltin="1"/>
    <cellStyle name="Calculation" xfId="13869" builtinId="22" hidden="1" customBuiltin="1"/>
    <cellStyle name="Calculation" xfId="13903" builtinId="22" hidden="1" customBuiltin="1"/>
    <cellStyle name="Calculation" xfId="13951" builtinId="22" hidden="1" customBuiltin="1"/>
    <cellStyle name="Calculation" xfId="14311" builtinId="22" hidden="1" customBuiltin="1"/>
    <cellStyle name="Calculation" xfId="14332" builtinId="22" hidden="1" customBuiltin="1"/>
    <cellStyle name="Calculation" xfId="14354" builtinId="22" hidden="1" customBuiltin="1"/>
    <cellStyle name="Calculation" xfId="14376" builtinId="22" hidden="1" customBuiltin="1"/>
    <cellStyle name="Calculation" xfId="14397" builtinId="22" hidden="1" customBuiltin="1"/>
    <cellStyle name="Calculation" xfId="14439" builtinId="22" hidden="1" customBuiltin="1"/>
    <cellStyle name="Calculation" xfId="14840" builtinId="22" hidden="1" customBuiltin="1"/>
    <cellStyle name="Calculation" xfId="14864" builtinId="22" hidden="1" customBuiltin="1"/>
    <cellStyle name="Calculation" xfId="14891" builtinId="22" hidden="1" customBuiltin="1"/>
    <cellStyle name="Calculation" xfId="14915" builtinId="22" hidden="1" customBuiltin="1"/>
    <cellStyle name="Calculation" xfId="14939" builtinId="22" hidden="1" customBuiltin="1"/>
    <cellStyle name="Calculation" xfId="14832" builtinId="22" hidden="1" customBuiltin="1"/>
    <cellStyle name="Calculation" xfId="14974" builtinId="22" hidden="1" customBuiltin="1"/>
    <cellStyle name="Calculation" xfId="15003" builtinId="22" hidden="1" customBuiltin="1"/>
    <cellStyle name="Calculation" xfId="15038" builtinId="22" hidden="1" customBuiltin="1"/>
    <cellStyle name="Calculation" xfId="15070" builtinId="22" hidden="1" customBuiltin="1"/>
    <cellStyle name="Calculation" xfId="15102" builtinId="22" hidden="1" customBuiltin="1"/>
    <cellStyle name="Calculation" xfId="15106" builtinId="22" hidden="1" customBuiltin="1"/>
    <cellStyle name="Calculation" xfId="15078" builtinId="22" hidden="1" customBuiltin="1"/>
    <cellStyle name="Calculation" xfId="15109" builtinId="22" hidden="1" customBuiltin="1"/>
    <cellStyle name="Calculation" xfId="15151" builtinId="22" hidden="1" customBuiltin="1"/>
    <cellStyle name="Calculation" xfId="15175" builtinId="22" hidden="1" customBuiltin="1"/>
    <cellStyle name="Calculation" xfId="15198" builtinId="22" hidden="1" customBuiltin="1"/>
    <cellStyle name="Calculation" xfId="14961" builtinId="22" hidden="1" customBuiltin="1"/>
    <cellStyle name="Calculation" xfId="15242" builtinId="22" hidden="1" customBuiltin="1"/>
    <cellStyle name="Calculation" xfId="15270" builtinId="22" hidden="1" customBuiltin="1"/>
    <cellStyle name="Calculation" xfId="15302" builtinId="22" hidden="1" customBuiltin="1"/>
    <cellStyle name="Calculation" xfId="15333" builtinId="22" hidden="1" customBuiltin="1"/>
    <cellStyle name="Calculation" xfId="15360" builtinId="22" hidden="1" customBuiltin="1"/>
    <cellStyle name="Calculation" xfId="15364" builtinId="22" hidden="1" customBuiltin="1"/>
    <cellStyle name="Calculation" xfId="15341" builtinId="22" hidden="1" customBuiltin="1"/>
    <cellStyle name="Calculation" xfId="15367" builtinId="22" hidden="1" customBuiltin="1"/>
    <cellStyle name="Calculation" xfId="15405" builtinId="22" hidden="1" customBuiltin="1"/>
    <cellStyle name="Calculation" xfId="15429" builtinId="22" hidden="1" customBuiltin="1"/>
    <cellStyle name="Calculation" xfId="15454" builtinId="22" hidden="1" customBuiltin="1"/>
    <cellStyle name="Calculation" xfId="15482" builtinId="22" hidden="1" customBuiltin="1"/>
    <cellStyle name="Calculation" xfId="15520" builtinId="22" hidden="1" customBuiltin="1"/>
    <cellStyle name="Calculation" xfId="15548" builtinId="22" hidden="1" customBuiltin="1"/>
    <cellStyle name="Calculation" xfId="15580" builtinId="22" hidden="1" customBuiltin="1"/>
    <cellStyle name="Calculation" xfId="15610" builtinId="22" hidden="1" customBuiltin="1"/>
    <cellStyle name="Calculation" xfId="15637" builtinId="22" hidden="1" customBuiltin="1"/>
    <cellStyle name="Calculation" xfId="15641" builtinId="22" hidden="1" customBuiltin="1"/>
    <cellStyle name="Calculation" xfId="15618" builtinId="22" hidden="1" customBuiltin="1"/>
    <cellStyle name="Calculation" xfId="15644" builtinId="22" hidden="1" customBuiltin="1"/>
    <cellStyle name="Calculation" xfId="15682" builtinId="22" hidden="1" customBuiltin="1"/>
    <cellStyle name="Calculation" xfId="15705" builtinId="22" hidden="1" customBuiltin="1"/>
    <cellStyle name="Calculation" xfId="15729" builtinId="22" hidden="1" customBuiltin="1"/>
    <cellStyle name="Calculation" xfId="15752" builtinId="22" hidden="1" customBuiltin="1"/>
    <cellStyle name="Calculation" xfId="14735" builtinId="22" hidden="1" customBuiltin="1"/>
    <cellStyle name="Calculation" xfId="14584" builtinId="22" hidden="1" customBuiltin="1"/>
    <cellStyle name="Calculation" xfId="14593" builtinId="22" hidden="1" customBuiltin="1"/>
    <cellStyle name="Calculation" xfId="14739" builtinId="22" hidden="1" customBuiltin="1"/>
    <cellStyle name="Calculation" xfId="14700" builtinId="22" hidden="1" customBuiltin="1"/>
    <cellStyle name="Calculation" xfId="14762" builtinId="22" hidden="1" customBuiltin="1"/>
    <cellStyle name="Calculation" xfId="15911" builtinId="22" hidden="1" customBuiltin="1"/>
    <cellStyle name="Calculation" xfId="15932" builtinId="22" hidden="1" customBuiltin="1"/>
    <cellStyle name="Calculation" xfId="15955" builtinId="22" hidden="1" customBuiltin="1"/>
    <cellStyle name="Calculation" xfId="15976" builtinId="22" hidden="1" customBuiltin="1"/>
    <cellStyle name="Calculation" xfId="15997" builtinId="22" hidden="1" customBuiltin="1"/>
    <cellStyle name="Calculation" xfId="15904" builtinId="22" hidden="1" customBuiltin="1"/>
    <cellStyle name="Calculation" xfId="16029" builtinId="22" hidden="1" customBuiltin="1"/>
    <cellStyle name="Calculation" xfId="16059" builtinId="22" hidden="1" customBuiltin="1"/>
    <cellStyle name="Calculation" xfId="16095" builtinId="22" hidden="1" customBuiltin="1"/>
    <cellStyle name="Calculation" xfId="16125" builtinId="22" hidden="1" customBuiltin="1"/>
    <cellStyle name="Calculation" xfId="16156" builtinId="22" hidden="1" customBuiltin="1"/>
    <cellStyle name="Calculation" xfId="16160" builtinId="22" hidden="1" customBuiltin="1"/>
    <cellStyle name="Calculation" xfId="16133" builtinId="22" hidden="1" customBuiltin="1"/>
    <cellStyle name="Calculation" xfId="16163" builtinId="22" hidden="1" customBuiltin="1"/>
    <cellStyle name="Calculation" xfId="16208" builtinId="22" hidden="1" customBuiltin="1"/>
    <cellStyle name="Calculation" xfId="16231" builtinId="22" hidden="1" customBuiltin="1"/>
    <cellStyle name="Calculation" xfId="16257" builtinId="22" hidden="1" customBuiltin="1"/>
    <cellStyle name="Calculation" xfId="16018" builtinId="22" hidden="1" customBuiltin="1"/>
    <cellStyle name="Calculation" xfId="16303" builtinId="22" hidden="1" customBuiltin="1"/>
    <cellStyle name="Calculation" xfId="16331" builtinId="22" hidden="1" customBuiltin="1"/>
    <cellStyle name="Calculation" xfId="16363" builtinId="22" hidden="1" customBuiltin="1"/>
    <cellStyle name="Calculation" xfId="16392" builtinId="22" hidden="1" customBuiltin="1"/>
    <cellStyle name="Calculation" xfId="16419" builtinId="22" hidden="1" customBuiltin="1"/>
    <cellStyle name="Calculation" xfId="16423" builtinId="22" hidden="1" customBuiltin="1"/>
    <cellStyle name="Calculation" xfId="16400" builtinId="22" hidden="1" customBuiltin="1"/>
    <cellStyle name="Calculation" xfId="16426" builtinId="22" hidden="1" customBuiltin="1"/>
    <cellStyle name="Calculation" xfId="16463" builtinId="22" hidden="1" customBuiltin="1"/>
    <cellStyle name="Calculation" xfId="16485" builtinId="22" hidden="1" customBuiltin="1"/>
    <cellStyle name="Calculation" xfId="16508" builtinId="22" hidden="1" customBuiltin="1"/>
    <cellStyle name="Calculation" xfId="16535" builtinId="22" hidden="1" customBuiltin="1"/>
    <cellStyle name="Calculation" xfId="16573" builtinId="22" hidden="1" customBuiltin="1"/>
    <cellStyle name="Calculation" xfId="16601" builtinId="22" hidden="1" customBuiltin="1"/>
    <cellStyle name="Calculation" xfId="16634" builtinId="22" hidden="1" customBuiltin="1"/>
    <cellStyle name="Calculation" xfId="16664" builtinId="22" hidden="1" customBuiltin="1"/>
    <cellStyle name="Calculation" xfId="16691" builtinId="22" hidden="1" customBuiltin="1"/>
    <cellStyle name="Calculation" xfId="16695" builtinId="22" hidden="1" customBuiltin="1"/>
    <cellStyle name="Calculation" xfId="16672" builtinId="22" hidden="1" customBuiltin="1"/>
    <cellStyle name="Calculation" xfId="16698" builtinId="22" hidden="1" customBuiltin="1"/>
    <cellStyle name="Calculation" xfId="16736" builtinId="22" hidden="1" customBuiltin="1"/>
    <cellStyle name="Calculation" xfId="16759" builtinId="22" hidden="1" customBuiltin="1"/>
    <cellStyle name="Calculation" xfId="16781" builtinId="22" hidden="1" customBuiltin="1"/>
    <cellStyle name="Calculation" xfId="16811" builtinId="22" hidden="1" customBuiltin="1"/>
    <cellStyle name="Calculation" xfId="16942" builtinId="22" hidden="1" customBuiltin="1"/>
    <cellStyle name="Calculation" xfId="14259" builtinId="22" hidden="1" customBuiltin="1"/>
    <cellStyle name="Calculation" xfId="16922" builtinId="22" hidden="1" customBuiltin="1"/>
    <cellStyle name="Calculation" xfId="10964" builtinId="22" hidden="1" customBuiltin="1"/>
    <cellStyle name="Calculation" xfId="13991" builtinId="22" hidden="1" customBuiltin="1"/>
    <cellStyle name="Calculation" xfId="5738" builtinId="22" hidden="1" customBuiltin="1"/>
    <cellStyle name="Calculation" xfId="4444" builtinId="22" hidden="1" customBuiltin="1"/>
    <cellStyle name="Calculation" xfId="5082" builtinId="22" hidden="1" customBuiltin="1"/>
    <cellStyle name="Calculation" xfId="5360" builtinId="22" hidden="1" customBuiltin="1"/>
    <cellStyle name="Calculation" xfId="5772" builtinId="22" hidden="1" customBuiltin="1"/>
    <cellStyle name="Calculation" xfId="4924" builtinId="22" hidden="1" customBuiltin="1"/>
    <cellStyle name="Calculation" xfId="14186" builtinId="22" hidden="1" customBuiltin="1"/>
    <cellStyle name="Calculation" xfId="7686" builtinId="22" hidden="1" customBuiltin="1"/>
    <cellStyle name="Calculation" xfId="5650" builtinId="22" hidden="1" customBuiltin="1"/>
    <cellStyle name="Calculation" xfId="14569" builtinId="22" hidden="1" customBuiltin="1"/>
    <cellStyle name="Calculation" xfId="14030" builtinId="22" hidden="1" customBuiltin="1"/>
    <cellStyle name="Calculation" xfId="7552" builtinId="22" hidden="1" customBuiltin="1"/>
    <cellStyle name="Calculation" xfId="14549" builtinId="22" hidden="1" customBuiltin="1"/>
    <cellStyle name="Calculation" xfId="5585" builtinId="22" hidden="1" customBuiltin="1"/>
    <cellStyle name="Calculation" xfId="5042" builtinId="22" hidden="1" customBuiltin="1"/>
    <cellStyle name="Calculation" xfId="14766" builtinId="22" hidden="1" customBuiltin="1"/>
    <cellStyle name="Calculation" xfId="14065" builtinId="22" hidden="1" customBuiltin="1"/>
    <cellStyle name="Calculation" xfId="14599" builtinId="22" hidden="1" customBuiltin="1"/>
    <cellStyle name="Calculation" xfId="11335" builtinId="22" hidden="1" customBuiltin="1"/>
    <cellStyle name="Calculation" xfId="14180" builtinId="22" hidden="1" customBuiltin="1"/>
    <cellStyle name="Calculation" xfId="7916" builtinId="22" hidden="1" customBuiltin="1"/>
    <cellStyle name="Calculation" xfId="14764" builtinId="22" hidden="1" customBuiltin="1"/>
    <cellStyle name="Calculation" xfId="4701" builtinId="22" hidden="1" customBuiltin="1"/>
    <cellStyle name="Calculation" xfId="14690" builtinId="22" hidden="1" customBuiltin="1"/>
    <cellStyle name="Calculation" xfId="14617" builtinId="22" hidden="1" customBuiltin="1"/>
    <cellStyle name="Calculation" xfId="14757" builtinId="22" hidden="1" customBuiltin="1"/>
    <cellStyle name="Calculation" xfId="8088" builtinId="22" hidden="1" customBuiltin="1"/>
    <cellStyle name="Calculation" xfId="4456" builtinId="22" hidden="1" customBuiltin="1"/>
    <cellStyle name="Calculation" xfId="4427" builtinId="22" hidden="1" customBuiltin="1"/>
    <cellStyle name="Calculation" xfId="5328" builtinId="22" hidden="1" customBuiltin="1"/>
    <cellStyle name="Calculation" xfId="5838" builtinId="22" hidden="1" customBuiltin="1"/>
    <cellStyle name="Calculation" xfId="6166" builtinId="22" hidden="1" customBuiltin="1"/>
    <cellStyle name="Calculation" xfId="11769" builtinId="22" hidden="1" customBuiltin="1"/>
    <cellStyle name="Calculation" xfId="8188" builtinId="22" hidden="1" customBuiltin="1"/>
    <cellStyle name="Calculation" xfId="4131" builtinId="22" hidden="1" customBuiltin="1"/>
    <cellStyle name="Calculation" xfId="10787" builtinId="22" hidden="1" customBuiltin="1"/>
    <cellStyle name="Calculation" xfId="5832" builtinId="22" hidden="1" customBuiltin="1"/>
    <cellStyle name="Calculation" xfId="7918" builtinId="22" hidden="1" customBuiltin="1"/>
    <cellStyle name="Calculation" xfId="6136" builtinId="22" hidden="1" customBuiltin="1"/>
    <cellStyle name="Calculation" xfId="11388" builtinId="22" hidden="1" customBuiltin="1"/>
    <cellStyle name="Calculation" xfId="4212" builtinId="22" hidden="1" customBuiltin="1"/>
    <cellStyle name="Calculation" xfId="11843" builtinId="22" hidden="1" customBuiltin="1"/>
    <cellStyle name="Calculation" xfId="5503" builtinId="22" hidden="1" customBuiltin="1"/>
    <cellStyle name="Calculation" xfId="5052" builtinId="22" hidden="1" customBuiltin="1"/>
    <cellStyle name="Calculation" xfId="14473" builtinId="22" hidden="1" customBuiltin="1"/>
    <cellStyle name="Calculation" xfId="14878" builtinId="22" hidden="1" customBuiltin="1"/>
    <cellStyle name="Calculation" xfId="6393" builtinId="22" hidden="1" customBuiltin="1"/>
    <cellStyle name="Calculation" xfId="14211" builtinId="22" hidden="1" customBuiltin="1"/>
    <cellStyle name="Calculation" xfId="14904" builtinId="22" hidden="1" customBuiltin="1"/>
    <cellStyle name="Calculation" xfId="17170" builtinId="22" hidden="1" customBuiltin="1"/>
    <cellStyle name="Calculation" xfId="17195" builtinId="22" hidden="1" customBuiltin="1"/>
    <cellStyle name="Calculation" xfId="17222" builtinId="22" hidden="1" customBuiltin="1"/>
    <cellStyle name="Calculation" xfId="17249" builtinId="22" hidden="1" customBuiltin="1"/>
    <cellStyle name="Calculation" xfId="17274" builtinId="22" hidden="1" customBuiltin="1"/>
    <cellStyle name="Calculation" xfId="17161" builtinId="22" hidden="1" customBuiltin="1"/>
    <cellStyle name="Calculation" xfId="17314" builtinId="22" hidden="1" customBuiltin="1"/>
    <cellStyle name="Calculation" xfId="17346" builtinId="22" hidden="1" customBuiltin="1"/>
    <cellStyle name="Calculation" xfId="17381" builtinId="22" hidden="1" customBuiltin="1"/>
    <cellStyle name="Calculation" xfId="17414" builtinId="22" hidden="1" customBuiltin="1"/>
    <cellStyle name="Calculation" xfId="17445" builtinId="22" hidden="1" customBuiltin="1"/>
    <cellStyle name="Calculation" xfId="17449" builtinId="22" hidden="1" customBuiltin="1"/>
    <cellStyle name="Calculation" xfId="17422" builtinId="22" hidden="1" customBuiltin="1"/>
    <cellStyle name="Calculation" xfId="17452" builtinId="22" hidden="1" customBuiltin="1"/>
    <cellStyle name="Calculation" xfId="17497" builtinId="22" hidden="1" customBuiltin="1"/>
    <cellStyle name="Calculation" xfId="17525" builtinId="22" hidden="1" customBuiltin="1"/>
    <cellStyle name="Calculation" xfId="17550" builtinId="22" hidden="1" customBuiltin="1"/>
    <cellStyle name="Calculation" xfId="17300" builtinId="22" hidden="1" customBuiltin="1"/>
    <cellStyle name="Calculation" xfId="17597" builtinId="22" hidden="1" customBuiltin="1"/>
    <cellStyle name="Calculation" xfId="17627" builtinId="22" hidden="1" customBuiltin="1"/>
    <cellStyle name="Calculation" xfId="17659" builtinId="22" hidden="1" customBuiltin="1"/>
    <cellStyle name="Calculation" xfId="17689" builtinId="22" hidden="1" customBuiltin="1"/>
    <cellStyle name="Calculation" xfId="17718" builtinId="22" hidden="1" customBuiltin="1"/>
    <cellStyle name="Calculation" xfId="17722" builtinId="22" hidden="1" customBuiltin="1"/>
    <cellStyle name="Calculation" xfId="17697" builtinId="22" hidden="1" customBuiltin="1"/>
    <cellStyle name="Calculation" xfId="17725" builtinId="22" hidden="1" customBuiltin="1"/>
    <cellStyle name="Calculation" xfId="17764" builtinId="22" hidden="1" customBuiltin="1"/>
    <cellStyle name="Calculation" xfId="17791" builtinId="22" hidden="1" customBuiltin="1"/>
    <cellStyle name="Calculation" xfId="17815" builtinId="22" hidden="1" customBuiltin="1"/>
    <cellStyle name="Calculation" xfId="17843" builtinId="22" hidden="1" customBuiltin="1"/>
    <cellStyle name="Calculation" xfId="17882" builtinId="22" hidden="1" customBuiltin="1"/>
    <cellStyle name="Calculation" xfId="17911" builtinId="22" hidden="1" customBuiltin="1"/>
    <cellStyle name="Calculation" xfId="17943" builtinId="22" hidden="1" customBuiltin="1"/>
    <cellStyle name="Calculation" xfId="17974" builtinId="22" hidden="1" customBuiltin="1"/>
    <cellStyle name="Calculation" xfId="18002" builtinId="22" hidden="1" customBuiltin="1"/>
    <cellStyle name="Calculation" xfId="18006" builtinId="22" hidden="1" customBuiltin="1"/>
    <cellStyle name="Calculation" xfId="17982" builtinId="22" hidden="1" customBuiltin="1"/>
    <cellStyle name="Calculation" xfId="18009" builtinId="22" hidden="1" customBuiltin="1"/>
    <cellStyle name="Calculation" xfId="18046" builtinId="22" hidden="1" customBuiltin="1"/>
    <cellStyle name="Calculation" xfId="18072" builtinId="22" hidden="1" customBuiltin="1"/>
    <cellStyle name="Calculation" xfId="18096" builtinId="22" hidden="1" customBuiltin="1"/>
    <cellStyle name="Calculation" xfId="18120" builtinId="22" hidden="1" customBuiltin="1"/>
    <cellStyle name="Calculation" xfId="17092" builtinId="22" hidden="1" customBuiltin="1"/>
    <cellStyle name="Calculation" xfId="11479" builtinId="22" hidden="1" customBuiltin="1"/>
    <cellStyle name="Calculation" xfId="12588" builtinId="22" hidden="1" customBuiltin="1"/>
    <cellStyle name="Calculation" xfId="17096" builtinId="22" hidden="1" customBuiltin="1"/>
    <cellStyle name="Calculation" xfId="17074" builtinId="22" hidden="1" customBuiltin="1"/>
    <cellStyle name="Calculation" xfId="17114" builtinId="22" hidden="1" customBuiltin="1"/>
    <cellStyle name="Calculation" xfId="18273" builtinId="22" hidden="1" customBuiltin="1"/>
    <cellStyle name="Calculation" xfId="18294" builtinId="22" hidden="1" customBuiltin="1"/>
    <cellStyle name="Calculation" xfId="18317" builtinId="22" hidden="1" customBuiltin="1"/>
    <cellStyle name="Calculation" xfId="18338" builtinId="22" hidden="1" customBuiltin="1"/>
    <cellStyle name="Calculation" xfId="18359" builtinId="22" hidden="1" customBuiltin="1"/>
    <cellStyle name="Calculation" xfId="18266" builtinId="22" hidden="1" customBuiltin="1"/>
    <cellStyle name="Calculation" xfId="18394" builtinId="22" hidden="1" customBuiltin="1"/>
    <cellStyle name="Calculation" xfId="18424" builtinId="22" hidden="1" customBuiltin="1"/>
    <cellStyle name="Calculation" xfId="18459" builtinId="22" hidden="1" customBuiltin="1"/>
    <cellStyle name="Calculation" xfId="18490" builtinId="22" hidden="1" customBuiltin="1"/>
    <cellStyle name="Calculation" xfId="18522" builtinId="22" hidden="1" customBuiltin="1"/>
    <cellStyle name="Calculation" xfId="18526" builtinId="22" hidden="1" customBuiltin="1"/>
    <cellStyle name="Calculation" xfId="18498" builtinId="22" hidden="1" customBuiltin="1"/>
    <cellStyle name="Calculation" xfId="18529" builtinId="22" hidden="1" customBuiltin="1"/>
    <cellStyle name="Calculation" xfId="18572" builtinId="22" hidden="1" customBuiltin="1"/>
    <cellStyle name="Calculation" xfId="18597" builtinId="22" hidden="1" customBuiltin="1"/>
    <cellStyle name="Calculation" xfId="18624" builtinId="22" hidden="1" customBuiltin="1"/>
    <cellStyle name="Calculation" xfId="18382" builtinId="22" hidden="1" customBuiltin="1"/>
    <cellStyle name="Calculation" xfId="18671" builtinId="22" hidden="1" customBuiltin="1"/>
    <cellStyle name="Calculation" xfId="18701" builtinId="22" hidden="1" customBuiltin="1"/>
    <cellStyle name="Calculation" xfId="18733" builtinId="22" hidden="1" customBuiltin="1"/>
    <cellStyle name="Calculation" xfId="18763" builtinId="22" hidden="1" customBuiltin="1"/>
    <cellStyle name="Calculation" xfId="18791" builtinId="22" hidden="1" customBuiltin="1"/>
    <cellStyle name="Calculation" xfId="18795" builtinId="22" hidden="1" customBuiltin="1"/>
    <cellStyle name="Calculation" xfId="18771" builtinId="22" hidden="1" customBuiltin="1"/>
    <cellStyle name="Calculation" xfId="18798" builtinId="22" hidden="1" customBuiltin="1"/>
    <cellStyle name="Calculation" xfId="18836" builtinId="22" hidden="1" customBuiltin="1"/>
    <cellStyle name="Calculation" xfId="18863" builtinId="22" hidden="1" customBuiltin="1"/>
    <cellStyle name="Calculation" xfId="18887" builtinId="22" hidden="1" customBuiltin="1"/>
    <cellStyle name="Calculation" xfId="18916" builtinId="22" hidden="1" customBuiltin="1"/>
    <cellStyle name="Calculation" xfId="18954" builtinId="22" hidden="1" customBuiltin="1"/>
    <cellStyle name="Calculation" xfId="18983" builtinId="22" hidden="1" customBuiltin="1"/>
    <cellStyle name="Calculation" xfId="19015" builtinId="22" hidden="1" customBuiltin="1"/>
    <cellStyle name="Calculation" xfId="19046" builtinId="22" hidden="1" customBuiltin="1"/>
    <cellStyle name="Calculation" xfId="19074" builtinId="22" hidden="1" customBuiltin="1"/>
    <cellStyle name="Calculation" xfId="19078" builtinId="22" hidden="1" customBuiltin="1"/>
    <cellStyle name="Calculation" xfId="19054" builtinId="22" hidden="1" customBuiltin="1"/>
    <cellStyle name="Calculation" xfId="19081" builtinId="22" hidden="1" customBuiltin="1"/>
    <cellStyle name="Calculation" xfId="19119" builtinId="22" hidden="1" customBuiltin="1"/>
    <cellStyle name="Calculation" xfId="19142" builtinId="22" hidden="1" customBuiltin="1"/>
    <cellStyle name="Calculation" xfId="19166" builtinId="22" hidden="1" customBuiltin="1"/>
    <cellStyle name="Calculation" xfId="19189" builtinId="22" hidden="1" customBuiltin="1"/>
    <cellStyle name="Calculation" xfId="5595" builtinId="22" hidden="1" customBuiltin="1"/>
    <cellStyle name="Calculation" xfId="6322" builtinId="22" hidden="1" customBuiltin="1"/>
    <cellStyle name="Calculation" xfId="8487" builtinId="22" hidden="1" customBuiltin="1"/>
    <cellStyle name="Calculation" xfId="8286" builtinId="22" hidden="1" customBuiltin="1"/>
    <cellStyle name="Calculation" xfId="5044" builtinId="22" hidden="1" customBuiltin="1"/>
    <cellStyle name="Calculation" xfId="14567" builtinId="22" hidden="1" customBuiltin="1"/>
    <cellStyle name="Calculation" xfId="11970" builtinId="22" hidden="1" customBuiltin="1"/>
    <cellStyle name="Calculation" xfId="10867" builtinId="22" hidden="1" customBuiltin="1"/>
    <cellStyle name="Calculation" xfId="18552" builtinId="22" hidden="1" customBuiltin="1"/>
    <cellStyle name="Calculation" xfId="4235" builtinId="22" hidden="1" customBuiltin="1"/>
    <cellStyle name="Calculation" xfId="4963" builtinId="22" hidden="1" customBuiltin="1"/>
    <cellStyle name="Calculation" xfId="5137" builtinId="22" hidden="1" customBuiltin="1"/>
    <cellStyle name="Calculation" xfId="18607" builtinId="22" hidden="1" customBuiltin="1"/>
    <cellStyle name="Calculation" xfId="17586" builtinId="22" hidden="1" customBuiltin="1"/>
    <cellStyle name="Calculation" xfId="10820" builtinId="22" hidden="1" customBuiltin="1"/>
    <cellStyle name="Calculation" xfId="4087" builtinId="22" hidden="1" customBuiltin="1"/>
    <cellStyle name="Calculation" xfId="17255" builtinId="22" hidden="1" customBuiltin="1"/>
    <cellStyle name="Calculation" xfId="18578" builtinId="22" hidden="1" customBuiltin="1"/>
    <cellStyle name="Calculation" xfId="4187" builtinId="22" hidden="1" customBuiltin="1"/>
    <cellStyle name="Calculation" xfId="17503" builtinId="22" hidden="1" customBuiltin="1"/>
    <cellStyle name="Calculation" xfId="19252" builtinId="22" hidden="1" customBuiltin="1"/>
    <cellStyle name="Calculation" xfId="19289" builtinId="22" hidden="1" customBuiltin="1"/>
    <cellStyle name="Calculation" xfId="19324" builtinId="22" hidden="1" customBuiltin="1"/>
    <cellStyle name="Calculation" xfId="14522" builtinId="22" hidden="1" customBuiltin="1"/>
    <cellStyle name="Calculation" xfId="19387" builtinId="22" hidden="1" customBuiltin="1"/>
    <cellStyle name="Calculation" xfId="19420" builtinId="22" hidden="1" customBuiltin="1"/>
    <cellStyle name="Calculation" xfId="19455" builtinId="22" hidden="1" customBuiltin="1"/>
    <cellStyle name="Calculation" xfId="19488" builtinId="22" hidden="1" customBuiltin="1"/>
    <cellStyle name="Calculation" xfId="19518" builtinId="22" hidden="1" customBuiltin="1"/>
    <cellStyle name="Calculation" xfId="19522" builtinId="22" hidden="1" customBuiltin="1"/>
    <cellStyle name="Calculation" xfId="19496" builtinId="22" hidden="1" customBuiltin="1"/>
    <cellStyle name="Calculation" xfId="19525" builtinId="22" hidden="1" customBuiltin="1"/>
    <cellStyle name="Calculation" xfId="19574" builtinId="22" hidden="1" customBuiltin="1"/>
    <cellStyle name="Calculation" xfId="19610" builtinId="22" hidden="1" customBuiltin="1"/>
    <cellStyle name="Calculation" xfId="19644" builtinId="22" hidden="1" customBuiltin="1"/>
    <cellStyle name="Calculation" xfId="19684" builtinId="22" hidden="1" customBuiltin="1"/>
    <cellStyle name="Calculation" xfId="19729" builtinId="22" hidden="1" customBuiltin="1"/>
    <cellStyle name="Calculation" xfId="19762" builtinId="22" hidden="1" customBuiltin="1"/>
    <cellStyle name="Calculation" xfId="19797" builtinId="22" hidden="1" customBuiltin="1"/>
    <cellStyle name="Calculation" xfId="19830" builtinId="22" hidden="1" customBuiltin="1"/>
    <cellStyle name="Calculation" xfId="19860" builtinId="22" hidden="1" customBuiltin="1"/>
    <cellStyle name="Calculation" xfId="19864" builtinId="22" hidden="1" customBuiltin="1"/>
    <cellStyle name="Calculation" xfId="19838" builtinId="22" hidden="1" customBuiltin="1"/>
    <cellStyle name="Calculation" xfId="19867" builtinId="22" hidden="1" customBuiltin="1"/>
    <cellStyle name="Calculation" xfId="19916" builtinId="22" hidden="1" customBuiltin="1"/>
    <cellStyle name="Calculation" xfId="19952" builtinId="22" hidden="1" customBuiltin="1"/>
    <cellStyle name="Calculation" xfId="19986" builtinId="22" hidden="1" customBuiltin="1"/>
    <cellStyle name="Calculation" xfId="20025" builtinId="22" hidden="1" customBuiltin="1"/>
    <cellStyle name="Calculation" xfId="20135" builtinId="22" hidden="1" customBuiltin="1"/>
    <cellStyle name="Calculation" xfId="20156" builtinId="22" hidden="1" customBuiltin="1"/>
    <cellStyle name="Calculation" xfId="20179" builtinId="22" hidden="1" customBuiltin="1"/>
    <cellStyle name="Calculation" xfId="20201" builtinId="22" hidden="1" customBuiltin="1"/>
    <cellStyle name="Calculation" xfId="20222" builtinId="22" hidden="1" customBuiltin="1"/>
    <cellStyle name="Calculation" xfId="20256" builtinId="22" hidden="1" customBuiltin="1"/>
    <cellStyle name="Calculation" xfId="20454" builtinId="22" hidden="1" customBuiltin="1"/>
    <cellStyle name="Calculation" xfId="20479" builtinId="22" hidden="1" customBuiltin="1"/>
    <cellStyle name="Calculation" xfId="20505" builtinId="22" hidden="1" customBuiltin="1"/>
    <cellStyle name="Calculation" xfId="20532" builtinId="22" hidden="1" customBuiltin="1"/>
    <cellStyle name="Calculation" xfId="20557" builtinId="22" hidden="1" customBuiltin="1"/>
    <cellStyle name="Calculation" xfId="20445" builtinId="22" hidden="1" customBuiltin="1"/>
    <cellStyle name="Calculation" xfId="20597" builtinId="22" hidden="1" customBuiltin="1"/>
    <cellStyle name="Calculation" xfId="20628" builtinId="22" hidden="1" customBuiltin="1"/>
    <cellStyle name="Calculation" xfId="20663" builtinId="22" hidden="1" customBuiltin="1"/>
    <cellStyle name="Calculation" xfId="20695" builtinId="22" hidden="1" customBuiltin="1"/>
    <cellStyle name="Calculation" xfId="20726" builtinId="22" hidden="1" customBuiltin="1"/>
    <cellStyle name="Calculation" xfId="20730" builtinId="22" hidden="1" customBuiltin="1"/>
    <cellStyle name="Calculation" xfId="20703" builtinId="22" hidden="1" customBuiltin="1"/>
    <cellStyle name="Calculation" xfId="20733" builtinId="22" hidden="1" customBuiltin="1"/>
    <cellStyle name="Calculation" xfId="20777" builtinId="22" hidden="1" customBuiltin="1"/>
    <cellStyle name="Calculation" xfId="20805" builtinId="22" hidden="1" customBuiltin="1"/>
    <cellStyle name="Calculation" xfId="20829" builtinId="22" hidden="1" customBuiltin="1"/>
    <cellStyle name="Calculation" xfId="20583" builtinId="22" hidden="1" customBuiltin="1"/>
    <cellStyle name="Calculation" xfId="20876" builtinId="22" hidden="1" customBuiltin="1"/>
    <cellStyle name="Calculation" xfId="20906" builtinId="22" hidden="1" customBuiltin="1"/>
    <cellStyle name="Calculation" xfId="20938" builtinId="22" hidden="1" customBuiltin="1"/>
    <cellStyle name="Calculation" xfId="20968" builtinId="22" hidden="1" customBuiltin="1"/>
    <cellStyle name="Calculation" xfId="20996" builtinId="22" hidden="1" customBuiltin="1"/>
    <cellStyle name="Calculation" xfId="21000" builtinId="22" hidden="1" customBuiltin="1"/>
    <cellStyle name="Calculation" xfId="20976" builtinId="22" hidden="1" customBuiltin="1"/>
    <cellStyle name="Calculation" xfId="21003" builtinId="22" hidden="1" customBuiltin="1"/>
    <cellStyle name="Calculation" xfId="21040" builtinId="22" hidden="1" customBuiltin="1"/>
    <cellStyle name="Calculation" xfId="21065" builtinId="22" hidden="1" customBuiltin="1"/>
    <cellStyle name="Calculation" xfId="21088" builtinId="22" hidden="1" customBuiltin="1"/>
    <cellStyle name="Calculation" xfId="21115" builtinId="22" hidden="1" customBuiltin="1"/>
    <cellStyle name="Calculation" xfId="21154" builtinId="22" hidden="1" customBuiltin="1"/>
    <cellStyle name="Calculation" xfId="21183" builtinId="22" hidden="1" customBuiltin="1"/>
    <cellStyle name="Calculation" xfId="21215" builtinId="22" hidden="1" customBuiltin="1"/>
    <cellStyle name="Calculation" xfId="21246" builtinId="22" hidden="1" customBuiltin="1"/>
    <cellStyle name="Calculation" xfId="21273" builtinId="22" hidden="1" customBuiltin="1"/>
    <cellStyle name="Calculation" xfId="21277" builtinId="22" hidden="1" customBuiltin="1"/>
    <cellStyle name="Calculation" xfId="21254" builtinId="22" hidden="1" customBuiltin="1"/>
    <cellStyle name="Calculation" xfId="21280" builtinId="22" hidden="1" customBuiltin="1"/>
    <cellStyle name="Calculation" xfId="21317" builtinId="22" hidden="1" customBuiltin="1"/>
    <cellStyle name="Calculation" xfId="21343" builtinId="22" hidden="1" customBuiltin="1"/>
    <cellStyle name="Calculation" xfId="21366" builtinId="22" hidden="1" customBuiltin="1"/>
    <cellStyle name="Calculation" xfId="21389" builtinId="22" hidden="1" customBuiltin="1"/>
    <cellStyle name="Calculation" xfId="20376" builtinId="22" hidden="1" customBuiltin="1"/>
    <cellStyle name="Calculation" xfId="20318" builtinId="22" hidden="1" customBuiltin="1"/>
    <cellStyle name="Calculation" xfId="20322" builtinId="22" hidden="1" customBuiltin="1"/>
    <cellStyle name="Calculation" xfId="20380" builtinId="22" hidden="1" customBuiltin="1"/>
    <cellStyle name="Calculation" xfId="20358" builtinId="22" hidden="1" customBuiltin="1"/>
    <cellStyle name="Calculation" xfId="20398" builtinId="22" hidden="1" customBuiltin="1"/>
    <cellStyle name="Calculation" xfId="21542" builtinId="22" hidden="1" customBuiltin="1"/>
    <cellStyle name="Calculation" xfId="21563" builtinId="22" hidden="1" customBuiltin="1"/>
    <cellStyle name="Calculation" xfId="21586" builtinId="22" hidden="1" customBuiltin="1"/>
    <cellStyle name="Calculation" xfId="21607" builtinId="22" hidden="1" customBuiltin="1"/>
    <cellStyle name="Calculation" xfId="21628" builtinId="22" hidden="1" customBuiltin="1"/>
    <cellStyle name="Calculation" xfId="21535" builtinId="22" hidden="1" customBuiltin="1"/>
    <cellStyle name="Calculation" xfId="21663" builtinId="22" hidden="1" customBuiltin="1"/>
    <cellStyle name="Calculation" xfId="21693" builtinId="22" hidden="1" customBuiltin="1"/>
    <cellStyle name="Calculation" xfId="21728" builtinId="22" hidden="1" customBuiltin="1"/>
    <cellStyle name="Calculation" xfId="21759" builtinId="22" hidden="1" customBuiltin="1"/>
    <cellStyle name="Calculation" xfId="21790" builtinId="22" hidden="1" customBuiltin="1"/>
    <cellStyle name="Calculation" xfId="21794" builtinId="22" hidden="1" customBuiltin="1"/>
    <cellStyle name="Calculation" xfId="21767" builtinId="22" hidden="1" customBuiltin="1"/>
    <cellStyle name="Calculation" xfId="21797" builtinId="22" hidden="1" customBuiltin="1"/>
    <cellStyle name="Calculation" xfId="21838" builtinId="22" hidden="1" customBuiltin="1"/>
    <cellStyle name="Calculation" xfId="21862" builtinId="22" hidden="1" customBuiltin="1"/>
    <cellStyle name="Calculation" xfId="21886" builtinId="22" hidden="1" customBuiltin="1"/>
    <cellStyle name="Calculation" xfId="21651" builtinId="22" hidden="1" customBuiltin="1"/>
    <cellStyle name="Calculation" xfId="21933" builtinId="22" hidden="1" customBuiltin="1"/>
    <cellStyle name="Calculation" xfId="21962" builtinId="22" hidden="1" customBuiltin="1"/>
    <cellStyle name="Calculation" xfId="21994" builtinId="22" hidden="1" customBuiltin="1"/>
    <cellStyle name="Calculation" xfId="22024" builtinId="22" hidden="1" customBuiltin="1"/>
    <cellStyle name="Calculation" xfId="22051" builtinId="22" hidden="1" customBuiltin="1"/>
    <cellStyle name="Calculation" xfId="22055" builtinId="22" hidden="1" customBuiltin="1"/>
    <cellStyle name="Calculation" xfId="22032" builtinId="22" hidden="1" customBuiltin="1"/>
    <cellStyle name="Calculation" xfId="22058" builtinId="22" hidden="1" customBuiltin="1"/>
    <cellStyle name="Calculation" xfId="22094" builtinId="22" hidden="1" customBuiltin="1"/>
    <cellStyle name="Calculation" xfId="22119" builtinId="22" hidden="1" customBuiltin="1"/>
    <cellStyle name="Calculation" xfId="22143" builtinId="22" hidden="1" customBuiltin="1"/>
    <cellStyle name="Calculation" xfId="22171" builtinId="22" hidden="1" customBuiltin="1"/>
    <cellStyle name="Calculation" xfId="22209" builtinId="22" hidden="1" customBuiltin="1"/>
    <cellStyle name="Calculation" xfId="22238" builtinId="22" hidden="1" customBuiltin="1"/>
    <cellStyle name="Calculation" xfId="22270" builtinId="22" hidden="1" customBuiltin="1"/>
    <cellStyle name="Calculation" xfId="22301" builtinId="22" hidden="1" customBuiltin="1"/>
    <cellStyle name="Calculation" xfId="22328" builtinId="22" hidden="1" customBuiltin="1"/>
    <cellStyle name="Calculation" xfId="22332" builtinId="22" hidden="1" customBuiltin="1"/>
    <cellStyle name="Calculation" xfId="22309" builtinId="22" hidden="1" customBuiltin="1"/>
    <cellStyle name="Calculation" xfId="22335" builtinId="22" hidden="1" customBuiltin="1"/>
    <cellStyle name="Calculation" xfId="22373" builtinId="22" hidden="1" customBuiltin="1"/>
    <cellStyle name="Calculation" xfId="22396" builtinId="22" hidden="1" customBuiltin="1"/>
    <cellStyle name="Calculation" xfId="22419" builtinId="22" hidden="1" customBuiltin="1"/>
    <cellStyle name="Calculation" xfId="22442" builtinId="22" hidden="1" customBuiltin="1"/>
    <cellStyle name="Calculation" xfId="17186" builtinId="22" hidden="1" customBuiltin="1"/>
    <cellStyle name="Calculation" xfId="14033" builtinId="22" hidden="1" customBuiltin="1"/>
    <cellStyle name="Calculation" xfId="11056" builtinId="22" hidden="1" customBuiltin="1"/>
    <cellStyle name="Calculation" xfId="8784" builtinId="22" hidden="1" customBuiltin="1"/>
    <cellStyle name="Calculation" xfId="10823" builtinId="22" hidden="1" customBuiltin="1"/>
    <cellStyle name="Calculation" xfId="14485" builtinId="22" hidden="1" customBuiltin="1"/>
    <cellStyle name="Calculation" xfId="12489" builtinId="22" hidden="1" customBuiltin="1"/>
    <cellStyle name="Calculation" xfId="5889" builtinId="22" hidden="1" customBuiltin="1"/>
    <cellStyle name="Calculation" xfId="21820" builtinId="22" hidden="1" customBuiltin="1"/>
    <cellStyle name="Calculation" xfId="20102" builtinId="22" hidden="1" customBuiltin="1"/>
    <cellStyle name="Calculation" xfId="5418" builtinId="22" hidden="1" customBuiltin="1"/>
    <cellStyle name="Calculation" xfId="5023" builtinId="22" hidden="1" customBuiltin="1"/>
    <cellStyle name="Calculation" xfId="21871" builtinId="22" hidden="1" customBuiltin="1"/>
    <cellStyle name="Calculation" xfId="20865" builtinId="22" hidden="1" customBuiltin="1"/>
    <cellStyle name="Calculation" xfId="6233" builtinId="22" hidden="1" customBuiltin="1"/>
    <cellStyle name="Calculation" xfId="5886" builtinId="22" hidden="1" customBuiltin="1"/>
    <cellStyle name="Calculation" xfId="20538" builtinId="22" hidden="1" customBuiltin="1"/>
    <cellStyle name="Calculation" xfId="21844" builtinId="22" hidden="1" customBuiltin="1"/>
    <cellStyle name="Calculation" xfId="14635" builtinId="22" hidden="1" customBuiltin="1"/>
    <cellStyle name="Calculation" xfId="20783" builtinId="22" hidden="1" customBuiltin="1"/>
    <cellStyle name="Calculation" xfId="22505" builtinId="22" hidden="1" customBuiltin="1"/>
    <cellStyle name="Calculation" xfId="22542" builtinId="22" hidden="1" customBuiltin="1"/>
    <cellStyle name="Calculation" xfId="22577" builtinId="22" hidden="1" customBuiltin="1"/>
    <cellStyle name="Calculation" xfId="20287" builtinId="22" hidden="1" customBuiltin="1"/>
    <cellStyle name="Calculation" xfId="22640" builtinId="22" hidden="1" customBuiltin="1"/>
    <cellStyle name="Calculation" xfId="22673" builtinId="22" hidden="1" customBuiltin="1"/>
    <cellStyle name="Calculation" xfId="22708" builtinId="22" hidden="1" customBuiltin="1"/>
    <cellStyle name="Calculation" xfId="22741" builtinId="22" hidden="1" customBuiltin="1"/>
    <cellStyle name="Calculation" xfId="22771" builtinId="22" hidden="1" customBuiltin="1"/>
    <cellStyle name="Calculation" xfId="22775" builtinId="22" hidden="1" customBuiltin="1"/>
    <cellStyle name="Calculation" xfId="22749" builtinId="22" hidden="1" customBuiltin="1"/>
    <cellStyle name="Calculation" xfId="22778" builtinId="22" hidden="1" customBuiltin="1"/>
    <cellStyle name="Calculation" xfId="22827" builtinId="22" hidden="1" customBuiltin="1"/>
    <cellStyle name="Calculation" xfId="22863" builtinId="22" hidden="1" customBuiltin="1"/>
    <cellStyle name="Calculation" xfId="22897" builtinId="22" hidden="1" customBuiltin="1"/>
    <cellStyle name="Calculation" xfId="22937" builtinId="22" hidden="1" customBuiltin="1"/>
    <cellStyle name="Calculation" xfId="22982" builtinId="22" hidden="1" customBuiltin="1"/>
    <cellStyle name="Calculation" xfId="23015" builtinId="22" hidden="1" customBuiltin="1"/>
    <cellStyle name="Calculation" xfId="23050" builtinId="22" hidden="1" customBuiltin="1"/>
    <cellStyle name="Calculation" xfId="23083" builtinId="22" hidden="1" customBuiltin="1"/>
    <cellStyle name="Calculation" xfId="23113" builtinId="22" hidden="1" customBuiltin="1"/>
    <cellStyle name="Calculation" xfId="23117" builtinId="22" hidden="1" customBuiltin="1"/>
    <cellStyle name="Calculation" xfId="23091" builtinId="22" hidden="1" customBuiltin="1"/>
    <cellStyle name="Calculation" xfId="23120" builtinId="22" hidden="1" customBuiltin="1"/>
    <cellStyle name="Calculation" xfId="23169" builtinId="22" hidden="1" customBuiltin="1"/>
    <cellStyle name="Calculation" xfId="23205" builtinId="22" hidden="1" customBuiltin="1"/>
    <cellStyle name="Calculation" xfId="23239" builtinId="22" hidden="1" customBuiltin="1"/>
    <cellStyle name="Calculation" xfId="23275" builtinId="22" hidden="1" customBuiltin="1"/>
    <cellStyle name="Calculation" xfId="23343" builtinId="22" hidden="1" customBuiltin="1"/>
    <cellStyle name="Calculation" xfId="23364" builtinId="22" hidden="1" customBuiltin="1"/>
    <cellStyle name="Calculation" xfId="23387" builtinId="22" hidden="1" customBuiltin="1"/>
    <cellStyle name="Calculation" xfId="23409" builtinId="22" hidden="1" customBuiltin="1"/>
    <cellStyle name="Calculation" xfId="23430" builtinId="22" hidden="1" customBuiltin="1"/>
    <cellStyle name="Calculation" xfId="23461" builtinId="22" hidden="1" customBuiltin="1"/>
    <cellStyle name="Calculation" xfId="23656" builtinId="22" hidden="1" customBuiltin="1"/>
    <cellStyle name="Calculation" xfId="23678" builtinId="22" hidden="1" customBuiltin="1"/>
    <cellStyle name="Calculation" xfId="23704" builtinId="22" hidden="1" customBuiltin="1"/>
    <cellStyle name="Calculation" xfId="23730" builtinId="22" hidden="1" customBuiltin="1"/>
    <cellStyle name="Calculation" xfId="23754" builtinId="22" hidden="1" customBuiltin="1"/>
    <cellStyle name="Calculation" xfId="23647" builtinId="22" hidden="1" customBuiltin="1"/>
    <cellStyle name="Calculation" xfId="23794" builtinId="22" hidden="1" customBuiltin="1"/>
    <cellStyle name="Calculation" xfId="23824" builtinId="22" hidden="1" customBuiltin="1"/>
    <cellStyle name="Calculation" xfId="23859" builtinId="22" hidden="1" customBuiltin="1"/>
    <cellStyle name="Calculation" xfId="23891" builtinId="22" hidden="1" customBuiltin="1"/>
    <cellStyle name="Calculation" xfId="23922" builtinId="22" hidden="1" customBuiltin="1"/>
    <cellStyle name="Calculation" xfId="23926" builtinId="22" hidden="1" customBuiltin="1"/>
    <cellStyle name="Calculation" xfId="23899" builtinId="22" hidden="1" customBuiltin="1"/>
    <cellStyle name="Calculation" xfId="23929" builtinId="22" hidden="1" customBuiltin="1"/>
    <cellStyle name="Calculation" xfId="23971" builtinId="22" hidden="1" customBuiltin="1"/>
    <cellStyle name="Calculation" xfId="23997" builtinId="22" hidden="1" customBuiltin="1"/>
    <cellStyle name="Calculation" xfId="24021" builtinId="22" hidden="1" customBuiltin="1"/>
    <cellStyle name="Calculation" xfId="23780" builtinId="22" hidden="1" customBuiltin="1"/>
    <cellStyle name="Calculation" xfId="24067" builtinId="22" hidden="1" customBuiltin="1"/>
    <cellStyle name="Calculation" xfId="24095" builtinId="22" hidden="1" customBuiltin="1"/>
    <cellStyle name="Calculation" xfId="24127" builtinId="22" hidden="1" customBuiltin="1"/>
    <cellStyle name="Calculation" xfId="24157" builtinId="22" hidden="1" customBuiltin="1"/>
    <cellStyle name="Calculation" xfId="24184" builtinId="22" hidden="1" customBuiltin="1"/>
    <cellStyle name="Calculation" xfId="24188" builtinId="22" hidden="1" customBuiltin="1"/>
    <cellStyle name="Calculation" xfId="24165" builtinId="22" hidden="1" customBuiltin="1"/>
    <cellStyle name="Calculation" xfId="24191" builtinId="22" hidden="1" customBuiltin="1"/>
    <cellStyle name="Calculation" xfId="24228" builtinId="22" hidden="1" customBuiltin="1"/>
    <cellStyle name="Calculation" xfId="24252" builtinId="22" hidden="1" customBuiltin="1"/>
    <cellStyle name="Calculation" xfId="24275" builtinId="22" hidden="1" customBuiltin="1"/>
    <cellStyle name="Calculation" xfId="24302" builtinId="22" hidden="1" customBuiltin="1"/>
    <cellStyle name="Calculation" xfId="24341" builtinId="22" hidden="1" customBuiltin="1"/>
    <cellStyle name="Calculation" xfId="24369" builtinId="22" hidden="1" customBuiltin="1"/>
    <cellStyle name="Calculation" xfId="24401" builtinId="22" hidden="1" customBuiltin="1"/>
    <cellStyle name="Calculation" xfId="24431" builtinId="22" hidden="1" customBuiltin="1"/>
    <cellStyle name="Calculation" xfId="24458" builtinId="22" hidden="1" customBuiltin="1"/>
    <cellStyle name="Calculation" xfId="24462" builtinId="22" hidden="1" customBuiltin="1"/>
    <cellStyle name="Calculation" xfId="24439" builtinId="22" hidden="1" customBuiltin="1"/>
    <cellStyle name="Calculation" xfId="24465" builtinId="22" hidden="1" customBuiltin="1"/>
    <cellStyle name="Calculation" xfId="24502" builtinId="22" hidden="1" customBuiltin="1"/>
    <cellStyle name="Calculation" xfId="24527" builtinId="22" hidden="1" customBuiltin="1"/>
    <cellStyle name="Calculation" xfId="24550" builtinId="22" hidden="1" customBuiltin="1"/>
    <cellStyle name="Calculation" xfId="24573" builtinId="22" hidden="1" customBuiltin="1"/>
    <cellStyle name="Calculation" xfId="23579" builtinId="22" hidden="1" customBuiltin="1"/>
    <cellStyle name="Calculation" xfId="23522" builtinId="22" hidden="1" customBuiltin="1"/>
    <cellStyle name="Calculation" xfId="23526" builtinId="22" hidden="1" customBuiltin="1"/>
    <cellStyle name="Calculation" xfId="23583" builtinId="22" hidden="1" customBuiltin="1"/>
    <cellStyle name="Calculation" xfId="23562" builtinId="22" hidden="1" customBuiltin="1"/>
    <cellStyle name="Calculation" xfId="23601" builtinId="22" hidden="1" customBuiltin="1"/>
    <cellStyle name="Calculation" xfId="24725" builtinId="22" hidden="1" customBuiltin="1"/>
    <cellStyle name="Calculation" xfId="24746" builtinId="22" hidden="1" customBuiltin="1"/>
    <cellStyle name="Calculation" xfId="24769" builtinId="22" hidden="1" customBuiltin="1"/>
    <cellStyle name="Calculation" xfId="24790" builtinId="22" hidden="1" customBuiltin="1"/>
    <cellStyle name="Calculation" xfId="24811" builtinId="22" hidden="1" customBuiltin="1"/>
    <cellStyle name="Calculation" xfId="24718" builtinId="22" hidden="1" customBuiltin="1"/>
    <cellStyle name="Calculation" xfId="24845" builtinId="22" hidden="1" customBuiltin="1"/>
    <cellStyle name="Calculation" xfId="24874" builtinId="22" hidden="1" customBuiltin="1"/>
    <cellStyle name="Calculation" xfId="24909" builtinId="22" hidden="1" customBuiltin="1"/>
    <cellStyle name="Calculation" xfId="24939" builtinId="22" hidden="1" customBuiltin="1"/>
    <cellStyle name="Calculation" xfId="24970" builtinId="22" hidden="1" customBuiltin="1"/>
    <cellStyle name="Calculation" xfId="24974" builtinId="22" hidden="1" customBuiltin="1"/>
    <cellStyle name="Calculation" xfId="24947" builtinId="22" hidden="1" customBuiltin="1"/>
    <cellStyle name="Calculation" xfId="24977" builtinId="22" hidden="1" customBuiltin="1"/>
    <cellStyle name="Calculation" xfId="25018" builtinId="22" hidden="1" customBuiltin="1"/>
    <cellStyle name="Calculation" xfId="25041" builtinId="22" hidden="1" customBuiltin="1"/>
    <cellStyle name="Calculation" xfId="25065" builtinId="22" hidden="1" customBuiltin="1"/>
    <cellStyle name="Calculation" xfId="24833" builtinId="22" hidden="1" customBuiltin="1"/>
    <cellStyle name="Calculation" xfId="25110" builtinId="22" hidden="1" customBuiltin="1"/>
    <cellStyle name="Calculation" xfId="25138" builtinId="22" hidden="1" customBuiltin="1"/>
    <cellStyle name="Calculation" xfId="25170" builtinId="22" hidden="1" customBuiltin="1"/>
    <cellStyle name="Calculation" xfId="25199" builtinId="22" hidden="1" customBuiltin="1"/>
    <cellStyle name="Calculation" xfId="25226" builtinId="22" hidden="1" customBuiltin="1"/>
    <cellStyle name="Calculation" xfId="25230" builtinId="22" hidden="1" customBuiltin="1"/>
    <cellStyle name="Calculation" xfId="25207" builtinId="22" hidden="1" customBuiltin="1"/>
    <cellStyle name="Calculation" xfId="25233" builtinId="22" hidden="1" customBuiltin="1"/>
    <cellStyle name="Calculation" xfId="25268" builtinId="22" hidden="1" customBuiltin="1"/>
    <cellStyle name="Calculation" xfId="25292" builtinId="22" hidden="1" customBuiltin="1"/>
    <cellStyle name="Calculation" xfId="25316" builtinId="22" hidden="1" customBuiltin="1"/>
    <cellStyle name="Calculation" xfId="25344" builtinId="22" hidden="1" customBuiltin="1"/>
    <cellStyle name="Calculation" xfId="25381" builtinId="22" hidden="1" customBuiltin="1"/>
    <cellStyle name="Calculation" xfId="25409" builtinId="22" hidden="1" customBuiltin="1"/>
    <cellStyle name="Calculation" xfId="25441" builtinId="22" hidden="1" customBuiltin="1"/>
    <cellStyle name="Calculation" xfId="25470" builtinId="22" hidden="1" customBuiltin="1"/>
    <cellStyle name="Calculation" xfId="25497" builtinId="22" hidden="1" customBuiltin="1"/>
    <cellStyle name="Calculation" xfId="25501" builtinId="22" hidden="1" customBuiltin="1"/>
    <cellStyle name="Calculation" xfId="25478" builtinId="22" hidden="1" customBuiltin="1"/>
    <cellStyle name="Calculation" xfId="25504" builtinId="22" hidden="1" customBuiltin="1"/>
    <cellStyle name="Calculation" xfId="25541" builtinId="22" hidden="1" customBuiltin="1"/>
    <cellStyle name="Calculation" xfId="25564" builtinId="22" hidden="1" customBuiltin="1"/>
    <cellStyle name="Calculation" xfId="25587" builtinId="22" hidden="1" customBuiltin="1"/>
    <cellStyle name="Calculation" xfId="25610" builtinId="22" hidden="1" customBuiltin="1"/>
    <cellStyle name="Calculation" xfId="20470" builtinId="22" hidden="1" customBuiltin="1"/>
    <cellStyle name="Calculation" xfId="14415" builtinId="22" hidden="1" customBuiltin="1"/>
    <cellStyle name="Calculation" xfId="16945" builtinId="22" hidden="1" customBuiltin="1"/>
    <cellStyle name="Calculation" xfId="14548" builtinId="22" hidden="1" customBuiltin="1"/>
    <cellStyle name="Calculation" xfId="19158" builtinId="22" hidden="1" customBuiltin="1"/>
    <cellStyle name="Calculation" xfId="14895" builtinId="22" hidden="1" customBuiltin="1"/>
    <cellStyle name="Calculation" xfId="7665" builtinId="22" hidden="1" customBuiltin="1"/>
    <cellStyle name="Calculation" xfId="8248" builtinId="22" hidden="1" customBuiltin="1"/>
    <cellStyle name="Calculation" xfId="25000" builtinId="22" hidden="1" customBuiltin="1"/>
    <cellStyle name="Calculation" xfId="23326" builtinId="22" hidden="1" customBuiltin="1"/>
    <cellStyle name="Calculation" xfId="20108" builtinId="22" hidden="1" customBuiltin="1"/>
    <cellStyle name="Calculation" xfId="14461" builtinId="22" hidden="1" customBuiltin="1"/>
    <cellStyle name="Calculation" xfId="25050" builtinId="22" hidden="1" customBuiltin="1"/>
    <cellStyle name="Calculation" xfId="24056" builtinId="22" hidden="1" customBuiltin="1"/>
    <cellStyle name="Calculation" xfId="14130" builtinId="22" hidden="1" customBuiltin="1"/>
    <cellStyle name="Calculation" xfId="13969" builtinId="22" hidden="1" customBuiltin="1"/>
    <cellStyle name="Calculation" xfId="23736" builtinId="22" hidden="1" customBuiltin="1"/>
    <cellStyle name="Calculation" xfId="25024" builtinId="22" hidden="1" customBuiltin="1"/>
    <cellStyle name="Calculation" xfId="14179" builtinId="22" hidden="1" customBuiltin="1"/>
    <cellStyle name="Calculation" xfId="23977" builtinId="22" hidden="1" customBuiltin="1"/>
    <cellStyle name="Calculation" xfId="25672" builtinId="22" hidden="1" customBuiltin="1"/>
    <cellStyle name="Calculation" xfId="25708" builtinId="22" hidden="1" customBuiltin="1"/>
    <cellStyle name="Calculation" xfId="25743" builtinId="22" hidden="1" customBuiltin="1"/>
    <cellStyle name="Calculation" xfId="23492" builtinId="22" hidden="1" customBuiltin="1"/>
    <cellStyle name="Calculation" xfId="25806" builtinId="22" hidden="1" customBuiltin="1"/>
    <cellStyle name="Calculation" xfId="25839" builtinId="22" hidden="1" customBuiltin="1"/>
    <cellStyle name="Calculation" xfId="25874" builtinId="22" hidden="1" customBuiltin="1"/>
    <cellStyle name="Calculation" xfId="25907" builtinId="22" hidden="1" customBuiltin="1"/>
    <cellStyle name="Calculation" xfId="25937" builtinId="22" hidden="1" customBuiltin="1"/>
    <cellStyle name="Calculation" xfId="25941" builtinId="22" hidden="1" customBuiltin="1"/>
    <cellStyle name="Calculation" xfId="25915" builtinId="22" hidden="1" customBuiltin="1"/>
    <cellStyle name="Calculation" xfId="25944" builtinId="22" hidden="1" customBuiltin="1"/>
    <cellStyle name="Calculation" xfId="25993" builtinId="22" hidden="1" customBuiltin="1"/>
    <cellStyle name="Calculation" xfId="26029" builtinId="22" hidden="1" customBuiltin="1"/>
    <cellStyle name="Calculation" xfId="26063" builtinId="22" hidden="1" customBuiltin="1"/>
    <cellStyle name="Calculation" xfId="26100" builtinId="22" hidden="1" customBuiltin="1"/>
    <cellStyle name="Calculation" xfId="26138" builtinId="22" hidden="1" customBuiltin="1"/>
    <cellStyle name="Calculation" xfId="26166" builtinId="22" hidden="1" customBuiltin="1"/>
    <cellStyle name="Calculation" xfId="26198" builtinId="22" hidden="1" customBuiltin="1"/>
    <cellStyle name="Calculation" xfId="26228" builtinId="22" hidden="1" customBuiltin="1"/>
    <cellStyle name="Calculation" xfId="26255" builtinId="22" hidden="1" customBuiltin="1"/>
    <cellStyle name="Calculation" xfId="26259" builtinId="22" hidden="1" customBuiltin="1"/>
    <cellStyle name="Calculation" xfId="26236" builtinId="22" hidden="1" customBuiltin="1"/>
    <cellStyle name="Calculation" xfId="26262" builtinId="22" hidden="1" customBuiltin="1"/>
    <cellStyle name="Calculation" xfId="26296" builtinId="22" hidden="1" customBuiltin="1"/>
    <cellStyle name="Calculation" xfId="26319" builtinId="22" hidden="1" customBuiltin="1"/>
    <cellStyle name="Calculation" xfId="26340" builtinId="22" hidden="1" customBuiltin="1"/>
    <cellStyle name="Calculation" xfId="26362" builtinId="22" hidden="1" customBuiltin="1"/>
    <cellStyle name="Calculation" xfId="26384" builtinId="22" hidden="1" customBuiltin="1"/>
    <cellStyle name="Calculation" xfId="26405" builtinId="22" hidden="1" customBuiltin="1"/>
    <cellStyle name="Calculation" xfId="26427" builtinId="22" hidden="1" customBuiltin="1"/>
    <cellStyle name="Calculation" xfId="26449" builtinId="22" hidden="1" customBuiltin="1"/>
    <cellStyle name="Calculation" xfId="26470" builtinId="22" hidden="1" customBuiltin="1"/>
    <cellStyle name="Calculation" xfId="26495" builtinId="22" hidden="1" customBuiltin="1"/>
    <cellStyle name="Calculation" xfId="26674" builtinId="22" hidden="1" customBuiltin="1"/>
    <cellStyle name="Calculation" xfId="26695" builtinId="22" hidden="1" customBuiltin="1"/>
    <cellStyle name="Calculation" xfId="26718" builtinId="22" hidden="1" customBuiltin="1"/>
    <cellStyle name="Calculation" xfId="26740" builtinId="22" hidden="1" customBuiltin="1"/>
    <cellStyle name="Calculation" xfId="26761" builtinId="22" hidden="1" customBuiltin="1"/>
    <cellStyle name="Calculation" xfId="26666" builtinId="22" hidden="1" customBuiltin="1"/>
    <cellStyle name="Calculation" xfId="26794" builtinId="22" hidden="1" customBuiltin="1"/>
    <cellStyle name="Calculation" xfId="26822" builtinId="22" hidden="1" customBuiltin="1"/>
    <cellStyle name="Calculation" xfId="26857" builtinId="22" hidden="1" customBuiltin="1"/>
    <cellStyle name="Calculation" xfId="26887" builtinId="22" hidden="1" customBuiltin="1"/>
    <cellStyle name="Calculation" xfId="26918" builtinId="22" hidden="1" customBuiltin="1"/>
    <cellStyle name="Calculation" xfId="26922" builtinId="22" hidden="1" customBuiltin="1"/>
    <cellStyle name="Calculation" xfId="26895" builtinId="22" hidden="1" customBuiltin="1"/>
    <cellStyle name="Calculation" xfId="26925" builtinId="22" hidden="1" customBuiltin="1"/>
    <cellStyle name="Calculation" xfId="26964" builtinId="22" hidden="1" customBuiltin="1"/>
    <cellStyle name="Calculation" xfId="26986" builtinId="22" hidden="1" customBuiltin="1"/>
    <cellStyle name="Calculation" xfId="27007" builtinId="22" hidden="1" customBuiltin="1"/>
    <cellStyle name="Calculation" xfId="26782" builtinId="22" hidden="1" customBuiltin="1"/>
    <cellStyle name="Calculation" xfId="27049" builtinId="22" hidden="1" customBuiltin="1"/>
    <cellStyle name="Calculation" xfId="27076" builtinId="22" hidden="1" customBuiltin="1"/>
    <cellStyle name="Calculation" xfId="27108" builtinId="22" hidden="1" customBuiltin="1"/>
    <cellStyle name="Calculation" xfId="27137" builtinId="22" hidden="1" customBuiltin="1"/>
    <cellStyle name="Calculation" xfId="27164" builtinId="22" hidden="1" customBuiltin="1"/>
    <cellStyle name="Calculation" xfId="27168" builtinId="22" hidden="1" customBuiltin="1"/>
    <cellStyle name="Calculation" xfId="27145" builtinId="22" hidden="1" customBuiltin="1"/>
    <cellStyle name="Calculation" xfId="27171" builtinId="22" hidden="1" customBuiltin="1"/>
    <cellStyle name="Calculation" xfId="27205" builtinId="22" hidden="1" customBuiltin="1"/>
    <cellStyle name="Calculation" xfId="27227" builtinId="22" hidden="1" customBuiltin="1"/>
    <cellStyle name="Calculation" xfId="27248" builtinId="22" hidden="1" customBuiltin="1"/>
    <cellStyle name="Calculation" xfId="27272" builtinId="22" hidden="1" customBuiltin="1"/>
    <cellStyle name="Calculation" xfId="27309" builtinId="22" hidden="1" customBuiltin="1"/>
    <cellStyle name="Calculation" xfId="27336" builtinId="22" hidden="1" customBuiltin="1"/>
    <cellStyle name="Calculation" xfId="27368" builtinId="22" hidden="1" customBuiltin="1"/>
    <cellStyle name="Calculation" xfId="27397" builtinId="22" hidden="1" customBuiltin="1"/>
    <cellStyle name="Calculation" xfId="27424" builtinId="22" hidden="1" customBuiltin="1"/>
    <cellStyle name="Calculation" xfId="27428" builtinId="22" hidden="1" customBuiltin="1"/>
    <cellStyle name="Calculation" xfId="27405" builtinId="22" hidden="1" customBuiltin="1"/>
    <cellStyle name="Calculation" xfId="27431" builtinId="22" hidden="1" customBuiltin="1"/>
    <cellStyle name="Calculation" xfId="27465" builtinId="22" hidden="1" customBuiltin="1"/>
    <cellStyle name="Calculation" xfId="27487" builtinId="22" hidden="1" customBuiltin="1"/>
    <cellStyle name="Calculation" xfId="27508" builtinId="22" hidden="1" customBuiltin="1"/>
    <cellStyle name="Calculation" xfId="27529" builtinId="22" hidden="1" customBuiltin="1"/>
    <cellStyle name="Calculation" xfId="26603" builtinId="22" hidden="1" customBuiltin="1"/>
    <cellStyle name="Calculation" xfId="26552" builtinId="22" hidden="1" customBuiltin="1"/>
    <cellStyle name="Calculation" xfId="26556" builtinId="22" hidden="1" customBuiltin="1"/>
    <cellStyle name="Calculation" xfId="26607" builtinId="22" hidden="1" customBuiltin="1"/>
    <cellStyle name="Calculation" xfId="26586" builtinId="22" hidden="1" customBuiltin="1"/>
    <cellStyle name="Calculation" xfId="26624" builtinId="22" hidden="1" customBuiltin="1"/>
    <cellStyle name="Calculation" xfId="27582" builtinId="22" hidden="1" customBuiltin="1"/>
    <cellStyle name="Calculation" xfId="27603" builtinId="22" hidden="1" customBuiltin="1"/>
    <cellStyle name="Calculation" xfId="27626" builtinId="22" hidden="1" customBuiltin="1"/>
    <cellStyle name="Calculation" xfId="27647" builtinId="22" hidden="1" customBuiltin="1"/>
    <cellStyle name="Calculation" xfId="27668" builtinId="22" hidden="1" customBuiltin="1"/>
    <cellStyle name="Calculation" xfId="27575" builtinId="22" hidden="1" customBuiltin="1"/>
    <cellStyle name="Calculation" xfId="27700" builtinId="22" hidden="1" customBuiltin="1"/>
    <cellStyle name="Calculation" xfId="27728" builtinId="22" hidden="1" customBuiltin="1"/>
    <cellStyle name="Calculation" xfId="27763" builtinId="22" hidden="1" customBuiltin="1"/>
    <cellStyle name="Calculation" xfId="27792" builtinId="22" hidden="1" customBuiltin="1"/>
    <cellStyle name="Calculation" xfId="27823" builtinId="22" hidden="1" customBuiltin="1"/>
    <cellStyle name="Calculation" xfId="27827" builtinId="22" hidden="1" customBuiltin="1"/>
    <cellStyle name="Calculation" xfId="27800" builtinId="22" hidden="1" customBuiltin="1"/>
    <cellStyle name="Calculation" xfId="27830" builtinId="22" hidden="1" customBuiltin="1"/>
    <cellStyle name="Calculation" xfId="27869" builtinId="22" hidden="1" customBuiltin="1"/>
    <cellStyle name="Calculation" xfId="27890" builtinId="22" hidden="1" customBuiltin="1"/>
    <cellStyle name="Calculation" xfId="27911" builtinId="22" hidden="1" customBuiltin="1"/>
    <cellStyle name="Calculation" xfId="27689" builtinId="22" hidden="1" customBuiltin="1"/>
    <cellStyle name="Calculation" xfId="27951" builtinId="22" hidden="1" customBuiltin="1"/>
    <cellStyle name="Calculation" xfId="27978" builtinId="22" hidden="1" customBuiltin="1"/>
    <cellStyle name="Calculation" xfId="28010" builtinId="22" hidden="1" customBuiltin="1"/>
    <cellStyle name="Calculation" xfId="28038" builtinId="22" hidden="1" customBuiltin="1"/>
    <cellStyle name="Calculation" xfId="28065" builtinId="22" hidden="1" customBuiltin="1"/>
    <cellStyle name="Calculation" xfId="28069" builtinId="22" hidden="1" customBuiltin="1"/>
    <cellStyle name="Calculation" xfId="28046" builtinId="22" hidden="1" customBuiltin="1"/>
    <cellStyle name="Calculation" xfId="28072" builtinId="22" hidden="1" customBuiltin="1"/>
    <cellStyle name="Calculation" xfId="28106" builtinId="22" hidden="1" customBuiltin="1"/>
    <cellStyle name="Calculation" xfId="28127" builtinId="22" hidden="1" customBuiltin="1"/>
    <cellStyle name="Calculation" xfId="28148" builtinId="22" hidden="1" customBuiltin="1"/>
    <cellStyle name="Calculation" xfId="28172" builtinId="22" hidden="1" customBuiltin="1"/>
    <cellStyle name="Calculation" xfId="28207" builtinId="22" hidden="1" customBuiltin="1"/>
    <cellStyle name="Calculation" xfId="28234" builtinId="22" hidden="1" customBuiltin="1"/>
    <cellStyle name="Calculation" xfId="28266" builtinId="22" hidden="1" customBuiltin="1"/>
    <cellStyle name="Calculation" xfId="28294" builtinId="22" hidden="1" customBuiltin="1"/>
    <cellStyle name="Calculation" xfId="28321" builtinId="22" hidden="1" customBuiltin="1"/>
    <cellStyle name="Calculation" xfId="28325" builtinId="22" hidden="1" customBuiltin="1"/>
    <cellStyle name="Calculation" xfId="28302" builtinId="22" hidden="1" customBuiltin="1"/>
    <cellStyle name="Calculation" xfId="28328" builtinId="22" hidden="1" customBuiltin="1"/>
    <cellStyle name="Calculation" xfId="28362" builtinId="22" hidden="1" customBuiltin="1"/>
    <cellStyle name="Calculation" xfId="28383" builtinId="22" hidden="1" customBuiltin="1"/>
    <cellStyle name="Calculation" xfId="28404" builtinId="22" hidden="1" customBuiltin="1"/>
    <cellStyle name="Calculation" xfId="28425" builtinId="22" hidden="1" customBuiltin="1"/>
    <cellStyle name="Check Cell" xfId="15" builtinId="23" hidden="1" customBuiltin="1"/>
    <cellStyle name="Check Cell" xfId="64" builtinId="23" hidden="1" customBuiltin="1"/>
    <cellStyle name="Check Cell" xfId="99" builtinId="23" hidden="1" customBuiltin="1"/>
    <cellStyle name="Check Cell" xfId="141" builtinId="23" hidden="1" customBuiltin="1"/>
    <cellStyle name="Check Cell" xfId="184" builtinId="23" hidden="1" customBuiltin="1"/>
    <cellStyle name="Check Cell" xfId="218" builtinId="23" hidden="1" customBuiltin="1"/>
    <cellStyle name="Check Cell" xfId="255" builtinId="23" hidden="1" customBuiltin="1"/>
    <cellStyle name="Check Cell" xfId="292" builtinId="23" hidden="1" customBuiltin="1"/>
    <cellStyle name="Check Cell" xfId="326" builtinId="23" hidden="1" customBuiltin="1"/>
    <cellStyle name="Check Cell" xfId="361" builtinId="23" hidden="1" customBuiltin="1"/>
    <cellStyle name="Check Cell" xfId="449" builtinId="23" hidden="1" customBuiltin="1"/>
    <cellStyle name="Check Cell" xfId="483" builtinId="23" hidden="1" customBuiltin="1"/>
    <cellStyle name="Check Cell" xfId="519" builtinId="23" hidden="1" customBuiltin="1"/>
    <cellStyle name="Check Cell" xfId="555" builtinId="23" hidden="1" customBuiltin="1"/>
    <cellStyle name="Check Cell" xfId="589" builtinId="23" hidden="1" customBuiltin="1"/>
    <cellStyle name="Check Cell" xfId="442" builtinId="23" hidden="1" customBuiltin="1"/>
    <cellStyle name="Check Cell" xfId="640" builtinId="23" hidden="1" customBuiltin="1"/>
    <cellStyle name="Check Cell" xfId="674" builtinId="23" hidden="1" customBuiltin="1"/>
    <cellStyle name="Check Cell" xfId="712" builtinId="23" hidden="1" customBuiltin="1"/>
    <cellStyle name="Check Cell" xfId="747" builtinId="23" hidden="1" customBuiltin="1"/>
    <cellStyle name="Check Cell" xfId="781" builtinId="23" hidden="1" customBuiltin="1"/>
    <cellStyle name="Check Cell" xfId="714" builtinId="23" hidden="1" customBuiltin="1"/>
    <cellStyle name="Check Cell" xfId="680" builtinId="23" hidden="1" customBuiltin="1"/>
    <cellStyle name="Check Cell" xfId="717" builtinId="23" hidden="1" customBuiltin="1"/>
    <cellStyle name="Check Cell" xfId="843" builtinId="23" hidden="1" customBuiltin="1"/>
    <cellStyle name="Check Cell" xfId="879" builtinId="23" hidden="1" customBuiltin="1"/>
    <cellStyle name="Check Cell" xfId="914" builtinId="23" hidden="1" customBuiltin="1"/>
    <cellStyle name="Check Cell" xfId="794" builtinId="23" hidden="1" customBuiltin="1"/>
    <cellStyle name="Check Cell" xfId="977" builtinId="23" hidden="1" customBuiltin="1"/>
    <cellStyle name="Check Cell" xfId="1010" builtinId="23" hidden="1" customBuiltin="1"/>
    <cellStyle name="Check Cell" xfId="1045" builtinId="23" hidden="1" customBuiltin="1"/>
    <cellStyle name="Check Cell" xfId="1078" builtinId="23" hidden="1" customBuiltin="1"/>
    <cellStyle name="Check Cell" xfId="1108" builtinId="23" hidden="1" customBuiltin="1"/>
    <cellStyle name="Check Cell" xfId="1047" builtinId="23" hidden="1" customBuiltin="1"/>
    <cellStyle name="Check Cell" xfId="1016" builtinId="23" hidden="1" customBuiltin="1"/>
    <cellStyle name="Check Cell" xfId="1050" builtinId="23" hidden="1" customBuiltin="1"/>
    <cellStyle name="Check Cell" xfId="1164" builtinId="23" hidden="1" customBuiltin="1"/>
    <cellStyle name="Check Cell" xfId="1200" builtinId="23" hidden="1" customBuiltin="1"/>
    <cellStyle name="Check Cell" xfId="1234" builtinId="23" hidden="1" customBuiltin="1"/>
    <cellStyle name="Check Cell" xfId="1274" builtinId="23" hidden="1" customBuiltin="1"/>
    <cellStyle name="Check Cell" xfId="1319" builtinId="23" hidden="1" customBuiltin="1"/>
    <cellStyle name="Check Cell" xfId="1352" builtinId="23" hidden="1" customBuiltin="1"/>
    <cellStyle name="Check Cell" xfId="1387" builtinId="23" hidden="1" customBuiltin="1"/>
    <cellStyle name="Check Cell" xfId="1420" builtinId="23" hidden="1" customBuiltin="1"/>
    <cellStyle name="Check Cell" xfId="1450" builtinId="23" hidden="1" customBuiltin="1"/>
    <cellStyle name="Check Cell" xfId="1389" builtinId="23" hidden="1" customBuiltin="1"/>
    <cellStyle name="Check Cell" xfId="1358" builtinId="23" hidden="1" customBuiltin="1"/>
    <cellStyle name="Check Cell" xfId="1392" builtinId="23" hidden="1" customBuiltin="1"/>
    <cellStyle name="Check Cell" xfId="1506" builtinId="23" hidden="1" customBuiltin="1"/>
    <cellStyle name="Check Cell" xfId="1542" builtinId="23" hidden="1" customBuiltin="1"/>
    <cellStyle name="Check Cell" xfId="1576" builtinId="23" hidden="1" customBuiltin="1"/>
    <cellStyle name="Check Cell" xfId="1611" builtinId="23" hidden="1" customBuiltin="1"/>
    <cellStyle name="Check Cell" xfId="1732" builtinId="23" hidden="1" customBuiltin="1"/>
    <cellStyle name="Check Cell" xfId="1753" builtinId="23" hidden="1" customBuiltin="1"/>
    <cellStyle name="Check Cell" xfId="1775" builtinId="23" hidden="1" customBuiltin="1"/>
    <cellStyle name="Check Cell" xfId="1797" builtinId="23" hidden="1" customBuiltin="1"/>
    <cellStyle name="Check Cell" xfId="1818" builtinId="23" hidden="1" customBuiltin="1"/>
    <cellStyle name="Check Cell" xfId="1843" builtinId="23" hidden="1" customBuiltin="1"/>
    <cellStyle name="Check Cell" xfId="2022" builtinId="23" hidden="1" customBuiltin="1"/>
    <cellStyle name="Check Cell" xfId="2043" builtinId="23" hidden="1" customBuiltin="1"/>
    <cellStyle name="Check Cell" xfId="2066" builtinId="23" hidden="1" customBuiltin="1"/>
    <cellStyle name="Check Cell" xfId="2088" builtinId="23" hidden="1" customBuiltin="1"/>
    <cellStyle name="Check Cell" xfId="2109" builtinId="23" hidden="1" customBuiltin="1"/>
    <cellStyle name="Check Cell" xfId="2015" builtinId="23" hidden="1" customBuiltin="1"/>
    <cellStyle name="Check Cell" xfId="2142" builtinId="23" hidden="1" customBuiltin="1"/>
    <cellStyle name="Check Cell" xfId="2170" builtinId="23" hidden="1" customBuiltin="1"/>
    <cellStyle name="Check Cell" xfId="2205" builtinId="23" hidden="1" customBuiltin="1"/>
    <cellStyle name="Check Cell" xfId="2235" builtinId="23" hidden="1" customBuiltin="1"/>
    <cellStyle name="Check Cell" xfId="2266" builtinId="23" hidden="1" customBuiltin="1"/>
    <cellStyle name="Check Cell" xfId="2207" builtinId="23" hidden="1" customBuiltin="1"/>
    <cellStyle name="Check Cell" xfId="2176" builtinId="23" hidden="1" customBuiltin="1"/>
    <cellStyle name="Check Cell" xfId="2210" builtinId="23" hidden="1" customBuiltin="1"/>
    <cellStyle name="Check Cell" xfId="2312" builtinId="23" hidden="1" customBuiltin="1"/>
    <cellStyle name="Check Cell" xfId="2334" builtinId="23" hidden="1" customBuiltin="1"/>
    <cellStyle name="Check Cell" xfId="2355" builtinId="23" hidden="1" customBuiltin="1"/>
    <cellStyle name="Check Cell" xfId="2278" builtinId="23" hidden="1" customBuiltin="1"/>
    <cellStyle name="Check Cell" xfId="2397" builtinId="23" hidden="1" customBuiltin="1"/>
    <cellStyle name="Check Cell" xfId="2424" builtinId="23" hidden="1" customBuiltin="1"/>
    <cellStyle name="Check Cell" xfId="2456" builtinId="23" hidden="1" customBuiltin="1"/>
    <cellStyle name="Check Cell" xfId="2485" builtinId="23" hidden="1" customBuiltin="1"/>
    <cellStyle name="Check Cell" xfId="2512" builtinId="23" hidden="1" customBuiltin="1"/>
    <cellStyle name="Check Cell" xfId="2458" builtinId="23" hidden="1" customBuiltin="1"/>
    <cellStyle name="Check Cell" xfId="2430" builtinId="23" hidden="1" customBuiltin="1"/>
    <cellStyle name="Check Cell" xfId="2461" builtinId="23" hidden="1" customBuiltin="1"/>
    <cellStyle name="Check Cell" xfId="2553" builtinId="23" hidden="1" customBuiltin="1"/>
    <cellStyle name="Check Cell" xfId="2575" builtinId="23" hidden="1" customBuiltin="1"/>
    <cellStyle name="Check Cell" xfId="2596" builtinId="23" hidden="1" customBuiltin="1"/>
    <cellStyle name="Check Cell" xfId="2620" builtinId="23" hidden="1" customBuiltin="1"/>
    <cellStyle name="Check Cell" xfId="2657" builtinId="23" hidden="1" customBuiltin="1"/>
    <cellStyle name="Check Cell" xfId="2684" builtinId="23" hidden="1" customBuiltin="1"/>
    <cellStyle name="Check Cell" xfId="2716" builtinId="23" hidden="1" customBuiltin="1"/>
    <cellStyle name="Check Cell" xfId="2745" builtinId="23" hidden="1" customBuiltin="1"/>
    <cellStyle name="Check Cell" xfId="2772" builtinId="23" hidden="1" customBuiltin="1"/>
    <cellStyle name="Check Cell" xfId="2718" builtinId="23" hidden="1" customBuiltin="1"/>
    <cellStyle name="Check Cell" xfId="2690" builtinId="23" hidden="1" customBuiltin="1"/>
    <cellStyle name="Check Cell" xfId="2721" builtinId="23" hidden="1" customBuiltin="1"/>
    <cellStyle name="Check Cell" xfId="2813" builtinId="23" hidden="1" customBuiltin="1"/>
    <cellStyle name="Check Cell" xfId="2835" builtinId="23" hidden="1" customBuiltin="1"/>
    <cellStyle name="Check Cell" xfId="2856" builtinId="23" hidden="1" customBuiltin="1"/>
    <cellStyle name="Check Cell" xfId="2877" builtinId="23" hidden="1" customBuiltin="1"/>
    <cellStyle name="Check Cell" xfId="1900" builtinId="23" hidden="1" customBuiltin="1"/>
    <cellStyle name="Check Cell" xfId="1919" builtinId="23" hidden="1" customBuiltin="1"/>
    <cellStyle name="Check Cell" xfId="1927" builtinId="23" hidden="1" customBuiltin="1"/>
    <cellStyle name="Check Cell" xfId="1896" builtinId="23" hidden="1" customBuiltin="1"/>
    <cellStyle name="Check Cell" xfId="1980" builtinId="23" hidden="1" customBuiltin="1"/>
    <cellStyle name="Check Cell" xfId="1929" builtinId="23" hidden="1" customBuiltin="1"/>
    <cellStyle name="Check Cell" xfId="3029" builtinId="23" hidden="1" customBuiltin="1"/>
    <cellStyle name="Check Cell" xfId="3050" builtinId="23" hidden="1" customBuiltin="1"/>
    <cellStyle name="Check Cell" xfId="3073" builtinId="23" hidden="1" customBuiltin="1"/>
    <cellStyle name="Check Cell" xfId="3094" builtinId="23" hidden="1" customBuiltin="1"/>
    <cellStyle name="Check Cell" xfId="3115" builtinId="23" hidden="1" customBuiltin="1"/>
    <cellStyle name="Check Cell" xfId="3022" builtinId="23" hidden="1" customBuiltin="1"/>
    <cellStyle name="Check Cell" xfId="3147" builtinId="23" hidden="1" customBuiltin="1"/>
    <cellStyle name="Check Cell" xfId="3175" builtinId="23" hidden="1" customBuiltin="1"/>
    <cellStyle name="Check Cell" xfId="3210" builtinId="23" hidden="1" customBuiltin="1"/>
    <cellStyle name="Check Cell" xfId="3239" builtinId="23" hidden="1" customBuiltin="1"/>
    <cellStyle name="Check Cell" xfId="3270" builtinId="23" hidden="1" customBuiltin="1"/>
    <cellStyle name="Check Cell" xfId="3212" builtinId="23" hidden="1" customBuiltin="1"/>
    <cellStyle name="Check Cell" xfId="3181" builtinId="23" hidden="1" customBuiltin="1"/>
    <cellStyle name="Check Cell" xfId="3215" builtinId="23" hidden="1" customBuiltin="1"/>
    <cellStyle name="Check Cell" xfId="3316" builtinId="23" hidden="1" customBuiltin="1"/>
    <cellStyle name="Check Cell" xfId="3337" builtinId="23" hidden="1" customBuiltin="1"/>
    <cellStyle name="Check Cell" xfId="3358" builtinId="23" hidden="1" customBuiltin="1"/>
    <cellStyle name="Check Cell" xfId="3282" builtinId="23" hidden="1" customBuiltin="1"/>
    <cellStyle name="Check Cell" xfId="3398" builtinId="23" hidden="1" customBuiltin="1"/>
    <cellStyle name="Check Cell" xfId="3425" builtinId="23" hidden="1" customBuiltin="1"/>
    <cellStyle name="Check Cell" xfId="3457" builtinId="23" hidden="1" customBuiltin="1"/>
    <cellStyle name="Check Cell" xfId="3485" builtinId="23" hidden="1" customBuiltin="1"/>
    <cellStyle name="Check Cell" xfId="3512" builtinId="23" hidden="1" customBuiltin="1"/>
    <cellStyle name="Check Cell" xfId="3459" builtinId="23" hidden="1" customBuiltin="1"/>
    <cellStyle name="Check Cell" xfId="3431" builtinId="23" hidden="1" customBuiltin="1"/>
    <cellStyle name="Check Cell" xfId="3462" builtinId="23" hidden="1" customBuiltin="1"/>
    <cellStyle name="Check Cell" xfId="3553" builtinId="23" hidden="1" customBuiltin="1"/>
    <cellStyle name="Check Cell" xfId="3574" builtinId="23" hidden="1" customBuiltin="1"/>
    <cellStyle name="Check Cell" xfId="3595" builtinId="23" hidden="1" customBuiltin="1"/>
    <cellStyle name="Check Cell" xfId="3619" builtinId="23" hidden="1" customBuiltin="1"/>
    <cellStyle name="Check Cell" xfId="3654" builtinId="23" hidden="1" customBuiltin="1"/>
    <cellStyle name="Check Cell" xfId="3681" builtinId="23" hidden="1" customBuiltin="1"/>
    <cellStyle name="Check Cell" xfId="3713" builtinId="23" hidden="1" customBuiltin="1"/>
    <cellStyle name="Check Cell" xfId="3741" builtinId="23" hidden="1" customBuiltin="1"/>
    <cellStyle name="Check Cell" xfId="3768" builtinId="23" hidden="1" customBuiltin="1"/>
    <cellStyle name="Check Cell" xfId="3715" builtinId="23" hidden="1" customBuiltin="1"/>
    <cellStyle name="Check Cell" xfId="3687" builtinId="23" hidden="1" customBuiltin="1"/>
    <cellStyle name="Check Cell" xfId="3718" builtinId="23" hidden="1" customBuiltin="1"/>
    <cellStyle name="Check Cell" xfId="3809" builtinId="23" hidden="1" customBuiltin="1"/>
    <cellStyle name="Check Cell" xfId="3830" builtinId="23" hidden="1" customBuiltin="1"/>
    <cellStyle name="Check Cell" xfId="3851" builtinId="23" hidden="1" customBuiltin="1"/>
    <cellStyle name="Check Cell" xfId="3872" builtinId="23" hidden="1" customBuiltin="1"/>
    <cellStyle name="Check Cell" xfId="3912" builtinId="23" hidden="1" customBuiltin="1"/>
    <cellStyle name="Check Cell" xfId="3946" builtinId="23" hidden="1" customBuiltin="1"/>
    <cellStyle name="Check Cell" xfId="3983" builtinId="23" hidden="1" customBuiltin="1"/>
    <cellStyle name="Check Cell" xfId="4020" builtinId="23" hidden="1" customBuiltin="1"/>
    <cellStyle name="Check Cell" xfId="4054" builtinId="23" hidden="1" customBuiltin="1"/>
    <cellStyle name="Check Cell" xfId="4252" builtinId="23" hidden="1" customBuiltin="1"/>
    <cellStyle name="Check Cell" xfId="6387" builtinId="23" hidden="1" customBuiltin="1"/>
    <cellStyle name="Check Cell" xfId="6411" builtinId="23" hidden="1" customBuiltin="1"/>
    <cellStyle name="Check Cell" xfId="6440" builtinId="23" hidden="1" customBuiltin="1"/>
    <cellStyle name="Check Cell" xfId="6465" builtinId="23" hidden="1" customBuiltin="1"/>
    <cellStyle name="Check Cell" xfId="6488" builtinId="23" hidden="1" customBuiltin="1"/>
    <cellStyle name="Check Cell" xfId="6380" builtinId="23" hidden="1" customBuiltin="1"/>
    <cellStyle name="Check Cell" xfId="6528" builtinId="23" hidden="1" customBuiltin="1"/>
    <cellStyle name="Check Cell" xfId="6562" builtinId="23" hidden="1" customBuiltin="1"/>
    <cellStyle name="Check Cell" xfId="6600" builtinId="23" hidden="1" customBuiltin="1"/>
    <cellStyle name="Check Cell" xfId="6636" builtinId="23" hidden="1" customBuiltin="1"/>
    <cellStyle name="Check Cell" xfId="6671" builtinId="23" hidden="1" customBuiltin="1"/>
    <cellStyle name="Check Cell" xfId="6602" builtinId="23" hidden="1" customBuiltin="1"/>
    <cellStyle name="Check Cell" xfId="6568" builtinId="23" hidden="1" customBuiltin="1"/>
    <cellStyle name="Check Cell" xfId="6605" builtinId="23" hidden="1" customBuiltin="1"/>
    <cellStyle name="Check Cell" xfId="6733" builtinId="23" hidden="1" customBuiltin="1"/>
    <cellStyle name="Check Cell" xfId="6769" builtinId="23" hidden="1" customBuiltin="1"/>
    <cellStyle name="Check Cell" xfId="6804" builtinId="23" hidden="1" customBuiltin="1"/>
    <cellStyle name="Check Cell" xfId="6684" builtinId="23" hidden="1" customBuiltin="1"/>
    <cellStyle name="Check Cell" xfId="6867" builtinId="23" hidden="1" customBuiltin="1"/>
    <cellStyle name="Check Cell" xfId="6900" builtinId="23" hidden="1" customBuiltin="1"/>
    <cellStyle name="Check Cell" xfId="6936" builtinId="23" hidden="1" customBuiltin="1"/>
    <cellStyle name="Check Cell" xfId="6969" builtinId="23" hidden="1" customBuiltin="1"/>
    <cellStyle name="Check Cell" xfId="6999" builtinId="23" hidden="1" customBuiltin="1"/>
    <cellStyle name="Check Cell" xfId="6938" builtinId="23" hidden="1" customBuiltin="1"/>
    <cellStyle name="Check Cell" xfId="6906" builtinId="23" hidden="1" customBuiltin="1"/>
    <cellStyle name="Check Cell" xfId="6941" builtinId="23" hidden="1" customBuiltin="1"/>
    <cellStyle name="Check Cell" xfId="7055" builtinId="23" hidden="1" customBuiltin="1"/>
    <cellStyle name="Check Cell" xfId="7091" builtinId="23" hidden="1" customBuiltin="1"/>
    <cellStyle name="Check Cell" xfId="7125" builtinId="23" hidden="1" customBuiltin="1"/>
    <cellStyle name="Check Cell" xfId="7165" builtinId="23" hidden="1" customBuiltin="1"/>
    <cellStyle name="Check Cell" xfId="7211" builtinId="23" hidden="1" customBuiltin="1"/>
    <cellStyle name="Check Cell" xfId="7245" builtinId="23" hidden="1" customBuiltin="1"/>
    <cellStyle name="Check Cell" xfId="7281" builtinId="23" hidden="1" customBuiltin="1"/>
    <cellStyle name="Check Cell" xfId="7314" builtinId="23" hidden="1" customBuiltin="1"/>
    <cellStyle name="Check Cell" xfId="7344" builtinId="23" hidden="1" customBuiltin="1"/>
    <cellStyle name="Check Cell" xfId="7283" builtinId="23" hidden="1" customBuiltin="1"/>
    <cellStyle name="Check Cell" xfId="7251" builtinId="23" hidden="1" customBuiltin="1"/>
    <cellStyle name="Check Cell" xfId="7286" builtinId="23" hidden="1" customBuiltin="1"/>
    <cellStyle name="Check Cell" xfId="7401" builtinId="23" hidden="1" customBuiltin="1"/>
    <cellStyle name="Check Cell" xfId="7437" builtinId="23" hidden="1" customBuiltin="1"/>
    <cellStyle name="Check Cell" xfId="7471" builtinId="23" hidden="1" customBuiltin="1"/>
    <cellStyle name="Check Cell" xfId="7520" builtinId="23" hidden="1" customBuiltin="1"/>
    <cellStyle name="Check Cell" xfId="7973" builtinId="23" hidden="1" customBuiltin="1"/>
    <cellStyle name="Check Cell" xfId="7994" builtinId="23" hidden="1" customBuiltin="1"/>
    <cellStyle name="Check Cell" xfId="8017" builtinId="23" hidden="1" customBuiltin="1"/>
    <cellStyle name="Check Cell" xfId="8040" builtinId="23" hidden="1" customBuiltin="1"/>
    <cellStyle name="Check Cell" xfId="8061" builtinId="23" hidden="1" customBuiltin="1"/>
    <cellStyle name="Check Cell" xfId="8105" builtinId="23" hidden="1" customBuiltin="1"/>
    <cellStyle name="Check Cell" xfId="8570" builtinId="23" hidden="1" customBuiltin="1"/>
    <cellStyle name="Check Cell" xfId="8594" builtinId="23" hidden="1" customBuiltin="1"/>
    <cellStyle name="Check Cell" xfId="8622" builtinId="23" hidden="1" customBuiltin="1"/>
    <cellStyle name="Check Cell" xfId="8645" builtinId="23" hidden="1" customBuiltin="1"/>
    <cellStyle name="Check Cell" xfId="8671" builtinId="23" hidden="1" customBuiltin="1"/>
    <cellStyle name="Check Cell" xfId="8563" builtinId="23" hidden="1" customBuiltin="1"/>
    <cellStyle name="Check Cell" xfId="8706" builtinId="23" hidden="1" customBuiltin="1"/>
    <cellStyle name="Check Cell" xfId="8735" builtinId="23" hidden="1" customBuiltin="1"/>
    <cellStyle name="Check Cell" xfId="8771" builtinId="23" hidden="1" customBuiltin="1"/>
    <cellStyle name="Check Cell" xfId="8803" builtinId="23" hidden="1" customBuiltin="1"/>
    <cellStyle name="Check Cell" xfId="8835" builtinId="23" hidden="1" customBuiltin="1"/>
    <cellStyle name="Check Cell" xfId="8773" builtinId="23" hidden="1" customBuiltin="1"/>
    <cellStyle name="Check Cell" xfId="8741" builtinId="23" hidden="1" customBuiltin="1"/>
    <cellStyle name="Check Cell" xfId="8776" builtinId="23" hidden="1" customBuiltin="1"/>
    <cellStyle name="Check Cell" xfId="8885" builtinId="23" hidden="1" customBuiltin="1"/>
    <cellStyle name="Check Cell" xfId="8909" builtinId="23" hidden="1" customBuiltin="1"/>
    <cellStyle name="Check Cell" xfId="8933" builtinId="23" hidden="1" customBuiltin="1"/>
    <cellStyle name="Check Cell" xfId="8847" builtinId="23" hidden="1" customBuiltin="1"/>
    <cellStyle name="Check Cell" xfId="8978" builtinId="23" hidden="1" customBuiltin="1"/>
    <cellStyle name="Check Cell" xfId="9009" builtinId="23" hidden="1" customBuiltin="1"/>
    <cellStyle name="Check Cell" xfId="9042" builtinId="23" hidden="1" customBuiltin="1"/>
    <cellStyle name="Check Cell" xfId="9073" builtinId="23" hidden="1" customBuiltin="1"/>
    <cellStyle name="Check Cell" xfId="9100" builtinId="23" hidden="1" customBuiltin="1"/>
    <cellStyle name="Check Cell" xfId="9044" builtinId="23" hidden="1" customBuiltin="1"/>
    <cellStyle name="Check Cell" xfId="9015" builtinId="23" hidden="1" customBuiltin="1"/>
    <cellStyle name="Check Cell" xfId="9047" builtinId="23" hidden="1" customBuiltin="1"/>
    <cellStyle name="Check Cell" xfId="9147" builtinId="23" hidden="1" customBuiltin="1"/>
    <cellStyle name="Check Cell" xfId="9171" builtinId="23" hidden="1" customBuiltin="1"/>
    <cellStyle name="Check Cell" xfId="9197" builtinId="23" hidden="1" customBuiltin="1"/>
    <cellStyle name="Check Cell" xfId="9225" builtinId="23" hidden="1" customBuiltin="1"/>
    <cellStyle name="Check Cell" xfId="9264" builtinId="23" hidden="1" customBuiltin="1"/>
    <cellStyle name="Check Cell" xfId="9294" builtinId="23" hidden="1" customBuiltin="1"/>
    <cellStyle name="Check Cell" xfId="9327" builtinId="23" hidden="1" customBuiltin="1"/>
    <cellStyle name="Check Cell" xfId="9358" builtinId="23" hidden="1" customBuiltin="1"/>
    <cellStyle name="Check Cell" xfId="9385" builtinId="23" hidden="1" customBuiltin="1"/>
    <cellStyle name="Check Cell" xfId="9329" builtinId="23" hidden="1" customBuiltin="1"/>
    <cellStyle name="Check Cell" xfId="9300" builtinId="23" hidden="1" customBuiltin="1"/>
    <cellStyle name="Check Cell" xfId="9332" builtinId="23" hidden="1" customBuiltin="1"/>
    <cellStyle name="Check Cell" xfId="9431" builtinId="23" hidden="1" customBuiltin="1"/>
    <cellStyle name="Check Cell" xfId="9455" builtinId="23" hidden="1" customBuiltin="1"/>
    <cellStyle name="Check Cell" xfId="9480" builtinId="23" hidden="1" customBuiltin="1"/>
    <cellStyle name="Check Cell" xfId="9503" builtinId="23" hidden="1" customBuiltin="1"/>
    <cellStyle name="Check Cell" xfId="8284" builtinId="23" hidden="1" customBuiltin="1"/>
    <cellStyle name="Check Cell" xfId="8359" builtinId="23" hidden="1" customBuiltin="1"/>
    <cellStyle name="Check Cell" xfId="8372" builtinId="23" hidden="1" customBuiltin="1"/>
    <cellStyle name="Check Cell" xfId="8274" builtinId="23" hidden="1" customBuiltin="1"/>
    <cellStyle name="Check Cell" xfId="8521" builtinId="23" hidden="1" customBuiltin="1"/>
    <cellStyle name="Check Cell" xfId="8389" builtinId="23" hidden="1" customBuiltin="1"/>
    <cellStyle name="Check Cell" xfId="9671" builtinId="23" hidden="1" customBuiltin="1"/>
    <cellStyle name="Check Cell" xfId="9692" builtinId="23" hidden="1" customBuiltin="1"/>
    <cellStyle name="Check Cell" xfId="9715" builtinId="23" hidden="1" customBuiltin="1"/>
    <cellStyle name="Check Cell" xfId="9736" builtinId="23" hidden="1" customBuiltin="1"/>
    <cellStyle name="Check Cell" xfId="9757" builtinId="23" hidden="1" customBuiltin="1"/>
    <cellStyle name="Check Cell" xfId="9664" builtinId="23" hidden="1" customBuiltin="1"/>
    <cellStyle name="Check Cell" xfId="9790" builtinId="23" hidden="1" customBuiltin="1"/>
    <cellStyle name="Check Cell" xfId="9820" builtinId="23" hidden="1" customBuiltin="1"/>
    <cellStyle name="Check Cell" xfId="9855" builtinId="23" hidden="1" customBuiltin="1"/>
    <cellStyle name="Check Cell" xfId="9886" builtinId="23" hidden="1" customBuiltin="1"/>
    <cellStyle name="Check Cell" xfId="9917" builtinId="23" hidden="1" customBuiltin="1"/>
    <cellStyle name="Check Cell" xfId="9857" builtinId="23" hidden="1" customBuiltin="1"/>
    <cellStyle name="Check Cell" xfId="9826" builtinId="23" hidden="1" customBuiltin="1"/>
    <cellStyle name="Check Cell" xfId="9860" builtinId="23" hidden="1" customBuiltin="1"/>
    <cellStyle name="Check Cell" xfId="9969" builtinId="23" hidden="1" customBuiltin="1"/>
    <cellStyle name="Check Cell" xfId="9993" builtinId="23" hidden="1" customBuiltin="1"/>
    <cellStyle name="Check Cell" xfId="10017" builtinId="23" hidden="1" customBuiltin="1"/>
    <cellStyle name="Check Cell" xfId="9930" builtinId="23" hidden="1" customBuiltin="1"/>
    <cellStyle name="Check Cell" xfId="10060" builtinId="23" hidden="1" customBuiltin="1"/>
    <cellStyle name="Check Cell" xfId="10088" builtinId="23" hidden="1" customBuiltin="1"/>
    <cellStyle name="Check Cell" xfId="10120" builtinId="23" hidden="1" customBuiltin="1"/>
    <cellStyle name="Check Cell" xfId="10149" builtinId="23" hidden="1" customBuiltin="1"/>
    <cellStyle name="Check Cell" xfId="10176" builtinId="23" hidden="1" customBuiltin="1"/>
    <cellStyle name="Check Cell" xfId="10122" builtinId="23" hidden="1" customBuiltin="1"/>
    <cellStyle name="Check Cell" xfId="10094" builtinId="23" hidden="1" customBuiltin="1"/>
    <cellStyle name="Check Cell" xfId="10125" builtinId="23" hidden="1" customBuiltin="1"/>
    <cellStyle name="Check Cell" xfId="10223" builtinId="23" hidden="1" customBuiltin="1"/>
    <cellStyle name="Check Cell" xfId="10246" builtinId="23" hidden="1" customBuiltin="1"/>
    <cellStyle name="Check Cell" xfId="10271" builtinId="23" hidden="1" customBuiltin="1"/>
    <cellStyle name="Check Cell" xfId="10298" builtinId="23" hidden="1" customBuiltin="1"/>
    <cellStyle name="Check Cell" xfId="10337" builtinId="23" hidden="1" customBuiltin="1"/>
    <cellStyle name="Check Cell" xfId="10366" builtinId="23" hidden="1" customBuiltin="1"/>
    <cellStyle name="Check Cell" xfId="10399" builtinId="23" hidden="1" customBuiltin="1"/>
    <cellStyle name="Check Cell" xfId="10429" builtinId="23" hidden="1" customBuiltin="1"/>
    <cellStyle name="Check Cell" xfId="10456" builtinId="23" hidden="1" customBuiltin="1"/>
    <cellStyle name="Check Cell" xfId="10401" builtinId="23" hidden="1" customBuiltin="1"/>
    <cellStyle name="Check Cell" xfId="10372" builtinId="23" hidden="1" customBuiltin="1"/>
    <cellStyle name="Check Cell" xfId="10404" builtinId="23" hidden="1" customBuiltin="1"/>
    <cellStyle name="Check Cell" xfId="10502" builtinId="23" hidden="1" customBuiltin="1"/>
    <cellStyle name="Check Cell" xfId="10526" builtinId="23" hidden="1" customBuiltin="1"/>
    <cellStyle name="Check Cell" xfId="10549" builtinId="23" hidden="1" customBuiltin="1"/>
    <cellStyle name="Check Cell" xfId="10579" builtinId="23" hidden="1" customBuiltin="1"/>
    <cellStyle name="Check Cell" xfId="8268" builtinId="23" hidden="1" customBuiltin="1"/>
    <cellStyle name="Check Cell" xfId="5598" builtinId="23" hidden="1" customBuiltin="1"/>
    <cellStyle name="Check Cell" xfId="5204" builtinId="23" hidden="1" customBuiltin="1"/>
    <cellStyle name="Check Cell" xfId="10643" builtinId="23" hidden="1" customBuiltin="1"/>
    <cellStyle name="Check Cell" xfId="10684" builtinId="23" hidden="1" customBuiltin="1"/>
    <cellStyle name="Check Cell" xfId="10772" builtinId="23" hidden="1" customBuiltin="1"/>
    <cellStyle name="Check Cell" xfId="7921" builtinId="23" hidden="1" customBuiltin="1"/>
    <cellStyle name="Check Cell" xfId="4348" builtinId="23" hidden="1" customBuiltin="1"/>
    <cellStyle name="Check Cell" xfId="4791" builtinId="23" hidden="1" customBuiltin="1"/>
    <cellStyle name="Check Cell" xfId="4713" builtinId="23" hidden="1" customBuiltin="1"/>
    <cellStyle name="Check Cell" xfId="4554" builtinId="23" hidden="1" customBuiltin="1"/>
    <cellStyle name="Check Cell" xfId="4617" builtinId="23" hidden="1" customBuiltin="1"/>
    <cellStyle name="Check Cell" xfId="4929" builtinId="23" hidden="1" customBuiltin="1"/>
    <cellStyle name="Check Cell" xfId="4418" builtinId="23" hidden="1" customBuiltin="1"/>
    <cellStyle name="Check Cell" xfId="7615" builtinId="23" hidden="1" customBuiltin="1"/>
    <cellStyle name="Check Cell" xfId="10717" builtinId="23" hidden="1" customBuiltin="1"/>
    <cellStyle name="Check Cell" xfId="10727" builtinId="23" hidden="1" customBuiltin="1"/>
    <cellStyle name="Check Cell" xfId="10714" builtinId="23" hidden="1" customBuiltin="1"/>
    <cellStyle name="Check Cell" xfId="4412" builtinId="23" hidden="1" customBuiltin="1"/>
    <cellStyle name="Check Cell" xfId="8279" builtinId="23" hidden="1" customBuiltin="1"/>
    <cellStyle name="Check Cell" xfId="7651" builtinId="23" hidden="1" customBuiltin="1"/>
    <cellStyle name="Check Cell" xfId="8134" builtinId="23" hidden="1" customBuiltin="1"/>
    <cellStyle name="Check Cell" xfId="7650" builtinId="23" hidden="1" customBuiltin="1"/>
    <cellStyle name="Check Cell" xfId="6051" builtinId="23" hidden="1" customBuiltin="1"/>
    <cellStyle name="Check Cell" xfId="4836" builtinId="23" hidden="1" customBuiltin="1"/>
    <cellStyle name="Check Cell" xfId="10598" builtinId="23" hidden="1" customBuiltin="1"/>
    <cellStyle name="Check Cell" xfId="7888" builtinId="23" hidden="1" customBuiltin="1"/>
    <cellStyle name="Check Cell" xfId="10747" builtinId="23" hidden="1" customBuiltin="1"/>
    <cellStyle name="Check Cell" xfId="7505" builtinId="23" hidden="1" customBuiltin="1"/>
    <cellStyle name="Check Cell" xfId="8318" builtinId="23" hidden="1" customBuiltin="1"/>
    <cellStyle name="Check Cell" xfId="8128" builtinId="23" hidden="1" customBuiltin="1"/>
    <cellStyle name="Check Cell" xfId="5906" builtinId="23" hidden="1" customBuiltin="1"/>
    <cellStyle name="Check Cell" xfId="5259" builtinId="23" hidden="1" customBuiltin="1"/>
    <cellStyle name="Check Cell" xfId="5257" builtinId="23" hidden="1" customBuiltin="1"/>
    <cellStyle name="Check Cell" xfId="4889" builtinId="23" hidden="1" customBuiltin="1"/>
    <cellStyle name="Check Cell" xfId="6044" builtinId="23" hidden="1" customBuiltin="1"/>
    <cellStyle name="Check Cell" xfId="5145" builtinId="23" hidden="1" customBuiltin="1"/>
    <cellStyle name="Check Cell" xfId="5793" builtinId="23" hidden="1" customBuiltin="1"/>
    <cellStyle name="Check Cell" xfId="6200" builtinId="23" hidden="1" customBuiltin="1"/>
    <cellStyle name="Check Cell" xfId="5312" builtinId="23" hidden="1" customBuiltin="1"/>
    <cellStyle name="Check Cell" xfId="6144" builtinId="23" hidden="1" customBuiltin="1"/>
    <cellStyle name="Check Cell" xfId="5391" builtinId="23" hidden="1" customBuiltin="1"/>
    <cellStyle name="Check Cell" xfId="4376" builtinId="23" hidden="1" customBuiltin="1"/>
    <cellStyle name="Check Cell" xfId="5790" builtinId="23" hidden="1" customBuiltin="1"/>
    <cellStyle name="Check Cell" xfId="5783" builtinId="23" hidden="1" customBuiltin="1"/>
    <cellStyle name="Check Cell" xfId="4985" builtinId="23" hidden="1" customBuiltin="1"/>
    <cellStyle name="Check Cell" xfId="5439" builtinId="23" hidden="1" customBuiltin="1"/>
    <cellStyle name="Check Cell" xfId="6182" builtinId="23" hidden="1" customBuiltin="1"/>
    <cellStyle name="Check Cell" xfId="6025" builtinId="23" hidden="1" customBuiltin="1"/>
    <cellStyle name="Check Cell" xfId="7533" builtinId="23" hidden="1" customBuiltin="1"/>
    <cellStyle name="Check Cell" xfId="10414" builtinId="23" hidden="1" customBuiltin="1"/>
    <cellStyle name="Check Cell" xfId="7844" builtinId="23" hidden="1" customBuiltin="1"/>
    <cellStyle name="Check Cell" xfId="7953" builtinId="23" hidden="1" customBuiltin="1"/>
    <cellStyle name="Check Cell" xfId="3892" builtinId="23" hidden="1" customBuiltin="1"/>
    <cellStyle name="Check Cell" xfId="11015" builtinId="23" hidden="1" customBuiltin="1"/>
    <cellStyle name="Check Cell" xfId="11040" builtinId="23" hidden="1" customBuiltin="1"/>
    <cellStyle name="Check Cell" xfId="11071" builtinId="23" hidden="1" customBuiltin="1"/>
    <cellStyle name="Check Cell" xfId="11098" builtinId="23" hidden="1" customBuiltin="1"/>
    <cellStyle name="Check Cell" xfId="11125" builtinId="23" hidden="1" customBuiltin="1"/>
    <cellStyle name="Check Cell" xfId="11007" builtinId="23" hidden="1" customBuiltin="1"/>
    <cellStyle name="Check Cell" xfId="11169" builtinId="23" hidden="1" customBuiltin="1"/>
    <cellStyle name="Check Cell" xfId="11201" builtinId="23" hidden="1" customBuiltin="1"/>
    <cellStyle name="Check Cell" xfId="11236" builtinId="23" hidden="1" customBuiltin="1"/>
    <cellStyle name="Check Cell" xfId="11272" builtinId="23" hidden="1" customBuiltin="1"/>
    <cellStyle name="Check Cell" xfId="11303" builtinId="23" hidden="1" customBuiltin="1"/>
    <cellStyle name="Check Cell" xfId="11238" builtinId="23" hidden="1" customBuiltin="1"/>
    <cellStyle name="Check Cell" xfId="11207" builtinId="23" hidden="1" customBuiltin="1"/>
    <cellStyle name="Check Cell" xfId="11241" builtinId="23" hidden="1" customBuiltin="1"/>
    <cellStyle name="Check Cell" xfId="11356" builtinId="23" hidden="1" customBuiltin="1"/>
    <cellStyle name="Check Cell" xfId="11386" builtinId="23" hidden="1" customBuiltin="1"/>
    <cellStyle name="Check Cell" xfId="11412" builtinId="23" hidden="1" customBuiltin="1"/>
    <cellStyle name="Check Cell" xfId="11315" builtinId="23" hidden="1" customBuiltin="1"/>
    <cellStyle name="Check Cell" xfId="11466" builtinId="23" hidden="1" customBuiltin="1"/>
    <cellStyle name="Check Cell" xfId="11497" builtinId="23" hidden="1" customBuiltin="1"/>
    <cellStyle name="Check Cell" xfId="11530" builtinId="23" hidden="1" customBuiltin="1"/>
    <cellStyle name="Check Cell" xfId="11562" builtinId="23" hidden="1" customBuiltin="1"/>
    <cellStyle name="Check Cell" xfId="11590" builtinId="23" hidden="1" customBuiltin="1"/>
    <cellStyle name="Check Cell" xfId="11532" builtinId="23" hidden="1" customBuiltin="1"/>
    <cellStyle name="Check Cell" xfId="11503" builtinId="23" hidden="1" customBuiltin="1"/>
    <cellStyle name="Check Cell" xfId="11535" builtinId="23" hidden="1" customBuiltin="1"/>
    <cellStyle name="Check Cell" xfId="11637" builtinId="23" hidden="1" customBuiltin="1"/>
    <cellStyle name="Check Cell" xfId="11663" builtinId="23" hidden="1" customBuiltin="1"/>
    <cellStyle name="Check Cell" xfId="11691" builtinId="23" hidden="1" customBuiltin="1"/>
    <cellStyle name="Check Cell" xfId="11722" builtinId="23" hidden="1" customBuiltin="1"/>
    <cellStyle name="Check Cell" xfId="11765" builtinId="23" hidden="1" customBuiltin="1"/>
    <cellStyle name="Check Cell" xfId="11795" builtinId="23" hidden="1" customBuiltin="1"/>
    <cellStyle name="Check Cell" xfId="11828" builtinId="23" hidden="1" customBuiltin="1"/>
    <cellStyle name="Check Cell" xfId="11859" builtinId="23" hidden="1" customBuiltin="1"/>
    <cellStyle name="Check Cell" xfId="11886" builtinId="23" hidden="1" customBuiltin="1"/>
    <cellStyle name="Check Cell" xfId="11830" builtinId="23" hidden="1" customBuiltin="1"/>
    <cellStyle name="Check Cell" xfId="11801" builtinId="23" hidden="1" customBuiltin="1"/>
    <cellStyle name="Check Cell" xfId="11833" builtinId="23" hidden="1" customBuiltin="1"/>
    <cellStyle name="Check Cell" xfId="11931" builtinId="23" hidden="1" customBuiltin="1"/>
    <cellStyle name="Check Cell" xfId="11961" builtinId="23" hidden="1" customBuiltin="1"/>
    <cellStyle name="Check Cell" xfId="11991" builtinId="23" hidden="1" customBuiltin="1"/>
    <cellStyle name="Check Cell" xfId="12016" builtinId="23" hidden="1" customBuiltin="1"/>
    <cellStyle name="Check Cell" xfId="7841" builtinId="23" hidden="1" customBuiltin="1"/>
    <cellStyle name="Check Cell" xfId="10886" builtinId="23" hidden="1" customBuiltin="1"/>
    <cellStyle name="Check Cell" xfId="10895" builtinId="23" hidden="1" customBuiltin="1"/>
    <cellStyle name="Check Cell" xfId="5761" builtinId="23" hidden="1" customBuiltin="1"/>
    <cellStyle name="Check Cell" xfId="10962" builtinId="23" hidden="1" customBuiltin="1"/>
    <cellStyle name="Check Cell" xfId="10898" builtinId="23" hidden="1" customBuiltin="1"/>
    <cellStyle name="Check Cell" xfId="12170" builtinId="23" hidden="1" customBuiltin="1"/>
    <cellStyle name="Check Cell" xfId="12191" builtinId="23" hidden="1" customBuiltin="1"/>
    <cellStyle name="Check Cell" xfId="12214" builtinId="23" hidden="1" customBuiltin="1"/>
    <cellStyle name="Check Cell" xfId="12235" builtinId="23" hidden="1" customBuiltin="1"/>
    <cellStyle name="Check Cell" xfId="12256" builtinId="23" hidden="1" customBuiltin="1"/>
    <cellStyle name="Check Cell" xfId="12163" builtinId="23" hidden="1" customBuiltin="1"/>
    <cellStyle name="Check Cell" xfId="12292" builtinId="23" hidden="1" customBuiltin="1"/>
    <cellStyle name="Check Cell" xfId="12323" builtinId="23" hidden="1" customBuiltin="1"/>
    <cellStyle name="Check Cell" xfId="12359" builtinId="23" hidden="1" customBuiltin="1"/>
    <cellStyle name="Check Cell" xfId="12389" builtinId="23" hidden="1" customBuiltin="1"/>
    <cellStyle name="Check Cell" xfId="12421" builtinId="23" hidden="1" customBuiltin="1"/>
    <cellStyle name="Check Cell" xfId="12361" builtinId="23" hidden="1" customBuiltin="1"/>
    <cellStyle name="Check Cell" xfId="12329" builtinId="23" hidden="1" customBuiltin="1"/>
    <cellStyle name="Check Cell" xfId="12364" builtinId="23" hidden="1" customBuiltin="1"/>
    <cellStyle name="Check Cell" xfId="12474" builtinId="23" hidden="1" customBuiltin="1"/>
    <cellStyle name="Check Cell" xfId="12501" builtinId="23" hidden="1" customBuiltin="1"/>
    <cellStyle name="Check Cell" xfId="12528" builtinId="23" hidden="1" customBuiltin="1"/>
    <cellStyle name="Check Cell" xfId="12433" builtinId="23" hidden="1" customBuiltin="1"/>
    <cellStyle name="Check Cell" xfId="12576" builtinId="23" hidden="1" customBuiltin="1"/>
    <cellStyle name="Check Cell" xfId="12606" builtinId="23" hidden="1" customBuiltin="1"/>
    <cellStyle name="Check Cell" xfId="12638" builtinId="23" hidden="1" customBuiltin="1"/>
    <cellStyle name="Check Cell" xfId="12668" builtinId="23" hidden="1" customBuiltin="1"/>
    <cellStyle name="Check Cell" xfId="12695" builtinId="23" hidden="1" customBuiltin="1"/>
    <cellStyle name="Check Cell" xfId="12640" builtinId="23" hidden="1" customBuiltin="1"/>
    <cellStyle name="Check Cell" xfId="12612" builtinId="23" hidden="1" customBuiltin="1"/>
    <cellStyle name="Check Cell" xfId="12643" builtinId="23" hidden="1" customBuiltin="1"/>
    <cellStyle name="Check Cell" xfId="12742" builtinId="23" hidden="1" customBuiltin="1"/>
    <cellStyle name="Check Cell" xfId="12769" builtinId="23" hidden="1" customBuiltin="1"/>
    <cellStyle name="Check Cell" xfId="12799" builtinId="23" hidden="1" customBuiltin="1"/>
    <cellStyle name="Check Cell" xfId="12830" builtinId="23" hidden="1" customBuiltin="1"/>
    <cellStyle name="Check Cell" xfId="12869" builtinId="23" hidden="1" customBuiltin="1"/>
    <cellStyle name="Check Cell" xfId="12899" builtinId="23" hidden="1" customBuiltin="1"/>
    <cellStyle name="Check Cell" xfId="12931" builtinId="23" hidden="1" customBuiltin="1"/>
    <cellStyle name="Check Cell" xfId="12960" builtinId="23" hidden="1" customBuiltin="1"/>
    <cellStyle name="Check Cell" xfId="12987" builtinId="23" hidden="1" customBuiltin="1"/>
    <cellStyle name="Check Cell" xfId="12933" builtinId="23" hidden="1" customBuiltin="1"/>
    <cellStyle name="Check Cell" xfId="12905" builtinId="23" hidden="1" customBuiltin="1"/>
    <cellStyle name="Check Cell" xfId="12936" builtinId="23" hidden="1" customBuiltin="1"/>
    <cellStyle name="Check Cell" xfId="13034" builtinId="23" hidden="1" customBuiltin="1"/>
    <cellStyle name="Check Cell" xfId="13059" builtinId="23" hidden="1" customBuiltin="1"/>
    <cellStyle name="Check Cell" xfId="13086" builtinId="23" hidden="1" customBuiltin="1"/>
    <cellStyle name="Check Cell" xfId="13110" builtinId="23" hidden="1" customBuiltin="1"/>
    <cellStyle name="Check Cell" xfId="4750" builtinId="23" hidden="1" customBuiltin="1"/>
    <cellStyle name="Check Cell" xfId="5715" builtinId="23" hidden="1" customBuiltin="1"/>
    <cellStyle name="Check Cell" xfId="4208" builtinId="23" hidden="1" customBuiltin="1"/>
    <cellStyle name="Check Cell" xfId="7858" builtinId="23" hidden="1" customBuiltin="1"/>
    <cellStyle name="Check Cell" xfId="5349" builtinId="23" hidden="1" customBuiltin="1"/>
    <cellStyle name="Check Cell" xfId="6294" builtinId="23" hidden="1" customBuiltin="1"/>
    <cellStyle name="Check Cell" xfId="4958" builtinId="23" hidden="1" customBuiltin="1"/>
    <cellStyle name="Check Cell" xfId="5336" builtinId="23" hidden="1" customBuiltin="1"/>
    <cellStyle name="Check Cell" xfId="11618" builtinId="23" hidden="1" customBuiltin="1"/>
    <cellStyle name="Check Cell" xfId="7565" builtinId="23" hidden="1" customBuiltin="1"/>
    <cellStyle name="Check Cell" xfId="6091" builtinId="23" hidden="1" customBuiltin="1"/>
    <cellStyle name="Check Cell" xfId="5311" builtinId="23" hidden="1" customBuiltin="1"/>
    <cellStyle name="Check Cell" xfId="11671" builtinId="23" hidden="1" customBuiltin="1"/>
    <cellStyle name="Check Cell" xfId="10982" builtinId="23" hidden="1" customBuiltin="1"/>
    <cellStyle name="Check Cell" xfId="4654" builtinId="23" hidden="1" customBuiltin="1"/>
    <cellStyle name="Check Cell" xfId="7766" builtinId="23" hidden="1" customBuiltin="1"/>
    <cellStyle name="Check Cell" xfId="13039" builtinId="23" hidden="1" customBuiltin="1"/>
    <cellStyle name="Check Cell" xfId="4306" builtinId="23" hidden="1" customBuiltin="1"/>
    <cellStyle name="Check Cell" xfId="5356" builtinId="23" hidden="1" customBuiltin="1"/>
    <cellStyle name="Check Cell" xfId="6180" builtinId="23" hidden="1" customBuiltin="1"/>
    <cellStyle name="Check Cell" xfId="13172" builtinId="23" hidden="1" customBuiltin="1"/>
    <cellStyle name="Check Cell" xfId="13208" builtinId="23" hidden="1" customBuiltin="1"/>
    <cellStyle name="Check Cell" xfId="13243" builtinId="23" hidden="1" customBuiltin="1"/>
    <cellStyle name="Check Cell" xfId="4955" builtinId="23" hidden="1" customBuiltin="1"/>
    <cellStyle name="Check Cell" xfId="13306" builtinId="23" hidden="1" customBuiltin="1"/>
    <cellStyle name="Check Cell" xfId="13339" builtinId="23" hidden="1" customBuiltin="1"/>
    <cellStyle name="Check Cell" xfId="13374" builtinId="23" hidden="1" customBuiltin="1"/>
    <cellStyle name="Check Cell" xfId="13407" builtinId="23" hidden="1" customBuiltin="1"/>
    <cellStyle name="Check Cell" xfId="13437" builtinId="23" hidden="1" customBuiltin="1"/>
    <cellStyle name="Check Cell" xfId="13376" builtinId="23" hidden="1" customBuiltin="1"/>
    <cellStyle name="Check Cell" xfId="13345" builtinId="23" hidden="1" customBuiltin="1"/>
    <cellStyle name="Check Cell" xfId="13379" builtinId="23" hidden="1" customBuiltin="1"/>
    <cellStyle name="Check Cell" xfId="13493" builtinId="23" hidden="1" customBuiltin="1"/>
    <cellStyle name="Check Cell" xfId="13529" builtinId="23" hidden="1" customBuiltin="1"/>
    <cellStyle name="Check Cell" xfId="13563" builtinId="23" hidden="1" customBuiltin="1"/>
    <cellStyle name="Check Cell" xfId="13603" builtinId="23" hidden="1" customBuiltin="1"/>
    <cellStyle name="Check Cell" xfId="13648" builtinId="23" hidden="1" customBuiltin="1"/>
    <cellStyle name="Check Cell" xfId="13681" builtinId="23" hidden="1" customBuiltin="1"/>
    <cellStyle name="Check Cell" xfId="13716" builtinId="23" hidden="1" customBuiltin="1"/>
    <cellStyle name="Check Cell" xfId="13749" builtinId="23" hidden="1" customBuiltin="1"/>
    <cellStyle name="Check Cell" xfId="13779" builtinId="23" hidden="1" customBuiltin="1"/>
    <cellStyle name="Check Cell" xfId="13718" builtinId="23" hidden="1" customBuiltin="1"/>
    <cellStyle name="Check Cell" xfId="13687" builtinId="23" hidden="1" customBuiltin="1"/>
    <cellStyle name="Check Cell" xfId="13721" builtinId="23" hidden="1" customBuiltin="1"/>
    <cellStyle name="Check Cell" xfId="13835" builtinId="23" hidden="1" customBuiltin="1"/>
    <cellStyle name="Check Cell" xfId="13871" builtinId="23" hidden="1" customBuiltin="1"/>
    <cellStyle name="Check Cell" xfId="13905" builtinId="23" hidden="1" customBuiltin="1"/>
    <cellStyle name="Check Cell" xfId="13953" builtinId="23" hidden="1" customBuiltin="1"/>
    <cellStyle name="Check Cell" xfId="14313" builtinId="23" hidden="1" customBuiltin="1"/>
    <cellStyle name="Check Cell" xfId="14334" builtinId="23" hidden="1" customBuiltin="1"/>
    <cellStyle name="Check Cell" xfId="14356" builtinId="23" hidden="1" customBuiltin="1"/>
    <cellStyle name="Check Cell" xfId="14378" builtinId="23" hidden="1" customBuiltin="1"/>
    <cellStyle name="Check Cell" xfId="14399" builtinId="23" hidden="1" customBuiltin="1"/>
    <cellStyle name="Check Cell" xfId="14441" builtinId="23" hidden="1" customBuiltin="1"/>
    <cellStyle name="Check Cell" xfId="14842" builtinId="23" hidden="1" customBuiltin="1"/>
    <cellStyle name="Check Cell" xfId="14866" builtinId="23" hidden="1" customBuiltin="1"/>
    <cellStyle name="Check Cell" xfId="14893" builtinId="23" hidden="1" customBuiltin="1"/>
    <cellStyle name="Check Cell" xfId="14917" builtinId="23" hidden="1" customBuiltin="1"/>
    <cellStyle name="Check Cell" xfId="14941" builtinId="23" hidden="1" customBuiltin="1"/>
    <cellStyle name="Check Cell" xfId="14835" builtinId="23" hidden="1" customBuiltin="1"/>
    <cellStyle name="Check Cell" xfId="14976" builtinId="23" hidden="1" customBuiltin="1"/>
    <cellStyle name="Check Cell" xfId="15005" builtinId="23" hidden="1" customBuiltin="1"/>
    <cellStyle name="Check Cell" xfId="15040" builtinId="23" hidden="1" customBuiltin="1"/>
    <cellStyle name="Check Cell" xfId="15072" builtinId="23" hidden="1" customBuiltin="1"/>
    <cellStyle name="Check Cell" xfId="15104" builtinId="23" hidden="1" customBuiltin="1"/>
    <cellStyle name="Check Cell" xfId="15042" builtinId="23" hidden="1" customBuiltin="1"/>
    <cellStyle name="Check Cell" xfId="15011" builtinId="23" hidden="1" customBuiltin="1"/>
    <cellStyle name="Check Cell" xfId="15045" builtinId="23" hidden="1" customBuiltin="1"/>
    <cellStyle name="Check Cell" xfId="15153" builtinId="23" hidden="1" customBuiltin="1"/>
    <cellStyle name="Check Cell" xfId="15177" builtinId="23" hidden="1" customBuiltin="1"/>
    <cellStyle name="Check Cell" xfId="15200" builtinId="23" hidden="1" customBuiltin="1"/>
    <cellStyle name="Check Cell" xfId="15116" builtinId="23" hidden="1" customBuiltin="1"/>
    <cellStyle name="Check Cell" xfId="15244" builtinId="23" hidden="1" customBuiltin="1"/>
    <cellStyle name="Check Cell" xfId="15272" builtinId="23" hidden="1" customBuiltin="1"/>
    <cellStyle name="Check Cell" xfId="15304" builtinId="23" hidden="1" customBuiltin="1"/>
    <cellStyle name="Check Cell" xfId="15335" builtinId="23" hidden="1" customBuiltin="1"/>
    <cellStyle name="Check Cell" xfId="15362" builtinId="23" hidden="1" customBuiltin="1"/>
    <cellStyle name="Check Cell" xfId="15306" builtinId="23" hidden="1" customBuiltin="1"/>
    <cellStyle name="Check Cell" xfId="15278" builtinId="23" hidden="1" customBuiltin="1"/>
    <cellStyle name="Check Cell" xfId="15309" builtinId="23" hidden="1" customBuiltin="1"/>
    <cellStyle name="Check Cell" xfId="15407" builtinId="23" hidden="1" customBuiltin="1"/>
    <cellStyle name="Check Cell" xfId="15431" builtinId="23" hidden="1" customBuiltin="1"/>
    <cellStyle name="Check Cell" xfId="15456" builtinId="23" hidden="1" customBuiltin="1"/>
    <cellStyle name="Check Cell" xfId="15484" builtinId="23" hidden="1" customBuiltin="1"/>
    <cellStyle name="Check Cell" xfId="15522" builtinId="23" hidden="1" customBuiltin="1"/>
    <cellStyle name="Check Cell" xfId="15550" builtinId="23" hidden="1" customBuiltin="1"/>
    <cellStyle name="Check Cell" xfId="15582" builtinId="23" hidden="1" customBuiltin="1"/>
    <cellStyle name="Check Cell" xfId="15612" builtinId="23" hidden="1" customBuiltin="1"/>
    <cellStyle name="Check Cell" xfId="15639" builtinId="23" hidden="1" customBuiltin="1"/>
    <cellStyle name="Check Cell" xfId="15584" builtinId="23" hidden="1" customBuiltin="1"/>
    <cellStyle name="Check Cell" xfId="15556" builtinId="23" hidden="1" customBuiltin="1"/>
    <cellStyle name="Check Cell" xfId="15587" builtinId="23" hidden="1" customBuiltin="1"/>
    <cellStyle name="Check Cell" xfId="15684" builtinId="23" hidden="1" customBuiltin="1"/>
    <cellStyle name="Check Cell" xfId="15707" builtinId="23" hidden="1" customBuiltin="1"/>
    <cellStyle name="Check Cell" xfId="15731" builtinId="23" hidden="1" customBuiltin="1"/>
    <cellStyle name="Check Cell" xfId="15754" builtinId="23" hidden="1" customBuiltin="1"/>
    <cellStyle name="Check Cell" xfId="14589" builtinId="23" hidden="1" customBuiltin="1"/>
    <cellStyle name="Check Cell" xfId="14652" builtinId="23" hidden="1" customBuiltin="1"/>
    <cellStyle name="Check Cell" xfId="14666" builtinId="23" hidden="1" customBuiltin="1"/>
    <cellStyle name="Check Cell" xfId="14580" builtinId="23" hidden="1" customBuiltin="1"/>
    <cellStyle name="Check Cell" xfId="14793" builtinId="23" hidden="1" customBuiltin="1"/>
    <cellStyle name="Check Cell" xfId="14680" builtinId="23" hidden="1" customBuiltin="1"/>
    <cellStyle name="Check Cell" xfId="15913" builtinId="23" hidden="1" customBuiltin="1"/>
    <cellStyle name="Check Cell" xfId="15934" builtinId="23" hidden="1" customBuiltin="1"/>
    <cellStyle name="Check Cell" xfId="15957" builtinId="23" hidden="1" customBuiltin="1"/>
    <cellStyle name="Check Cell" xfId="15978" builtinId="23" hidden="1" customBuiltin="1"/>
    <cellStyle name="Check Cell" xfId="15999" builtinId="23" hidden="1" customBuiltin="1"/>
    <cellStyle name="Check Cell" xfId="15906" builtinId="23" hidden="1" customBuiltin="1"/>
    <cellStyle name="Check Cell" xfId="16031" builtinId="23" hidden="1" customBuiltin="1"/>
    <cellStyle name="Check Cell" xfId="16061" builtinId="23" hidden="1" customBuiltin="1"/>
    <cellStyle name="Check Cell" xfId="16097" builtinId="23" hidden="1" customBuiltin="1"/>
    <cellStyle name="Check Cell" xfId="16127" builtinId="23" hidden="1" customBuiltin="1"/>
    <cellStyle name="Check Cell" xfId="16158" builtinId="23" hidden="1" customBuiltin="1"/>
    <cellStyle name="Check Cell" xfId="16099" builtinId="23" hidden="1" customBuiltin="1"/>
    <cellStyle name="Check Cell" xfId="16067" builtinId="23" hidden="1" customBuiltin="1"/>
    <cellStyle name="Check Cell" xfId="16102" builtinId="23" hidden="1" customBuiltin="1"/>
    <cellStyle name="Check Cell" xfId="16210" builtinId="23" hidden="1" customBuiltin="1"/>
    <cellStyle name="Check Cell" xfId="16233" builtinId="23" hidden="1" customBuiltin="1"/>
    <cellStyle name="Check Cell" xfId="16259" builtinId="23" hidden="1" customBuiltin="1"/>
    <cellStyle name="Check Cell" xfId="16170" builtinId="23" hidden="1" customBuiltin="1"/>
    <cellStyle name="Check Cell" xfId="16305" builtinId="23" hidden="1" customBuiltin="1"/>
    <cellStyle name="Check Cell" xfId="16333" builtinId="23" hidden="1" customBuiltin="1"/>
    <cellStyle name="Check Cell" xfId="16365" builtinId="23" hidden="1" customBuiltin="1"/>
    <cellStyle name="Check Cell" xfId="16394" builtinId="23" hidden="1" customBuiltin="1"/>
    <cellStyle name="Check Cell" xfId="16421" builtinId="23" hidden="1" customBuiltin="1"/>
    <cellStyle name="Check Cell" xfId="16367" builtinId="23" hidden="1" customBuiltin="1"/>
    <cellStyle name="Check Cell" xfId="16339" builtinId="23" hidden="1" customBuiltin="1"/>
    <cellStyle name="Check Cell" xfId="16370" builtinId="23" hidden="1" customBuiltin="1"/>
    <cellStyle name="Check Cell" xfId="16465" builtinId="23" hidden="1" customBuiltin="1"/>
    <cellStyle name="Check Cell" xfId="16487" builtinId="23" hidden="1" customBuiltin="1"/>
    <cellStyle name="Check Cell" xfId="16510" builtinId="23" hidden="1" customBuiltin="1"/>
    <cellStyle name="Check Cell" xfId="16537" builtinId="23" hidden="1" customBuiltin="1"/>
    <cellStyle name="Check Cell" xfId="16575" builtinId="23" hidden="1" customBuiltin="1"/>
    <cellStyle name="Check Cell" xfId="16603" builtinId="23" hidden="1" customBuiltin="1"/>
    <cellStyle name="Check Cell" xfId="16636" builtinId="23" hidden="1" customBuiltin="1"/>
    <cellStyle name="Check Cell" xfId="16666" builtinId="23" hidden="1" customBuiltin="1"/>
    <cellStyle name="Check Cell" xfId="16693" builtinId="23" hidden="1" customBuiltin="1"/>
    <cellStyle name="Check Cell" xfId="16638" builtinId="23" hidden="1" customBuiltin="1"/>
    <cellStyle name="Check Cell" xfId="16609" builtinId="23" hidden="1" customBuiltin="1"/>
    <cellStyle name="Check Cell" xfId="16641" builtinId="23" hidden="1" customBuiltin="1"/>
    <cellStyle name="Check Cell" xfId="16738" builtinId="23" hidden="1" customBuiltin="1"/>
    <cellStyle name="Check Cell" xfId="16761" builtinId="23" hidden="1" customBuiltin="1"/>
    <cellStyle name="Check Cell" xfId="16783" builtinId="23" hidden="1" customBuiltin="1"/>
    <cellStyle name="Check Cell" xfId="16813" builtinId="23" hidden="1" customBuiltin="1"/>
    <cellStyle name="Check Cell" xfId="14573" builtinId="23" hidden="1" customBuiltin="1"/>
    <cellStyle name="Check Cell" xfId="7676" builtinId="23" hidden="1" customBuiltin="1"/>
    <cellStyle name="Check Cell" xfId="6131" builtinId="23" hidden="1" customBuiltin="1"/>
    <cellStyle name="Check Cell" xfId="16860" builtinId="23" hidden="1" customBuiltin="1"/>
    <cellStyle name="Check Cell" xfId="16897" builtinId="23" hidden="1" customBuiltin="1"/>
    <cellStyle name="Check Cell" xfId="16975" builtinId="23" hidden="1" customBuiltin="1"/>
    <cellStyle name="Check Cell" xfId="14268" builtinId="23" hidden="1" customBuiltin="1"/>
    <cellStyle name="Check Cell" xfId="4098" builtinId="23" hidden="1" customBuiltin="1"/>
    <cellStyle name="Check Cell" xfId="5840" builtinId="23" hidden="1" customBuiltin="1"/>
    <cellStyle name="Check Cell" xfId="4854" builtinId="23" hidden="1" customBuiltin="1"/>
    <cellStyle name="Check Cell" xfId="9624" builtinId="23" hidden="1" customBuiltin="1"/>
    <cellStyle name="Check Cell" xfId="4227" builtinId="23" hidden="1" customBuiltin="1"/>
    <cellStyle name="Check Cell" xfId="4233" builtinId="23" hidden="1" customBuiltin="1"/>
    <cellStyle name="Check Cell" xfId="4951" builtinId="23" hidden="1" customBuiltin="1"/>
    <cellStyle name="Check Cell" xfId="14027" builtinId="23" hidden="1" customBuiltin="1"/>
    <cellStyle name="Check Cell" xfId="16926" builtinId="23" hidden="1" customBuiltin="1"/>
    <cellStyle name="Check Cell" xfId="16935" builtinId="23" hidden="1" customBuiltin="1"/>
    <cellStyle name="Check Cell" xfId="16923" builtinId="23" hidden="1" customBuiltin="1"/>
    <cellStyle name="Check Cell" xfId="5372" builtinId="23" hidden="1" customBuiltin="1"/>
    <cellStyle name="Check Cell" xfId="14585" builtinId="23" hidden="1" customBuiltin="1"/>
    <cellStyle name="Check Cell" xfId="14056" builtinId="23" hidden="1" customBuiltin="1"/>
    <cellStyle name="Check Cell" xfId="14464" builtinId="23" hidden="1" customBuiltin="1"/>
    <cellStyle name="Check Cell" xfId="14054" builtinId="23" hidden="1" customBuiltin="1"/>
    <cellStyle name="Check Cell" xfId="11944" builtinId="23" hidden="1" customBuiltin="1"/>
    <cellStyle name="Check Cell" xfId="6114" builtinId="23" hidden="1" customBuiltin="1"/>
    <cellStyle name="Check Cell" xfId="16830" builtinId="23" hidden="1" customBuiltin="1"/>
    <cellStyle name="Check Cell" xfId="14243" builtinId="23" hidden="1" customBuiltin="1"/>
    <cellStyle name="Check Cell" xfId="16957" builtinId="23" hidden="1" customBuiltin="1"/>
    <cellStyle name="Check Cell" xfId="13940" builtinId="23" hidden="1" customBuiltin="1"/>
    <cellStyle name="Check Cell" xfId="14615" builtinId="23" hidden="1" customBuiltin="1"/>
    <cellStyle name="Check Cell" xfId="14459" builtinId="23" hidden="1" customBuiltin="1"/>
    <cellStyle name="Check Cell" xfId="5059" builtinId="23" hidden="1" customBuiltin="1"/>
    <cellStyle name="Check Cell" xfId="8290" builtinId="23" hidden="1" customBuiltin="1"/>
    <cellStyle name="Check Cell" xfId="5217" builtinId="23" hidden="1" customBuiltin="1"/>
    <cellStyle name="Check Cell" xfId="4209" builtinId="23" hidden="1" customBuiltin="1"/>
    <cellStyle name="Check Cell" xfId="11675" builtinId="23" hidden="1" customBuiltin="1"/>
    <cellStyle name="Check Cell" xfId="4674" builtinId="23" hidden="1" customBuiltin="1"/>
    <cellStyle name="Check Cell" xfId="5533" builtinId="23" hidden="1" customBuiltin="1"/>
    <cellStyle name="Check Cell" xfId="7576" builtinId="23" hidden="1" customBuiltin="1"/>
    <cellStyle name="Check Cell" xfId="7668" builtinId="23" hidden="1" customBuiltin="1"/>
    <cellStyle name="Check Cell" xfId="5527" builtinId="23" hidden="1" customBuiltin="1"/>
    <cellStyle name="Check Cell" xfId="8160" builtinId="23" hidden="1" customBuiltin="1"/>
    <cellStyle name="Check Cell" xfId="12297" builtinId="23" hidden="1" customBuiltin="1"/>
    <cellStyle name="Check Cell" xfId="5574" builtinId="23" hidden="1" customBuiltin="1"/>
    <cellStyle name="Check Cell" xfId="4588" builtinId="23" hidden="1" customBuiltin="1"/>
    <cellStyle name="Check Cell" xfId="4972" builtinId="23" hidden="1" customBuiltin="1"/>
    <cellStyle name="Check Cell" xfId="10628" builtinId="23" hidden="1" customBuiltin="1"/>
    <cellStyle name="Check Cell" xfId="4540" builtinId="23" hidden="1" customBuiltin="1"/>
    <cellStyle name="Check Cell" xfId="4956" builtinId="23" hidden="1" customBuiltin="1"/>
    <cellStyle name="Check Cell" xfId="13966" builtinId="23" hidden="1" customBuiltin="1"/>
    <cellStyle name="Check Cell" xfId="16651" builtinId="23" hidden="1" customBuiltin="1"/>
    <cellStyle name="Check Cell" xfId="14212" builtinId="23" hidden="1" customBuiltin="1"/>
    <cellStyle name="Check Cell" xfId="14294" builtinId="23" hidden="1" customBuiltin="1"/>
    <cellStyle name="Check Cell" xfId="7551" builtinId="23" hidden="1" customBuiltin="1"/>
    <cellStyle name="Check Cell" xfId="17172" builtinId="23" hidden="1" customBuiltin="1"/>
    <cellStyle name="Check Cell" xfId="17197" builtinId="23" hidden="1" customBuiltin="1"/>
    <cellStyle name="Check Cell" xfId="17224" builtinId="23" hidden="1" customBuiltin="1"/>
    <cellStyle name="Check Cell" xfId="17251" builtinId="23" hidden="1" customBuiltin="1"/>
    <cellStyle name="Check Cell" xfId="17276" builtinId="23" hidden="1" customBuiltin="1"/>
    <cellStyle name="Check Cell" xfId="17164" builtinId="23" hidden="1" customBuiltin="1"/>
    <cellStyle name="Check Cell" xfId="17316" builtinId="23" hidden="1" customBuiltin="1"/>
    <cellStyle name="Check Cell" xfId="17348" builtinId="23" hidden="1" customBuiltin="1"/>
    <cellStyle name="Check Cell" xfId="17383" builtinId="23" hidden="1" customBuiltin="1"/>
    <cellStyle name="Check Cell" xfId="17416" builtinId="23" hidden="1" customBuiltin="1"/>
    <cellStyle name="Check Cell" xfId="17447" builtinId="23" hidden="1" customBuiltin="1"/>
    <cellStyle name="Check Cell" xfId="17385" builtinId="23" hidden="1" customBuiltin="1"/>
    <cellStyle name="Check Cell" xfId="17354" builtinId="23" hidden="1" customBuiltin="1"/>
    <cellStyle name="Check Cell" xfId="17388" builtinId="23" hidden="1" customBuiltin="1"/>
    <cellStyle name="Check Cell" xfId="17499" builtinId="23" hidden="1" customBuiltin="1"/>
    <cellStyle name="Check Cell" xfId="17527" builtinId="23" hidden="1" customBuiltin="1"/>
    <cellStyle name="Check Cell" xfId="17552" builtinId="23" hidden="1" customBuiltin="1"/>
    <cellStyle name="Check Cell" xfId="17460" builtinId="23" hidden="1" customBuiltin="1"/>
    <cellStyle name="Check Cell" xfId="17599" builtinId="23" hidden="1" customBuiltin="1"/>
    <cellStyle name="Check Cell" xfId="17629" builtinId="23" hidden="1" customBuiltin="1"/>
    <cellStyle name="Check Cell" xfId="17661" builtinId="23" hidden="1" customBuiltin="1"/>
    <cellStyle name="Check Cell" xfId="17691" builtinId="23" hidden="1" customBuiltin="1"/>
    <cellStyle name="Check Cell" xfId="17720" builtinId="23" hidden="1" customBuiltin="1"/>
    <cellStyle name="Check Cell" xfId="17663" builtinId="23" hidden="1" customBuiltin="1"/>
    <cellStyle name="Check Cell" xfId="17635" builtinId="23" hidden="1" customBuiltin="1"/>
    <cellStyle name="Check Cell" xfId="17666" builtinId="23" hidden="1" customBuiltin="1"/>
    <cellStyle name="Check Cell" xfId="17766" builtinId="23" hidden="1" customBuiltin="1"/>
    <cellStyle name="Check Cell" xfId="17793" builtinId="23" hidden="1" customBuiltin="1"/>
    <cellStyle name="Check Cell" xfId="17817" builtinId="23" hidden="1" customBuiltin="1"/>
    <cellStyle name="Check Cell" xfId="17845" builtinId="23" hidden="1" customBuiltin="1"/>
    <cellStyle name="Check Cell" xfId="17884" builtinId="23" hidden="1" customBuiltin="1"/>
    <cellStyle name="Check Cell" xfId="17913" builtinId="23" hidden="1" customBuiltin="1"/>
    <cellStyle name="Check Cell" xfId="17945" builtinId="23" hidden="1" customBuiltin="1"/>
    <cellStyle name="Check Cell" xfId="17976" builtinId="23" hidden="1" customBuiltin="1"/>
    <cellStyle name="Check Cell" xfId="18004" builtinId="23" hidden="1" customBuiltin="1"/>
    <cellStyle name="Check Cell" xfId="17947" builtinId="23" hidden="1" customBuiltin="1"/>
    <cellStyle name="Check Cell" xfId="17919" builtinId="23" hidden="1" customBuiltin="1"/>
    <cellStyle name="Check Cell" xfId="17950" builtinId="23" hidden="1" customBuiltin="1"/>
    <cellStyle name="Check Cell" xfId="18048" builtinId="23" hidden="1" customBuiltin="1"/>
    <cellStyle name="Check Cell" xfId="18074" builtinId="23" hidden="1" customBuiltin="1"/>
    <cellStyle name="Check Cell" xfId="18098" builtinId="23" hidden="1" customBuiltin="1"/>
    <cellStyle name="Check Cell" xfId="18122" builtinId="23" hidden="1" customBuiltin="1"/>
    <cellStyle name="Check Cell" xfId="14210" builtinId="23" hidden="1" customBuiltin="1"/>
    <cellStyle name="Check Cell" xfId="17056" builtinId="23" hidden="1" customBuiltin="1"/>
    <cellStyle name="Check Cell" xfId="17065" builtinId="23" hidden="1" customBuiltin="1"/>
    <cellStyle name="Check Cell" xfId="5109" builtinId="23" hidden="1" customBuiltin="1"/>
    <cellStyle name="Check Cell" xfId="17124" builtinId="23" hidden="1" customBuiltin="1"/>
    <cellStyle name="Check Cell" xfId="17068" builtinId="23" hidden="1" customBuiltin="1"/>
    <cellStyle name="Check Cell" xfId="18275" builtinId="23" hidden="1" customBuiltin="1"/>
    <cellStyle name="Check Cell" xfId="18296" builtinId="23" hidden="1" customBuiltin="1"/>
    <cellStyle name="Check Cell" xfId="18319" builtinId="23" hidden="1" customBuiltin="1"/>
    <cellStyle name="Check Cell" xfId="18340" builtinId="23" hidden="1" customBuiltin="1"/>
    <cellStyle name="Check Cell" xfId="18361" builtinId="23" hidden="1" customBuiltin="1"/>
    <cellStyle name="Check Cell" xfId="18268" builtinId="23" hidden="1" customBuiltin="1"/>
    <cellStyle name="Check Cell" xfId="18396" builtinId="23" hidden="1" customBuiltin="1"/>
    <cellStyle name="Check Cell" xfId="18426" builtinId="23" hidden="1" customBuiltin="1"/>
    <cellStyle name="Check Cell" xfId="18461" builtinId="23" hidden="1" customBuiltin="1"/>
    <cellStyle name="Check Cell" xfId="18492" builtinId="23" hidden="1" customBuiltin="1"/>
    <cellStyle name="Check Cell" xfId="18524" builtinId="23" hidden="1" customBuiltin="1"/>
    <cellStyle name="Check Cell" xfId="18463" builtinId="23" hidden="1" customBuiltin="1"/>
    <cellStyle name="Check Cell" xfId="18432" builtinId="23" hidden="1" customBuiltin="1"/>
    <cellStyle name="Check Cell" xfId="18466" builtinId="23" hidden="1" customBuiltin="1"/>
    <cellStyle name="Check Cell" xfId="18574" builtinId="23" hidden="1" customBuiltin="1"/>
    <cellStyle name="Check Cell" xfId="18599" builtinId="23" hidden="1" customBuiltin="1"/>
    <cellStyle name="Check Cell" xfId="18626" builtinId="23" hidden="1" customBuiltin="1"/>
    <cellStyle name="Check Cell" xfId="18536" builtinId="23" hidden="1" customBuiltin="1"/>
    <cellStyle name="Check Cell" xfId="18673" builtinId="23" hidden="1" customBuiltin="1"/>
    <cellStyle name="Check Cell" xfId="18703" builtinId="23" hidden="1" customBuiltin="1"/>
    <cellStyle name="Check Cell" xfId="18735" builtinId="23" hidden="1" customBuiltin="1"/>
    <cellStyle name="Check Cell" xfId="18765" builtinId="23" hidden="1" customBuiltin="1"/>
    <cellStyle name="Check Cell" xfId="18793" builtinId="23" hidden="1" customBuiltin="1"/>
    <cellStyle name="Check Cell" xfId="18737" builtinId="23" hidden="1" customBuiltin="1"/>
    <cellStyle name="Check Cell" xfId="18709" builtinId="23" hidden="1" customBuiltin="1"/>
    <cellStyle name="Check Cell" xfId="18740" builtinId="23" hidden="1" customBuiltin="1"/>
    <cellStyle name="Check Cell" xfId="18838" builtinId="23" hidden="1" customBuiltin="1"/>
    <cellStyle name="Check Cell" xfId="18865" builtinId="23" hidden="1" customBuiltin="1"/>
    <cellStyle name="Check Cell" xfId="18889" builtinId="23" hidden="1" customBuiltin="1"/>
    <cellStyle name="Check Cell" xfId="18918" builtinId="23" hidden="1" customBuiltin="1"/>
    <cellStyle name="Check Cell" xfId="18956" builtinId="23" hidden="1" customBuiltin="1"/>
    <cellStyle name="Check Cell" xfId="18985" builtinId="23" hidden="1" customBuiltin="1"/>
    <cellStyle name="Check Cell" xfId="19017" builtinId="23" hidden="1" customBuiltin="1"/>
    <cellStyle name="Check Cell" xfId="19048" builtinId="23" hidden="1" customBuiltin="1"/>
    <cellStyle name="Check Cell" xfId="19076" builtinId="23" hidden="1" customBuiltin="1"/>
    <cellStyle name="Check Cell" xfId="19019" builtinId="23" hidden="1" customBuiltin="1"/>
    <cellStyle name="Check Cell" xfId="18991" builtinId="23" hidden="1" customBuiltin="1"/>
    <cellStyle name="Check Cell" xfId="19022" builtinId="23" hidden="1" customBuiltin="1"/>
    <cellStyle name="Check Cell" xfId="19121" builtinId="23" hidden="1" customBuiltin="1"/>
    <cellStyle name="Check Cell" xfId="19144" builtinId="23" hidden="1" customBuiltin="1"/>
    <cellStyle name="Check Cell" xfId="19168" builtinId="23" hidden="1" customBuiltin="1"/>
    <cellStyle name="Check Cell" xfId="19191" builtinId="23" hidden="1" customBuiltin="1"/>
    <cellStyle name="Check Cell" xfId="4747" builtinId="23" hidden="1" customBuiltin="1"/>
    <cellStyle name="Check Cell" xfId="5824" builtinId="23" hidden="1" customBuiltin="1"/>
    <cellStyle name="Check Cell" xfId="5724" builtinId="23" hidden="1" customBuiltin="1"/>
    <cellStyle name="Check Cell" xfId="14223" builtinId="23" hidden="1" customBuiltin="1"/>
    <cellStyle name="Check Cell" xfId="6105" builtinId="23" hidden="1" customBuiltin="1"/>
    <cellStyle name="Check Cell" xfId="10990" builtinId="23" hidden="1" customBuiltin="1"/>
    <cellStyle name="Check Cell" xfId="4244" builtinId="23" hidden="1" customBuiltin="1"/>
    <cellStyle name="Check Cell" xfId="4691" builtinId="23" hidden="1" customBuiltin="1"/>
    <cellStyle name="Check Cell" xfId="17747" builtinId="23" hidden="1" customBuiltin="1"/>
    <cellStyle name="Check Cell" xfId="13988" builtinId="23" hidden="1" customBuiltin="1"/>
    <cellStyle name="Check Cell" xfId="8175" builtinId="23" hidden="1" customBuiltin="1"/>
    <cellStyle name="Check Cell" xfId="7393" builtinId="23" hidden="1" customBuiltin="1"/>
    <cellStyle name="Check Cell" xfId="17800" builtinId="23" hidden="1" customBuiltin="1"/>
    <cellStyle name="Check Cell" xfId="17142" builtinId="23" hidden="1" customBuiltin="1"/>
    <cellStyle name="Check Cell" xfId="10610" builtinId="23" hidden="1" customBuiltin="1"/>
    <cellStyle name="Check Cell" xfId="14146" builtinId="23" hidden="1" customBuiltin="1"/>
    <cellStyle name="Check Cell" xfId="19125" builtinId="23" hidden="1" customBuiltin="1"/>
    <cellStyle name="Check Cell" xfId="10690" builtinId="23" hidden="1" customBuiltin="1"/>
    <cellStyle name="Check Cell" xfId="4459" builtinId="23" hidden="1" customBuiltin="1"/>
    <cellStyle name="Check Cell" xfId="9178" builtinId="23" hidden="1" customBuiltin="1"/>
    <cellStyle name="Check Cell" xfId="19254" builtinId="23" hidden="1" customBuiltin="1"/>
    <cellStyle name="Check Cell" xfId="19291" builtinId="23" hidden="1" customBuiltin="1"/>
    <cellStyle name="Check Cell" xfId="19326" builtinId="23" hidden="1" customBuiltin="1"/>
    <cellStyle name="Check Cell" xfId="4596" builtinId="23" hidden="1" customBuiltin="1"/>
    <cellStyle name="Check Cell" xfId="19389" builtinId="23" hidden="1" customBuiltin="1"/>
    <cellStyle name="Check Cell" xfId="19422" builtinId="23" hidden="1" customBuiltin="1"/>
    <cellStyle name="Check Cell" xfId="19457" builtinId="23" hidden="1" customBuiltin="1"/>
    <cellStyle name="Check Cell" xfId="19490" builtinId="23" hidden="1" customBuiltin="1"/>
    <cellStyle name="Check Cell" xfId="19520" builtinId="23" hidden="1" customBuiltin="1"/>
    <cellStyle name="Check Cell" xfId="19459" builtinId="23" hidden="1" customBuiltin="1"/>
    <cellStyle name="Check Cell" xfId="19428" builtinId="23" hidden="1" customBuiltin="1"/>
    <cellStyle name="Check Cell" xfId="19462" builtinId="23" hidden="1" customBuiltin="1"/>
    <cellStyle name="Check Cell" xfId="19576" builtinId="23" hidden="1" customBuiltin="1"/>
    <cellStyle name="Check Cell" xfId="19612" builtinId="23" hidden="1" customBuiltin="1"/>
    <cellStyle name="Check Cell" xfId="19646" builtinId="23" hidden="1" customBuiltin="1"/>
    <cellStyle name="Check Cell" xfId="19686" builtinId="23" hidden="1" customBuiltin="1"/>
    <cellStyle name="Check Cell" xfId="19731" builtinId="23" hidden="1" customBuiltin="1"/>
    <cellStyle name="Check Cell" xfId="19764" builtinId="23" hidden="1" customBuiltin="1"/>
    <cellStyle name="Check Cell" xfId="19799" builtinId="23" hidden="1" customBuiltin="1"/>
    <cellStyle name="Check Cell" xfId="19832" builtinId="23" hidden="1" customBuiltin="1"/>
    <cellStyle name="Check Cell" xfId="19862" builtinId="23" hidden="1" customBuiltin="1"/>
    <cellStyle name="Check Cell" xfId="19801" builtinId="23" hidden="1" customBuiltin="1"/>
    <cellStyle name="Check Cell" xfId="19770" builtinId="23" hidden="1" customBuiltin="1"/>
    <cellStyle name="Check Cell" xfId="19804" builtinId="23" hidden="1" customBuiltin="1"/>
    <cellStyle name="Check Cell" xfId="19918" builtinId="23" hidden="1" customBuiltin="1"/>
    <cellStyle name="Check Cell" xfId="19954" builtinId="23" hidden="1" customBuiltin="1"/>
    <cellStyle name="Check Cell" xfId="19988" builtinId="23" hidden="1" customBuiltin="1"/>
    <cellStyle name="Check Cell" xfId="20027" builtinId="23" hidden="1" customBuiltin="1"/>
    <cellStyle name="Check Cell" xfId="20137" builtinId="23" hidden="1" customBuiltin="1"/>
    <cellStyle name="Check Cell" xfId="20158" builtinId="23" hidden="1" customBuiltin="1"/>
    <cellStyle name="Check Cell" xfId="20181" builtinId="23" hidden="1" customBuiltin="1"/>
    <cellStyle name="Check Cell" xfId="20203" builtinId="23" hidden="1" customBuiltin="1"/>
    <cellStyle name="Check Cell" xfId="20224" builtinId="23" hidden="1" customBuiltin="1"/>
    <cellStyle name="Check Cell" xfId="20258" builtinId="23" hidden="1" customBuiltin="1"/>
    <cellStyle name="Check Cell" xfId="20456" builtinId="23" hidden="1" customBuiltin="1"/>
    <cellStyle name="Check Cell" xfId="20481" builtinId="23" hidden="1" customBuiltin="1"/>
    <cellStyle name="Check Cell" xfId="20507" builtinId="23" hidden="1" customBuiltin="1"/>
    <cellStyle name="Check Cell" xfId="20534" builtinId="23" hidden="1" customBuiltin="1"/>
    <cellStyle name="Check Cell" xfId="20559" builtinId="23" hidden="1" customBuiltin="1"/>
    <cellStyle name="Check Cell" xfId="20448" builtinId="23" hidden="1" customBuiltin="1"/>
    <cellStyle name="Check Cell" xfId="20599" builtinId="23" hidden="1" customBuiltin="1"/>
    <cellStyle name="Check Cell" xfId="20630" builtinId="23" hidden="1" customBuiltin="1"/>
    <cellStyle name="Check Cell" xfId="20665" builtinId="23" hidden="1" customBuiltin="1"/>
    <cellStyle name="Check Cell" xfId="20697" builtinId="23" hidden="1" customBuiltin="1"/>
    <cellStyle name="Check Cell" xfId="20728" builtinId="23" hidden="1" customBuiltin="1"/>
    <cellStyle name="Check Cell" xfId="20667" builtinId="23" hidden="1" customBuiltin="1"/>
    <cellStyle name="Check Cell" xfId="20636" builtinId="23" hidden="1" customBuiltin="1"/>
    <cellStyle name="Check Cell" xfId="20670" builtinId="23" hidden="1" customBuiltin="1"/>
    <cellStyle name="Check Cell" xfId="20779" builtinId="23" hidden="1" customBuiltin="1"/>
    <cellStyle name="Check Cell" xfId="20807" builtinId="23" hidden="1" customBuiltin="1"/>
    <cellStyle name="Check Cell" xfId="20831" builtinId="23" hidden="1" customBuiltin="1"/>
    <cellStyle name="Check Cell" xfId="20741" builtinId="23" hidden="1" customBuiltin="1"/>
    <cellStyle name="Check Cell" xfId="20878" builtinId="23" hidden="1" customBuiltin="1"/>
    <cellStyle name="Check Cell" xfId="20908" builtinId="23" hidden="1" customBuiltin="1"/>
    <cellStyle name="Check Cell" xfId="20940" builtinId="23" hidden="1" customBuiltin="1"/>
    <cellStyle name="Check Cell" xfId="20970" builtinId="23" hidden="1" customBuiltin="1"/>
    <cellStyle name="Check Cell" xfId="20998" builtinId="23" hidden="1" customBuiltin="1"/>
    <cellStyle name="Check Cell" xfId="20942" builtinId="23" hidden="1" customBuiltin="1"/>
    <cellStyle name="Check Cell" xfId="20914" builtinId="23" hidden="1" customBuiltin="1"/>
    <cellStyle name="Check Cell" xfId="20945" builtinId="23" hidden="1" customBuiltin="1"/>
    <cellStyle name="Check Cell" xfId="21042" builtinId="23" hidden="1" customBuiltin="1"/>
    <cellStyle name="Check Cell" xfId="21067" builtinId="23" hidden="1" customBuiltin="1"/>
    <cellStyle name="Check Cell" xfId="21090" builtinId="23" hidden="1" customBuiltin="1"/>
    <cellStyle name="Check Cell" xfId="21117" builtinId="23" hidden="1" customBuiltin="1"/>
    <cellStyle name="Check Cell" xfId="21156" builtinId="23" hidden="1" customBuiltin="1"/>
    <cellStyle name="Check Cell" xfId="21185" builtinId="23" hidden="1" customBuiltin="1"/>
    <cellStyle name="Check Cell" xfId="21217" builtinId="23" hidden="1" customBuiltin="1"/>
    <cellStyle name="Check Cell" xfId="21248" builtinId="23" hidden="1" customBuiltin="1"/>
    <cellStyle name="Check Cell" xfId="21275" builtinId="23" hidden="1" customBuiltin="1"/>
    <cellStyle name="Check Cell" xfId="21219" builtinId="23" hidden="1" customBuiltin="1"/>
    <cellStyle name="Check Cell" xfId="21191" builtinId="23" hidden="1" customBuiltin="1"/>
    <cellStyle name="Check Cell" xfId="21222" builtinId="23" hidden="1" customBuiltin="1"/>
    <cellStyle name="Check Cell" xfId="21319" builtinId="23" hidden="1" customBuiltin="1"/>
    <cellStyle name="Check Cell" xfId="21345" builtinId="23" hidden="1" customBuiltin="1"/>
    <cellStyle name="Check Cell" xfId="21368" builtinId="23" hidden="1" customBuiltin="1"/>
    <cellStyle name="Check Cell" xfId="21391" builtinId="23" hidden="1" customBuiltin="1"/>
    <cellStyle name="Check Cell" xfId="20320" builtinId="23" hidden="1" customBuiltin="1"/>
    <cellStyle name="Check Cell" xfId="20341" builtinId="23" hidden="1" customBuiltin="1"/>
    <cellStyle name="Check Cell" xfId="20350" builtinId="23" hidden="1" customBuiltin="1"/>
    <cellStyle name="Check Cell" xfId="20316" builtinId="23" hidden="1" customBuiltin="1"/>
    <cellStyle name="Check Cell" xfId="20408" builtinId="23" hidden="1" customBuiltin="1"/>
    <cellStyle name="Check Cell" xfId="20352" builtinId="23" hidden="1" customBuiltin="1"/>
    <cellStyle name="Check Cell" xfId="21544" builtinId="23" hidden="1" customBuiltin="1"/>
    <cellStyle name="Check Cell" xfId="21565" builtinId="23" hidden="1" customBuiltin="1"/>
    <cellStyle name="Check Cell" xfId="21588" builtinId="23" hidden="1" customBuiltin="1"/>
    <cellStyle name="Check Cell" xfId="21609" builtinId="23" hidden="1" customBuiltin="1"/>
    <cellStyle name="Check Cell" xfId="21630" builtinId="23" hidden="1" customBuiltin="1"/>
    <cellStyle name="Check Cell" xfId="21537" builtinId="23" hidden="1" customBuiltin="1"/>
    <cellStyle name="Check Cell" xfId="21665" builtinId="23" hidden="1" customBuiltin="1"/>
    <cellStyle name="Check Cell" xfId="21695" builtinId="23" hidden="1" customBuiltin="1"/>
    <cellStyle name="Check Cell" xfId="21730" builtinId="23" hidden="1" customBuiltin="1"/>
    <cellStyle name="Check Cell" xfId="21761" builtinId="23" hidden="1" customBuiltin="1"/>
    <cellStyle name="Check Cell" xfId="21792" builtinId="23" hidden="1" customBuiltin="1"/>
    <cellStyle name="Check Cell" xfId="21732" builtinId="23" hidden="1" customBuiltin="1"/>
    <cellStyle name="Check Cell" xfId="21701" builtinId="23" hidden="1" customBuiltin="1"/>
    <cellStyle name="Check Cell" xfId="21735" builtinId="23" hidden="1" customBuiltin="1"/>
    <cellStyle name="Check Cell" xfId="21840" builtinId="23" hidden="1" customBuiltin="1"/>
    <cellStyle name="Check Cell" xfId="21864" builtinId="23" hidden="1" customBuiltin="1"/>
    <cellStyle name="Check Cell" xfId="21888" builtinId="23" hidden="1" customBuiltin="1"/>
    <cellStyle name="Check Cell" xfId="21804" builtinId="23" hidden="1" customBuiltin="1"/>
    <cellStyle name="Check Cell" xfId="21935" builtinId="23" hidden="1" customBuiltin="1"/>
    <cellStyle name="Check Cell" xfId="21964" builtinId="23" hidden="1" customBuiltin="1"/>
    <cellStyle name="Check Cell" xfId="21996" builtinId="23" hidden="1" customBuiltin="1"/>
    <cellStyle name="Check Cell" xfId="22026" builtinId="23" hidden="1" customBuiltin="1"/>
    <cellStyle name="Check Cell" xfId="22053" builtinId="23" hidden="1" customBuiltin="1"/>
    <cellStyle name="Check Cell" xfId="21998" builtinId="23" hidden="1" customBuiltin="1"/>
    <cellStyle name="Check Cell" xfId="21970" builtinId="23" hidden="1" customBuiltin="1"/>
    <cellStyle name="Check Cell" xfId="22001" builtinId="23" hidden="1" customBuiltin="1"/>
    <cellStyle name="Check Cell" xfId="22096" builtinId="23" hidden="1" customBuiltin="1"/>
    <cellStyle name="Check Cell" xfId="22121" builtinId="23" hidden="1" customBuiltin="1"/>
    <cellStyle name="Check Cell" xfId="22145" builtinId="23" hidden="1" customBuiltin="1"/>
    <cellStyle name="Check Cell" xfId="22173" builtinId="23" hidden="1" customBuiltin="1"/>
    <cellStyle name="Check Cell" xfId="22211" builtinId="23" hidden="1" customBuiltin="1"/>
    <cellStyle name="Check Cell" xfId="22240" builtinId="23" hidden="1" customBuiltin="1"/>
    <cellStyle name="Check Cell" xfId="22272" builtinId="23" hidden="1" customBuiltin="1"/>
    <cellStyle name="Check Cell" xfId="22303" builtinId="23" hidden="1" customBuiltin="1"/>
    <cellStyle name="Check Cell" xfId="22330" builtinId="23" hidden="1" customBuiltin="1"/>
    <cellStyle name="Check Cell" xfId="22274" builtinId="23" hidden="1" customBuiltin="1"/>
    <cellStyle name="Check Cell" xfId="22246" builtinId="23" hidden="1" customBuiltin="1"/>
    <cellStyle name="Check Cell" xfId="22277" builtinId="23" hidden="1" customBuiltin="1"/>
    <cellStyle name="Check Cell" xfId="22375" builtinId="23" hidden="1" customBuiltin="1"/>
    <cellStyle name="Check Cell" xfId="22398" builtinId="23" hidden="1" customBuiltin="1"/>
    <cellStyle name="Check Cell" xfId="22421" builtinId="23" hidden="1" customBuiltin="1"/>
    <cellStyle name="Check Cell" xfId="22444" builtinId="23" hidden="1" customBuiltin="1"/>
    <cellStyle name="Check Cell" xfId="11937" builtinId="23" hidden="1" customBuiltin="1"/>
    <cellStyle name="Check Cell" xfId="4129" builtinId="23" hidden="1" customBuiltin="1"/>
    <cellStyle name="Check Cell" xfId="5325" builtinId="23" hidden="1" customBuiltin="1"/>
    <cellStyle name="Check Cell" xfId="4811" builtinId="23" hidden="1" customBuiltin="1"/>
    <cellStyle name="Check Cell" xfId="15065" builtinId="23" hidden="1" customBuiltin="1"/>
    <cellStyle name="Check Cell" xfId="4315" builtinId="23" hidden="1" customBuiltin="1"/>
    <cellStyle name="Check Cell" xfId="14422" builtinId="23" hidden="1" customBuiltin="1"/>
    <cellStyle name="Check Cell" xfId="17026" builtinId="23" hidden="1" customBuiltin="1"/>
    <cellStyle name="Check Cell" xfId="21025" builtinId="23" hidden="1" customBuiltin="1"/>
    <cellStyle name="Check Cell" xfId="14494" builtinId="23" hidden="1" customBuiltin="1"/>
    <cellStyle name="Check Cell" xfId="16252" builtinId="23" hidden="1" customBuiltin="1"/>
    <cellStyle name="Check Cell" xfId="20048" builtinId="23" hidden="1" customBuiltin="1"/>
    <cellStyle name="Check Cell" xfId="21074" builtinId="23" hidden="1" customBuiltin="1"/>
    <cellStyle name="Check Cell" xfId="20426" builtinId="23" hidden="1" customBuiltin="1"/>
    <cellStyle name="Check Cell" xfId="18684" builtinId="23" hidden="1" customBuiltin="1"/>
    <cellStyle name="Check Cell" xfId="4682" builtinId="23" hidden="1" customBuiltin="1"/>
    <cellStyle name="Check Cell" xfId="22379" builtinId="23" hidden="1" customBuiltin="1"/>
    <cellStyle name="Check Cell" xfId="15435" builtinId="23" hidden="1" customBuiltin="1"/>
    <cellStyle name="Check Cell" xfId="16999" builtinId="23" hidden="1" customBuiltin="1"/>
    <cellStyle name="Check Cell" xfId="20055" builtinId="23" hidden="1" customBuiltin="1"/>
    <cellStyle name="Check Cell" xfId="22507" builtinId="23" hidden="1" customBuiltin="1"/>
    <cellStyle name="Check Cell" xfId="22544" builtinId="23" hidden="1" customBuiltin="1"/>
    <cellStyle name="Check Cell" xfId="22579" builtinId="23" hidden="1" customBuiltin="1"/>
    <cellStyle name="Check Cell" xfId="17084" builtinId="23" hidden="1" customBuiltin="1"/>
    <cellStyle name="Check Cell" xfId="22642" builtinId="23" hidden="1" customBuiltin="1"/>
    <cellStyle name="Check Cell" xfId="22675" builtinId="23" hidden="1" customBuiltin="1"/>
    <cellStyle name="Check Cell" xfId="22710" builtinId="23" hidden="1" customBuiltin="1"/>
    <cellStyle name="Check Cell" xfId="22743" builtinId="23" hidden="1" customBuiltin="1"/>
    <cellStyle name="Check Cell" xfId="22773" builtinId="23" hidden="1" customBuiltin="1"/>
    <cellStyle name="Check Cell" xfId="22712" builtinId="23" hidden="1" customBuiltin="1"/>
    <cellStyle name="Check Cell" xfId="22681" builtinId="23" hidden="1" customBuiltin="1"/>
    <cellStyle name="Check Cell" xfId="22715" builtinId="23" hidden="1" customBuiltin="1"/>
    <cellStyle name="Check Cell" xfId="22829" builtinId="23" hidden="1" customBuiltin="1"/>
    <cellStyle name="Check Cell" xfId="22865" builtinId="23" hidden="1" customBuiltin="1"/>
    <cellStyle name="Check Cell" xfId="22899" builtinId="23" hidden="1" customBuiltin="1"/>
    <cellStyle name="Check Cell" xfId="22939" builtinId="23" hidden="1" customBuiltin="1"/>
    <cellStyle name="Check Cell" xfId="22984" builtinId="23" hidden="1" customBuiltin="1"/>
    <cellStyle name="Check Cell" xfId="23017" builtinId="23" hidden="1" customBuiltin="1"/>
    <cellStyle name="Check Cell" xfId="23052" builtinId="23" hidden="1" customBuiltin="1"/>
    <cellStyle name="Check Cell" xfId="23085" builtinId="23" hidden="1" customBuiltin="1"/>
    <cellStyle name="Check Cell" xfId="23115" builtinId="23" hidden="1" customBuiltin="1"/>
    <cellStyle name="Check Cell" xfId="23054" builtinId="23" hidden="1" customBuiltin="1"/>
    <cellStyle name="Check Cell" xfId="23023" builtinId="23" hidden="1" customBuiltin="1"/>
    <cellStyle name="Check Cell" xfId="23057" builtinId="23" hidden="1" customBuiltin="1"/>
    <cellStyle name="Check Cell" xfId="23171" builtinId="23" hidden="1" customBuiltin="1"/>
    <cellStyle name="Check Cell" xfId="23207" builtinId="23" hidden="1" customBuiltin="1"/>
    <cellStyle name="Check Cell" xfId="23241" builtinId="23" hidden="1" customBuiltin="1"/>
    <cellStyle name="Check Cell" xfId="23277" builtinId="23" hidden="1" customBuiltin="1"/>
    <cellStyle name="Check Cell" xfId="23345" builtinId="23" hidden="1" customBuiltin="1"/>
    <cellStyle name="Check Cell" xfId="23366" builtinId="23" hidden="1" customBuiltin="1"/>
    <cellStyle name="Check Cell" xfId="23389" builtinId="23" hidden="1" customBuiltin="1"/>
    <cellStyle name="Check Cell" xfId="23411" builtinId="23" hidden="1" customBuiltin="1"/>
    <cellStyle name="Check Cell" xfId="23432" builtinId="23" hidden="1" customBuiltin="1"/>
    <cellStyle name="Check Cell" xfId="23463" builtinId="23" hidden="1" customBuiltin="1"/>
    <cellStyle name="Check Cell" xfId="23658" builtinId="23" hidden="1" customBuiltin="1"/>
    <cellStyle name="Check Cell" xfId="23680" builtinId="23" hidden="1" customBuiltin="1"/>
    <cellStyle name="Check Cell" xfId="23706" builtinId="23" hidden="1" customBuiltin="1"/>
    <cellStyle name="Check Cell" xfId="23732" builtinId="23" hidden="1" customBuiltin="1"/>
    <cellStyle name="Check Cell" xfId="23756" builtinId="23" hidden="1" customBuiltin="1"/>
    <cellStyle name="Check Cell" xfId="23650" builtinId="23" hidden="1" customBuiltin="1"/>
    <cellStyle name="Check Cell" xfId="23796" builtinId="23" hidden="1" customBuiltin="1"/>
    <cellStyle name="Check Cell" xfId="23826" builtinId="23" hidden="1" customBuiltin="1"/>
    <cellStyle name="Check Cell" xfId="23861" builtinId="23" hidden="1" customBuiltin="1"/>
    <cellStyle name="Check Cell" xfId="23893" builtinId="23" hidden="1" customBuiltin="1"/>
    <cellStyle name="Check Cell" xfId="23924" builtinId="23" hidden="1" customBuiltin="1"/>
    <cellStyle name="Check Cell" xfId="23863" builtinId="23" hidden="1" customBuiltin="1"/>
    <cellStyle name="Check Cell" xfId="23832" builtinId="23" hidden="1" customBuiltin="1"/>
    <cellStyle name="Check Cell" xfId="23866" builtinId="23" hidden="1" customBuiltin="1"/>
    <cellStyle name="Check Cell" xfId="23973" builtinId="23" hidden="1" customBuiltin="1"/>
    <cellStyle name="Check Cell" xfId="23999" builtinId="23" hidden="1" customBuiltin="1"/>
    <cellStyle name="Check Cell" xfId="24023" builtinId="23" hidden="1" customBuiltin="1"/>
    <cellStyle name="Check Cell" xfId="23936" builtinId="23" hidden="1" customBuiltin="1"/>
    <cellStyle name="Check Cell" xfId="24069" builtinId="23" hidden="1" customBuiltin="1"/>
    <cellStyle name="Check Cell" xfId="24097" builtinId="23" hidden="1" customBuiltin="1"/>
    <cellStyle name="Check Cell" xfId="24129" builtinId="23" hidden="1" customBuiltin="1"/>
    <cellStyle name="Check Cell" xfId="24159" builtinId="23" hidden="1" customBuiltin="1"/>
    <cellStyle name="Check Cell" xfId="24186" builtinId="23" hidden="1" customBuiltin="1"/>
    <cellStyle name="Check Cell" xfId="24131" builtinId="23" hidden="1" customBuiltin="1"/>
    <cellStyle name="Check Cell" xfId="24103" builtinId="23" hidden="1" customBuiltin="1"/>
    <cellStyle name="Check Cell" xfId="24134" builtinId="23" hidden="1" customBuiltin="1"/>
    <cellStyle name="Check Cell" xfId="24230" builtinId="23" hidden="1" customBuiltin="1"/>
    <cellStyle name="Check Cell" xfId="24254" builtinId="23" hidden="1" customBuiltin="1"/>
    <cellStyle name="Check Cell" xfId="24277" builtinId="23" hidden="1" customBuiltin="1"/>
    <cellStyle name="Check Cell" xfId="24304" builtinId="23" hidden="1" customBuiltin="1"/>
    <cellStyle name="Check Cell" xfId="24343" builtinId="23" hidden="1" customBuiltin="1"/>
    <cellStyle name="Check Cell" xfId="24371" builtinId="23" hidden="1" customBuiltin="1"/>
    <cellStyle name="Check Cell" xfId="24403" builtinId="23" hidden="1" customBuiltin="1"/>
    <cellStyle name="Check Cell" xfId="24433" builtinId="23" hidden="1" customBuiltin="1"/>
    <cellStyle name="Check Cell" xfId="24460" builtinId="23" hidden="1" customBuiltin="1"/>
    <cellStyle name="Check Cell" xfId="24405" builtinId="23" hidden="1" customBuiltin="1"/>
    <cellStyle name="Check Cell" xfId="24377" builtinId="23" hidden="1" customBuiltin="1"/>
    <cellStyle name="Check Cell" xfId="24408" builtinId="23" hidden="1" customBuiltin="1"/>
    <cellStyle name="Check Cell" xfId="24504" builtinId="23" hidden="1" customBuiltin="1"/>
    <cellStyle name="Check Cell" xfId="24529" builtinId="23" hidden="1" customBuiltin="1"/>
    <cellStyle name="Check Cell" xfId="24552" builtinId="23" hidden="1" customBuiltin="1"/>
    <cellStyle name="Check Cell" xfId="24575" builtinId="23" hidden="1" customBuiltin="1"/>
    <cellStyle name="Check Cell" xfId="23524" builtinId="23" hidden="1" customBuiltin="1"/>
    <cellStyle name="Check Cell" xfId="23545" builtinId="23" hidden="1" customBuiltin="1"/>
    <cellStyle name="Check Cell" xfId="23554" builtinId="23" hidden="1" customBuiltin="1"/>
    <cellStyle name="Check Cell" xfId="23520" builtinId="23" hidden="1" customBuiltin="1"/>
    <cellStyle name="Check Cell" xfId="23611" builtinId="23" hidden="1" customBuiltin="1"/>
    <cellStyle name="Check Cell" xfId="23556" builtinId="23" hidden="1" customBuiltin="1"/>
    <cellStyle name="Check Cell" xfId="24727" builtinId="23" hidden="1" customBuiltin="1"/>
    <cellStyle name="Check Cell" xfId="24748" builtinId="23" hidden="1" customBuiltin="1"/>
    <cellStyle name="Check Cell" xfId="24771" builtinId="23" hidden="1" customBuiltin="1"/>
    <cellStyle name="Check Cell" xfId="24792" builtinId="23" hidden="1" customBuiltin="1"/>
    <cellStyle name="Check Cell" xfId="24813" builtinId="23" hidden="1" customBuiltin="1"/>
    <cellStyle name="Check Cell" xfId="24720" builtinId="23" hidden="1" customBuiltin="1"/>
    <cellStyle name="Check Cell" xfId="24847" builtinId="23" hidden="1" customBuiltin="1"/>
    <cellStyle name="Check Cell" xfId="24876" builtinId="23" hidden="1" customBuiltin="1"/>
    <cellStyle name="Check Cell" xfId="24911" builtinId="23" hidden="1" customBuiltin="1"/>
    <cellStyle name="Check Cell" xfId="24941" builtinId="23" hidden="1" customBuiltin="1"/>
    <cellStyle name="Check Cell" xfId="24972" builtinId="23" hidden="1" customBuiltin="1"/>
    <cellStyle name="Check Cell" xfId="24913" builtinId="23" hidden="1" customBuiltin="1"/>
    <cellStyle name="Check Cell" xfId="24882" builtinId="23" hidden="1" customBuiltin="1"/>
    <cellStyle name="Check Cell" xfId="24916" builtinId="23" hidden="1" customBuiltin="1"/>
    <cellStyle name="Check Cell" xfId="25020" builtinId="23" hidden="1" customBuiltin="1"/>
    <cellStyle name="Check Cell" xfId="25043" builtinId="23" hidden="1" customBuiltin="1"/>
    <cellStyle name="Check Cell" xfId="25067" builtinId="23" hidden="1" customBuiltin="1"/>
    <cellStyle name="Check Cell" xfId="24984" builtinId="23" hidden="1" customBuiltin="1"/>
    <cellStyle name="Check Cell" xfId="25112" builtinId="23" hidden="1" customBuiltin="1"/>
    <cellStyle name="Check Cell" xfId="25140" builtinId="23" hidden="1" customBuiltin="1"/>
    <cellStyle name="Check Cell" xfId="25172" builtinId="23" hidden="1" customBuiltin="1"/>
    <cellStyle name="Check Cell" xfId="25201" builtinId="23" hidden="1" customBuiltin="1"/>
    <cellStyle name="Check Cell" xfId="25228" builtinId="23" hidden="1" customBuiltin="1"/>
    <cellStyle name="Check Cell" xfId="25174" builtinId="23" hidden="1" customBuiltin="1"/>
    <cellStyle name="Check Cell" xfId="25146" builtinId="23" hidden="1" customBuiltin="1"/>
    <cellStyle name="Check Cell" xfId="25177" builtinId="23" hidden="1" customBuiltin="1"/>
    <cellStyle name="Check Cell" xfId="25270" builtinId="23" hidden="1" customBuiltin="1"/>
    <cellStyle name="Check Cell" xfId="25294" builtinId="23" hidden="1" customBuiltin="1"/>
    <cellStyle name="Check Cell" xfId="25318" builtinId="23" hidden="1" customBuiltin="1"/>
    <cellStyle name="Check Cell" xfId="25346" builtinId="23" hidden="1" customBuiltin="1"/>
    <cellStyle name="Check Cell" xfId="25383" builtinId="23" hidden="1" customBuiltin="1"/>
    <cellStyle name="Check Cell" xfId="25411" builtinId="23" hidden="1" customBuiltin="1"/>
    <cellStyle name="Check Cell" xfId="25443" builtinId="23" hidden="1" customBuiltin="1"/>
    <cellStyle name="Check Cell" xfId="25472" builtinId="23" hidden="1" customBuiltin="1"/>
    <cellStyle name="Check Cell" xfId="25499" builtinId="23" hidden="1" customBuiltin="1"/>
    <cellStyle name="Check Cell" xfId="25445" builtinId="23" hidden="1" customBuiltin="1"/>
    <cellStyle name="Check Cell" xfId="25417" builtinId="23" hidden="1" customBuiltin="1"/>
    <cellStyle name="Check Cell" xfId="25448" builtinId="23" hidden="1" customBuiltin="1"/>
    <cellStyle name="Check Cell" xfId="25543" builtinId="23" hidden="1" customBuiltin="1"/>
    <cellStyle name="Check Cell" xfId="25566" builtinId="23" hidden="1" customBuiltin="1"/>
    <cellStyle name="Check Cell" xfId="25589" builtinId="23" hidden="1" customBuiltin="1"/>
    <cellStyle name="Check Cell" xfId="25612" builtinId="23" hidden="1" customBuiltin="1"/>
    <cellStyle name="Check Cell" xfId="4855" builtinId="23" hidden="1" customBuiltin="1"/>
    <cellStyle name="Check Cell" xfId="7561" builtinId="23" hidden="1" customBuiltin="1"/>
    <cellStyle name="Check Cell" xfId="20077" builtinId="23" hidden="1" customBuiltin="1"/>
    <cellStyle name="Check Cell" xfId="14519" builtinId="23" hidden="1" customBuiltin="1"/>
    <cellStyle name="Check Cell" xfId="7618" builtinId="23" hidden="1" customBuiltin="1"/>
    <cellStyle name="Check Cell" xfId="8080" builtinId="23" hidden="1" customBuiltin="1"/>
    <cellStyle name="Check Cell" xfId="6063" builtinId="23" hidden="1" customBuiltin="1"/>
    <cellStyle name="Check Cell" xfId="14242" builtinId="23" hidden="1" customBuiltin="1"/>
    <cellStyle name="Check Cell" xfId="24213" builtinId="23" hidden="1" customBuiltin="1"/>
    <cellStyle name="Check Cell" xfId="20061" builtinId="23" hidden="1" customBuiltin="1"/>
    <cellStyle name="Check Cell" xfId="20093" builtinId="23" hidden="1" customBuiltin="1"/>
    <cellStyle name="Check Cell" xfId="23296" builtinId="23" hidden="1" customBuiltin="1"/>
    <cellStyle name="Check Cell" xfId="24261" builtinId="23" hidden="1" customBuiltin="1"/>
    <cellStyle name="Check Cell" xfId="23628" builtinId="23" hidden="1" customBuiltin="1"/>
    <cellStyle name="Check Cell" xfId="21946" builtinId="23" hidden="1" customBuiltin="1"/>
    <cellStyle name="Check Cell" xfId="17199" builtinId="23" hidden="1" customBuiltin="1"/>
    <cellStyle name="Check Cell" xfId="25547" builtinId="23" hidden="1" customBuiltin="1"/>
    <cellStyle name="Check Cell" xfId="20097" builtinId="23" hidden="1" customBuiltin="1"/>
    <cellStyle name="Check Cell" xfId="7637" builtinId="23" hidden="1" customBuiltin="1"/>
    <cellStyle name="Check Cell" xfId="23302" builtinId="23" hidden="1" customBuiltin="1"/>
    <cellStyle name="Check Cell" xfId="25674" builtinId="23" hidden="1" customBuiltin="1"/>
    <cellStyle name="Check Cell" xfId="25710" builtinId="23" hidden="1" customBuiltin="1"/>
    <cellStyle name="Check Cell" xfId="25745" builtinId="23" hidden="1" customBuiltin="1"/>
    <cellStyle name="Check Cell" xfId="20368" builtinId="23" hidden="1" customBuiltin="1"/>
    <cellStyle name="Check Cell" xfId="25808" builtinId="23" hidden="1" customBuiltin="1"/>
    <cellStyle name="Check Cell" xfId="25841" builtinId="23" hidden="1" customBuiltin="1"/>
    <cellStyle name="Check Cell" xfId="25876" builtinId="23" hidden="1" customBuiltin="1"/>
    <cellStyle name="Check Cell" xfId="25909" builtinId="23" hidden="1" customBuiltin="1"/>
    <cellStyle name="Check Cell" xfId="25939" builtinId="23" hidden="1" customBuiltin="1"/>
    <cellStyle name="Check Cell" xfId="25878" builtinId="23" hidden="1" customBuiltin="1"/>
    <cellStyle name="Check Cell" xfId="25847" builtinId="23" hidden="1" customBuiltin="1"/>
    <cellStyle name="Check Cell" xfId="25881" builtinId="23" hidden="1" customBuiltin="1"/>
    <cellStyle name="Check Cell" xfId="25995" builtinId="23" hidden="1" customBuiltin="1"/>
    <cellStyle name="Check Cell" xfId="26031" builtinId="23" hidden="1" customBuiltin="1"/>
    <cellStyle name="Check Cell" xfId="26065" builtinId="23" hidden="1" customBuiltin="1"/>
    <cellStyle name="Check Cell" xfId="26102" builtinId="23" hidden="1" customBuiltin="1"/>
    <cellStyle name="Check Cell" xfId="26140" builtinId="23" hidden="1" customBuiltin="1"/>
    <cellStyle name="Check Cell" xfId="26168" builtinId="23" hidden="1" customBuiltin="1"/>
    <cellStyle name="Check Cell" xfId="26200" builtinId="23" hidden="1" customBuiltin="1"/>
    <cellStyle name="Check Cell" xfId="26230" builtinId="23" hidden="1" customBuiltin="1"/>
    <cellStyle name="Check Cell" xfId="26257" builtinId="23" hidden="1" customBuiltin="1"/>
    <cellStyle name="Check Cell" xfId="26202" builtinId="23" hidden="1" customBuiltin="1"/>
    <cellStyle name="Check Cell" xfId="26174" builtinId="23" hidden="1" customBuiltin="1"/>
    <cellStyle name="Check Cell" xfId="26205" builtinId="23" hidden="1" customBuiltin="1"/>
    <cellStyle name="Check Cell" xfId="26298" builtinId="23" hidden="1" customBuiltin="1"/>
    <cellStyle name="Check Cell" xfId="26321" builtinId="23" hidden="1" customBuiltin="1"/>
    <cellStyle name="Check Cell" xfId="26342" builtinId="23" hidden="1" customBuiltin="1"/>
    <cellStyle name="Check Cell" xfId="26364" builtinId="23" hidden="1" customBuiltin="1"/>
    <cellStyle name="Check Cell" xfId="26386" builtinId="23" hidden="1" customBuiltin="1"/>
    <cellStyle name="Check Cell" xfId="26407" builtinId="23" hidden="1" customBuiltin="1"/>
    <cellStyle name="Check Cell" xfId="26429" builtinId="23" hidden="1" customBuiltin="1"/>
    <cellStyle name="Check Cell" xfId="26451" builtinId="23" hidden="1" customBuiltin="1"/>
    <cellStyle name="Check Cell" xfId="26472" builtinId="23" hidden="1" customBuiltin="1"/>
    <cellStyle name="Check Cell" xfId="26497" builtinId="23" hidden="1" customBuiltin="1"/>
    <cellStyle name="Check Cell" xfId="26676" builtinId="23" hidden="1" customBuiltin="1"/>
    <cellStyle name="Check Cell" xfId="26697" builtinId="23" hidden="1" customBuiltin="1"/>
    <cellStyle name="Check Cell" xfId="26720" builtinId="23" hidden="1" customBuiltin="1"/>
    <cellStyle name="Check Cell" xfId="26742" builtinId="23" hidden="1" customBuiltin="1"/>
    <cellStyle name="Check Cell" xfId="26763" builtinId="23" hidden="1" customBuiltin="1"/>
    <cellStyle name="Check Cell" xfId="26669" builtinId="23" hidden="1" customBuiltin="1"/>
    <cellStyle name="Check Cell" xfId="26796" builtinId="23" hidden="1" customBuiltin="1"/>
    <cellStyle name="Check Cell" xfId="26824" builtinId="23" hidden="1" customBuiltin="1"/>
    <cellStyle name="Check Cell" xfId="26859" builtinId="23" hidden="1" customBuiltin="1"/>
    <cellStyle name="Check Cell" xfId="26889" builtinId="23" hidden="1" customBuiltin="1"/>
    <cellStyle name="Check Cell" xfId="26920" builtinId="23" hidden="1" customBuiltin="1"/>
    <cellStyle name="Check Cell" xfId="26861" builtinId="23" hidden="1" customBuiltin="1"/>
    <cellStyle name="Check Cell" xfId="26830" builtinId="23" hidden="1" customBuiltin="1"/>
    <cellStyle name="Check Cell" xfId="26864" builtinId="23" hidden="1" customBuiltin="1"/>
    <cellStyle name="Check Cell" xfId="26966" builtinId="23" hidden="1" customBuiltin="1"/>
    <cellStyle name="Check Cell" xfId="26988" builtinId="23" hidden="1" customBuiltin="1"/>
    <cellStyle name="Check Cell" xfId="27009" builtinId="23" hidden="1" customBuiltin="1"/>
    <cellStyle name="Check Cell" xfId="26932" builtinId="23" hidden="1" customBuiltin="1"/>
    <cellStyle name="Check Cell" xfId="27051" builtinId="23" hidden="1" customBuiltin="1"/>
    <cellStyle name="Check Cell" xfId="27078" builtinId="23" hidden="1" customBuiltin="1"/>
    <cellStyle name="Check Cell" xfId="27110" builtinId="23" hidden="1" customBuiltin="1"/>
    <cellStyle name="Check Cell" xfId="27139" builtinId="23" hidden="1" customBuiltin="1"/>
    <cellStyle name="Check Cell" xfId="27166" builtinId="23" hidden="1" customBuiltin="1"/>
    <cellStyle name="Check Cell" xfId="27112" builtinId="23" hidden="1" customBuiltin="1"/>
    <cellStyle name="Check Cell" xfId="27084" builtinId="23" hidden="1" customBuiltin="1"/>
    <cellStyle name="Check Cell" xfId="27115" builtinId="23" hidden="1" customBuiltin="1"/>
    <cellStyle name="Check Cell" xfId="27207" builtinId="23" hidden="1" customBuiltin="1"/>
    <cellStyle name="Check Cell" xfId="27229" builtinId="23" hidden="1" customBuiltin="1"/>
    <cellStyle name="Check Cell" xfId="27250" builtinId="23" hidden="1" customBuiltin="1"/>
    <cellStyle name="Check Cell" xfId="27274" builtinId="23" hidden="1" customBuiltin="1"/>
    <cellStyle name="Check Cell" xfId="27311" builtinId="23" hidden="1" customBuiltin="1"/>
    <cellStyle name="Check Cell" xfId="27338" builtinId="23" hidden="1" customBuiltin="1"/>
    <cellStyle name="Check Cell" xfId="27370" builtinId="23" hidden="1" customBuiltin="1"/>
    <cellStyle name="Check Cell" xfId="27399" builtinId="23" hidden="1" customBuiltin="1"/>
    <cellStyle name="Check Cell" xfId="27426" builtinId="23" hidden="1" customBuiltin="1"/>
    <cellStyle name="Check Cell" xfId="27372" builtinId="23" hidden="1" customBuiltin="1"/>
    <cellStyle name="Check Cell" xfId="27344" builtinId="23" hidden="1" customBuiltin="1"/>
    <cellStyle name="Check Cell" xfId="27375" builtinId="23" hidden="1" customBuiltin="1"/>
    <cellStyle name="Check Cell" xfId="27467" builtinId="23" hidden="1" customBuiltin="1"/>
    <cellStyle name="Check Cell" xfId="27489" builtinId="23" hidden="1" customBuiltin="1"/>
    <cellStyle name="Check Cell" xfId="27510" builtinId="23" hidden="1" customBuiltin="1"/>
    <cellStyle name="Check Cell" xfId="27531" builtinId="23" hidden="1" customBuiltin="1"/>
    <cellStyle name="Check Cell" xfId="26554" builtinId="23" hidden="1" customBuiltin="1"/>
    <cellStyle name="Check Cell" xfId="26573" builtinId="23" hidden="1" customBuiltin="1"/>
    <cellStyle name="Check Cell" xfId="26581" builtinId="23" hidden="1" customBuiltin="1"/>
    <cellStyle name="Check Cell" xfId="26550" builtinId="23" hidden="1" customBuiltin="1"/>
    <cellStyle name="Check Cell" xfId="26634" builtinId="23" hidden="1" customBuiltin="1"/>
    <cellStyle name="Check Cell" xfId="26583" builtinId="23" hidden="1" customBuiltin="1"/>
    <cellStyle name="Check Cell" xfId="27584" builtinId="23" hidden="1" customBuiltin="1"/>
    <cellStyle name="Check Cell" xfId="27605" builtinId="23" hidden="1" customBuiltin="1"/>
    <cellStyle name="Check Cell" xfId="27628" builtinId="23" hidden="1" customBuiltin="1"/>
    <cellStyle name="Check Cell" xfId="27649" builtinId="23" hidden="1" customBuiltin="1"/>
    <cellStyle name="Check Cell" xfId="27670" builtinId="23" hidden="1" customBuiltin="1"/>
    <cellStyle name="Check Cell" xfId="27577" builtinId="23" hidden="1" customBuiltin="1"/>
    <cellStyle name="Check Cell" xfId="27702" builtinId="23" hidden="1" customBuiltin="1"/>
    <cellStyle name="Check Cell" xfId="27730" builtinId="23" hidden="1" customBuiltin="1"/>
    <cellStyle name="Check Cell" xfId="27765" builtinId="23" hidden="1" customBuiltin="1"/>
    <cellStyle name="Check Cell" xfId="27794" builtinId="23" hidden="1" customBuiltin="1"/>
    <cellStyle name="Check Cell" xfId="27825" builtinId="23" hidden="1" customBuiltin="1"/>
    <cellStyle name="Check Cell" xfId="27767" builtinId="23" hidden="1" customBuiltin="1"/>
    <cellStyle name="Check Cell" xfId="27736" builtinId="23" hidden="1" customBuiltin="1"/>
    <cellStyle name="Check Cell" xfId="27770" builtinId="23" hidden="1" customBuiltin="1"/>
    <cellStyle name="Check Cell" xfId="27871" builtinId="23" hidden="1" customBuiltin="1"/>
    <cellStyle name="Check Cell" xfId="27892" builtinId="23" hidden="1" customBuiltin="1"/>
    <cellStyle name="Check Cell" xfId="27913" builtinId="23" hidden="1" customBuiltin="1"/>
    <cellStyle name="Check Cell" xfId="27837" builtinId="23" hidden="1" customBuiltin="1"/>
    <cellStyle name="Check Cell" xfId="27953" builtinId="23" hidden="1" customBuiltin="1"/>
    <cellStyle name="Check Cell" xfId="27980" builtinId="23" hidden="1" customBuiltin="1"/>
    <cellStyle name="Check Cell" xfId="28012" builtinId="23" hidden="1" customBuiltin="1"/>
    <cellStyle name="Check Cell" xfId="28040" builtinId="23" hidden="1" customBuiltin="1"/>
    <cellStyle name="Check Cell" xfId="28067" builtinId="23" hidden="1" customBuiltin="1"/>
    <cellStyle name="Check Cell" xfId="28014" builtinId="23" hidden="1" customBuiltin="1"/>
    <cellStyle name="Check Cell" xfId="27986" builtinId="23" hidden="1" customBuiltin="1"/>
    <cellStyle name="Check Cell" xfId="28017" builtinId="23" hidden="1" customBuiltin="1"/>
    <cellStyle name="Check Cell" xfId="28108" builtinId="23" hidden="1" customBuiltin="1"/>
    <cellStyle name="Check Cell" xfId="28129" builtinId="23" hidden="1" customBuiltin="1"/>
    <cellStyle name="Check Cell" xfId="28150" builtinId="23" hidden="1" customBuiltin="1"/>
    <cellStyle name="Check Cell" xfId="28174" builtinId="23" hidden="1" customBuiltin="1"/>
    <cellStyle name="Check Cell" xfId="28209" builtinId="23" hidden="1" customBuiltin="1"/>
    <cellStyle name="Check Cell" xfId="28236" builtinId="23" hidden="1" customBuiltin="1"/>
    <cellStyle name="Check Cell" xfId="28268" builtinId="23" hidden="1" customBuiltin="1"/>
    <cellStyle name="Check Cell" xfId="28296" builtinId="23" hidden="1" customBuiltin="1"/>
    <cellStyle name="Check Cell" xfId="28323" builtinId="23" hidden="1" customBuiltin="1"/>
    <cellStyle name="Check Cell" xfId="28270" builtinId="23" hidden="1" customBuiltin="1"/>
    <cellStyle name="Check Cell" xfId="28242" builtinId="23" hidden="1" customBuiltin="1"/>
    <cellStyle name="Check Cell" xfId="28273" builtinId="23" hidden="1" customBuiltin="1"/>
    <cellStyle name="Check Cell" xfId="28364" builtinId="23" hidden="1" customBuiltin="1"/>
    <cellStyle name="Check Cell" xfId="28385" builtinId="23" hidden="1" customBuiltin="1"/>
    <cellStyle name="Check Cell" xfId="28406" builtinId="23" hidden="1" customBuiltin="1"/>
    <cellStyle name="Check Cell" xfId="28427" builtinId="23" hidden="1" customBuiltin="1"/>
    <cellStyle name="Comma" xfId="7" builtinId="3" hidden="1"/>
    <cellStyle name="Comma" xfId="134" builtinId="3" hidden="1"/>
    <cellStyle name="Comma" xfId="248" builtinId="3" hidden="1"/>
    <cellStyle name="Comma" xfId="395" builtinId="3" hidden="1"/>
    <cellStyle name="Comma" xfId="512" builtinId="3" hidden="1"/>
    <cellStyle name="Comma" xfId="435" builtinId="3" hidden="1"/>
    <cellStyle name="Comma" xfId="704" builtinId="3" hidden="1"/>
    <cellStyle name="Comma" xfId="627" builtinId="3" hidden="1"/>
    <cellStyle name="Comma" xfId="835" builtinId="3" hidden="1"/>
    <cellStyle name="Comma" xfId="760" builtinId="3" hidden="1"/>
    <cellStyle name="Comma" xfId="1037" builtinId="3" hidden="1"/>
    <cellStyle name="Comma" xfId="964" builtinId="3" hidden="1"/>
    <cellStyle name="Comma" xfId="1157" builtinId="3" hidden="1"/>
    <cellStyle name="Comma" xfId="1267" builtinId="3" hidden="1"/>
    <cellStyle name="Comma" xfId="1379" builtinId="3" hidden="1"/>
    <cellStyle name="Comma" xfId="1306" builtinId="3" hidden="1"/>
    <cellStyle name="Comma" xfId="1499" builtinId="3" hidden="1"/>
    <cellStyle name="Comma" xfId="1604" builtinId="3" hidden="1"/>
    <cellStyle name="Comma" xfId="1768" builtinId="3" hidden="1"/>
    <cellStyle name="Comma" xfId="1987" builtinId="3" hidden="1"/>
    <cellStyle name="Comma" xfId="2059" builtinId="3" hidden="1"/>
    <cellStyle name="Comma" xfId="2011" builtinId="3" hidden="1"/>
    <cellStyle name="Comma" xfId="2197" builtinId="3" hidden="1"/>
    <cellStyle name="Comma" xfId="2130" builtinId="3" hidden="1"/>
    <cellStyle name="Comma" xfId="2304" builtinId="3" hidden="1"/>
    <cellStyle name="Comma" xfId="2247" builtinId="3" hidden="1"/>
    <cellStyle name="Comma" xfId="2448" builtinId="3" hidden="1"/>
    <cellStyle name="Comma" xfId="2385" builtinId="3" hidden="1"/>
    <cellStyle name="Comma" xfId="2546" builtinId="3" hidden="1"/>
    <cellStyle name="Comma" xfId="2613" builtinId="3" hidden="1"/>
    <cellStyle name="Comma" xfId="2708" builtinId="3" hidden="1"/>
    <cellStyle name="Comma" xfId="2645" builtinId="3" hidden="1"/>
    <cellStyle name="Comma" xfId="2806" builtinId="3" hidden="1"/>
    <cellStyle name="Comma" xfId="1860" builtinId="3" hidden="1"/>
    <cellStyle name="Comma" xfId="1954" builtinId="3" hidden="1"/>
    <cellStyle name="Comma" xfId="2996" builtinId="3" hidden="1"/>
    <cellStyle name="Comma" xfId="3066" builtinId="3" hidden="1"/>
    <cellStyle name="Comma" xfId="3019" builtinId="3" hidden="1"/>
    <cellStyle name="Comma" xfId="3202" builtinId="3" hidden="1"/>
    <cellStyle name="Comma" xfId="3136" builtinId="3" hidden="1"/>
    <cellStyle name="Comma" xfId="3308" builtinId="3" hidden="1"/>
    <cellStyle name="Comma" xfId="3251" builtinId="3" hidden="1"/>
    <cellStyle name="Comma" xfId="3449" builtinId="3" hidden="1"/>
    <cellStyle name="Comma" xfId="3387" builtinId="3" hidden="1"/>
    <cellStyle name="Comma" xfId="3546" builtinId="3" hidden="1"/>
    <cellStyle name="Comma" xfId="3612" builtinId="3" hidden="1"/>
    <cellStyle name="Comma" xfId="3705" builtinId="3" hidden="1"/>
    <cellStyle name="Comma" xfId="3643" builtinId="3" hidden="1"/>
    <cellStyle name="Comma" xfId="3802" builtinId="3" hidden="1"/>
    <cellStyle name="Comma" xfId="128" builtinId="3" hidden="1"/>
    <cellStyle name="Comma" xfId="3976" builtinId="3" hidden="1"/>
    <cellStyle name="Comma" xfId="6342" builtinId="3" hidden="1"/>
    <cellStyle name="Comma" xfId="6432" builtinId="3" hidden="1"/>
    <cellStyle name="Comma" xfId="6373" builtinId="3" hidden="1"/>
    <cellStyle name="Comma" xfId="6592" builtinId="3" hidden="1"/>
    <cellStyle name="Comma" xfId="6515" builtinId="3" hidden="1"/>
    <cellStyle name="Comma" xfId="6725" builtinId="3" hidden="1"/>
    <cellStyle name="Comma" xfId="6650" builtinId="3" hidden="1"/>
    <cellStyle name="Comma" xfId="6928" builtinId="3" hidden="1"/>
    <cellStyle name="Comma" xfId="6854" builtinId="3" hidden="1"/>
    <cellStyle name="Comma" xfId="7048" builtinId="3" hidden="1"/>
    <cellStyle name="Comma" xfId="7158" builtinId="3" hidden="1"/>
    <cellStyle name="Comma" xfId="7273" builtinId="3" hidden="1"/>
    <cellStyle name="Comma" xfId="7197" builtinId="3" hidden="1"/>
    <cellStyle name="Comma" xfId="7394" builtinId="3" hidden="1"/>
    <cellStyle name="Comma" xfId="7512" builtinId="3" hidden="1"/>
    <cellStyle name="Comma" xfId="8010" builtinId="3" hidden="1"/>
    <cellStyle name="Comma" xfId="8532" builtinId="3" hidden="1"/>
    <cellStyle name="Comma" xfId="8614" builtinId="3" hidden="1"/>
    <cellStyle name="Comma" xfId="8559" builtinId="3" hidden="1"/>
    <cellStyle name="Comma" xfId="8763" builtinId="3" hidden="1"/>
    <cellStyle name="Comma" xfId="8694" builtinId="3" hidden="1"/>
    <cellStyle name="Comma" xfId="8877" builtinId="3" hidden="1"/>
    <cellStyle name="Comma" xfId="8816" builtinId="3" hidden="1"/>
    <cellStyle name="Comma" xfId="9034" builtinId="3" hidden="1"/>
    <cellStyle name="Comma" xfId="8965" builtinId="3" hidden="1"/>
    <cellStyle name="Comma" xfId="9140" builtinId="3" hidden="1"/>
    <cellStyle name="Comma" xfId="9218" builtinId="3" hidden="1"/>
    <cellStyle name="Comma" xfId="9319" builtinId="3" hidden="1"/>
    <cellStyle name="Comma" xfId="9252" builtinId="3" hidden="1"/>
    <cellStyle name="Comma" xfId="9424" builtinId="3" hidden="1"/>
    <cellStyle name="Comma" xfId="8149" builtinId="3" hidden="1"/>
    <cellStyle name="Comma" xfId="8465" builtinId="3" hidden="1"/>
    <cellStyle name="Comma" xfId="9635" builtinId="3" hidden="1"/>
    <cellStyle name="Comma" xfId="9708" builtinId="3" hidden="1"/>
    <cellStyle name="Comma" xfId="9660" builtinId="3" hidden="1"/>
    <cellStyle name="Comma" xfId="9847" builtinId="3" hidden="1"/>
    <cellStyle name="Comma" xfId="9778" builtinId="3" hidden="1"/>
    <cellStyle name="Comma" xfId="9961" builtinId="3" hidden="1"/>
    <cellStyle name="Comma" xfId="9898" builtinId="3" hidden="1"/>
    <cellStyle name="Comma" xfId="10112" builtinId="3" hidden="1"/>
    <cellStyle name="Comma" xfId="10049" builtinId="3" hidden="1"/>
    <cellStyle name="Comma" xfId="10216" builtinId="3" hidden="1"/>
    <cellStyle name="Comma" xfId="10291" builtinId="3" hidden="1"/>
    <cellStyle name="Comma" xfId="10391" builtinId="3" hidden="1"/>
    <cellStyle name="Comma" xfId="10326" builtinId="3" hidden="1"/>
    <cellStyle name="Comma" xfId="10495" builtinId="3" hidden="1"/>
    <cellStyle name="Comma" xfId="5897" builtinId="3" hidden="1"/>
    <cellStyle name="Comma" xfId="5621" builtinId="3" hidden="1"/>
    <cellStyle name="Comma" xfId="5731" builtinId="3" hidden="1"/>
    <cellStyle name="Comma" xfId="4771" builtinId="3" hidden="1"/>
    <cellStyle name="Comma" xfId="5665" builtinId="3" hidden="1"/>
    <cellStyle name="Comma" xfId="7644" builtinId="3" hidden="1"/>
    <cellStyle name="Comma" xfId="5538" builtinId="3" hidden="1"/>
    <cellStyle name="Comma" xfId="5624" builtinId="3" hidden="1"/>
    <cellStyle name="Comma" xfId="5202" builtinId="3" hidden="1"/>
    <cellStyle name="Comma" xfId="7819" builtinId="3" hidden="1"/>
    <cellStyle name="Comma" xfId="7796" builtinId="3" hidden="1"/>
    <cellStyle name="Comma" xfId="4172" builtinId="3" hidden="1"/>
    <cellStyle name="Comma" xfId="6209" builtinId="3" hidden="1"/>
    <cellStyle name="Comma" xfId="3887" builtinId="3" hidden="1"/>
    <cellStyle name="Comma" xfId="5004" builtinId="3" hidden="1"/>
    <cellStyle name="Comma" xfId="3895" builtinId="3" hidden="1"/>
    <cellStyle name="Comma" xfId="4356" builtinId="3" hidden="1"/>
    <cellStyle name="Comma" xfId="10488" builtinId="3" hidden="1"/>
    <cellStyle name="Comma" xfId="10973" builtinId="3" hidden="1"/>
    <cellStyle name="Comma" xfId="11064" builtinId="3" hidden="1"/>
    <cellStyle name="Comma" xfId="11003" builtinId="3" hidden="1"/>
    <cellStyle name="Comma" xfId="11228" builtinId="3" hidden="1"/>
    <cellStyle name="Comma" xfId="11156" builtinId="3" hidden="1"/>
    <cellStyle name="Comma" xfId="11348" builtinId="3" hidden="1"/>
    <cellStyle name="Comma" xfId="11284" builtinId="3" hidden="1"/>
    <cellStyle name="Comma" xfId="11522" builtinId="3" hidden="1"/>
    <cellStyle name="Comma" xfId="11453" builtinId="3" hidden="1"/>
    <cellStyle name="Comma" xfId="11630" builtinId="3" hidden="1"/>
    <cellStyle name="Comma" xfId="11715" builtinId="3" hidden="1"/>
    <cellStyle name="Comma" xfId="11820" builtinId="3" hidden="1"/>
    <cellStyle name="Comma" xfId="11752" builtinId="3" hidden="1"/>
    <cellStyle name="Comma" xfId="11924" builtinId="3" hidden="1"/>
    <cellStyle name="Comma" xfId="4137" builtinId="3" hidden="1"/>
    <cellStyle name="Comma" xfId="10930" builtinId="3" hidden="1"/>
    <cellStyle name="Comma" xfId="12135" builtinId="3" hidden="1"/>
    <cellStyle name="Comma" xfId="12207" builtinId="3" hidden="1"/>
    <cellStyle name="Comma" xfId="12159" builtinId="3" hidden="1"/>
    <cellStyle name="Comma" xfId="12351" builtinId="3" hidden="1"/>
    <cellStyle name="Comma" xfId="12280" builtinId="3" hidden="1"/>
    <cellStyle name="Comma" xfId="12466" builtinId="3" hidden="1"/>
    <cellStyle name="Comma" xfId="12401" builtinId="3" hidden="1"/>
    <cellStyle name="Comma" xfId="12630" builtinId="3" hidden="1"/>
    <cellStyle name="Comma" xfId="12565" builtinId="3" hidden="1"/>
    <cellStyle name="Comma" xfId="12735" builtinId="3" hidden="1"/>
    <cellStyle name="Comma" xfId="12823" builtinId="3" hidden="1"/>
    <cellStyle name="Comma" xfId="12923" builtinId="3" hidden="1"/>
    <cellStyle name="Comma" xfId="12858" builtinId="3" hidden="1"/>
    <cellStyle name="Comma" xfId="13027" builtinId="3" hidden="1"/>
    <cellStyle name="Comma" xfId="6266" builtinId="3" hidden="1"/>
    <cellStyle name="Comma" xfId="7614" builtinId="3" hidden="1"/>
    <cellStyle name="Comma" xfId="6316" builtinId="3" hidden="1"/>
    <cellStyle name="Comma" xfId="11367" builtinId="3" hidden="1"/>
    <cellStyle name="Comma" xfId="4219" builtinId="3" hidden="1"/>
    <cellStyle name="Comma" xfId="6363" builtinId="3" hidden="1"/>
    <cellStyle name="Comma" xfId="10876" builtinId="3" hidden="1"/>
    <cellStyle name="Comma" xfId="13164" builtinId="3" hidden="1"/>
    <cellStyle name="Comma" xfId="10887" builtinId="3" hidden="1"/>
    <cellStyle name="Comma" xfId="13366" builtinId="3" hidden="1"/>
    <cellStyle name="Comma" xfId="13293" builtinId="3" hidden="1"/>
    <cellStyle name="Comma" xfId="13486" builtinId="3" hidden="1"/>
    <cellStyle name="Comma" xfId="13596" builtinId="3" hidden="1"/>
    <cellStyle name="Comma" xfId="13708" builtinId="3" hidden="1"/>
    <cellStyle name="Comma" xfId="13635" builtinId="3" hidden="1"/>
    <cellStyle name="Comma" xfId="13828" builtinId="3" hidden="1"/>
    <cellStyle name="Comma" xfId="13946" builtinId="3" hidden="1"/>
    <cellStyle name="Comma" xfId="14349" builtinId="3" hidden="1"/>
    <cellStyle name="Comma" xfId="14804" builtinId="3" hidden="1"/>
    <cellStyle name="Comma" xfId="14886" builtinId="3" hidden="1"/>
    <cellStyle name="Comma" xfId="14831" builtinId="3" hidden="1"/>
    <cellStyle name="Comma" xfId="15032" builtinId="3" hidden="1"/>
    <cellStyle name="Comma" xfId="14963" builtinId="3" hidden="1"/>
    <cellStyle name="Comma" xfId="15145" builtinId="3" hidden="1"/>
    <cellStyle name="Comma" xfId="15085" builtinId="3" hidden="1"/>
    <cellStyle name="Comma" xfId="15296" builtinId="3" hidden="1"/>
    <cellStyle name="Comma" xfId="15232" builtinId="3" hidden="1"/>
    <cellStyle name="Comma" xfId="15400" builtinId="3" hidden="1"/>
    <cellStyle name="Comma" xfId="15477" builtinId="3" hidden="1"/>
    <cellStyle name="Comma" xfId="15574" builtinId="3" hidden="1"/>
    <cellStyle name="Comma" xfId="15510" builtinId="3" hidden="1"/>
    <cellStyle name="Comma" xfId="15677" builtinId="3" hidden="1"/>
    <cellStyle name="Comma" xfId="14475" builtinId="3" hidden="1"/>
    <cellStyle name="Comma" xfId="14740" builtinId="3" hidden="1"/>
    <cellStyle name="Comma" xfId="15879" builtinId="3" hidden="1"/>
    <cellStyle name="Comma" xfId="15950" builtinId="3" hidden="1"/>
    <cellStyle name="Comma" xfId="15903" builtinId="3" hidden="1"/>
    <cellStyle name="Comma" xfId="16089" builtinId="3" hidden="1"/>
    <cellStyle name="Comma" xfId="16020" builtinId="3" hidden="1"/>
    <cellStyle name="Comma" xfId="16202" builtinId="3" hidden="1"/>
    <cellStyle name="Comma" xfId="16139" builtinId="3" hidden="1"/>
    <cellStyle name="Comma" xfId="16357" builtinId="3" hidden="1"/>
    <cellStyle name="Comma" xfId="16294" builtinId="3" hidden="1"/>
    <cellStyle name="Comma" xfId="16458" builtinId="3" hidden="1"/>
    <cellStyle name="Comma" xfId="16530" builtinId="3" hidden="1"/>
    <cellStyle name="Comma" xfId="16628" builtinId="3" hidden="1"/>
    <cellStyle name="Comma" xfId="16564" builtinId="3" hidden="1"/>
    <cellStyle name="Comma" xfId="16731" builtinId="3" hidden="1"/>
    <cellStyle name="Comma" xfId="12557" builtinId="3" hidden="1"/>
    <cellStyle name="Comma" xfId="10595" builtinId="3" hidden="1"/>
    <cellStyle name="Comma" xfId="4103" builtinId="3" hidden="1"/>
    <cellStyle name="Comma" xfId="9620" builtinId="3" hidden="1"/>
    <cellStyle name="Comma" xfId="4445" builtinId="3" hidden="1"/>
    <cellStyle name="Comma" xfId="14049" builtinId="3" hidden="1"/>
    <cellStyle name="Comma" xfId="4622" builtinId="3" hidden="1"/>
    <cellStyle name="Comma" xfId="5119" builtinId="3" hidden="1"/>
    <cellStyle name="Comma" xfId="4749" builtinId="3" hidden="1"/>
    <cellStyle name="Comma" xfId="14195" builtinId="3" hidden="1"/>
    <cellStyle name="Comma" xfId="14175" builtinId="3" hidden="1"/>
    <cellStyle name="Comma" xfId="10607" builtinId="3" hidden="1"/>
    <cellStyle name="Comma" xfId="10712" builtinId="3" hidden="1"/>
    <cellStyle name="Comma" xfId="6321" builtinId="3" hidden="1"/>
    <cellStyle name="Comma" xfId="5417" builtinId="3" hidden="1"/>
    <cellStyle name="Comma" xfId="4920" builtinId="3" hidden="1"/>
    <cellStyle name="Comma" xfId="11414" builtinId="3" hidden="1"/>
    <cellStyle name="Comma" xfId="16725" builtinId="3" hidden="1"/>
    <cellStyle name="Comma" xfId="17133" builtinId="3" hidden="1"/>
    <cellStyle name="Comma" xfId="17217" builtinId="3" hidden="1"/>
    <cellStyle name="Comma" xfId="17160" builtinId="3" hidden="1"/>
    <cellStyle name="Comma" xfId="17375" builtinId="3" hidden="1"/>
    <cellStyle name="Comma" xfId="17303" builtinId="3" hidden="1"/>
    <cellStyle name="Comma" xfId="17491" builtinId="3" hidden="1"/>
    <cellStyle name="Comma" xfId="17428" builtinId="3" hidden="1"/>
    <cellStyle name="Comma" xfId="17653" builtinId="3" hidden="1"/>
    <cellStyle name="Comma" xfId="17587" builtinId="3" hidden="1"/>
    <cellStyle name="Comma" xfId="17759" builtinId="3" hidden="1"/>
    <cellStyle name="Comma" xfId="17838" builtinId="3" hidden="1"/>
    <cellStyle name="Comma" xfId="17937" builtinId="3" hidden="1"/>
    <cellStyle name="Comma" xfId="17872" builtinId="3" hidden="1"/>
    <cellStyle name="Comma" xfId="18041" builtinId="3" hidden="1"/>
    <cellStyle name="Comma" xfId="6329" builtinId="3" hidden="1"/>
    <cellStyle name="Comma" xfId="17097" builtinId="3" hidden="1"/>
    <cellStyle name="Comma" xfId="18241" builtinId="3" hidden="1"/>
    <cellStyle name="Comma" xfId="18312" builtinId="3" hidden="1"/>
    <cellStyle name="Comma" xfId="18265" builtinId="3" hidden="1"/>
    <cellStyle name="Comma" xfId="18453" builtinId="3" hidden="1"/>
    <cellStyle name="Comma" xfId="18385" builtinId="3" hidden="1"/>
    <cellStyle name="Comma" xfId="18566" builtinId="3" hidden="1"/>
    <cellStyle name="Comma" xfId="18505" builtinId="3" hidden="1"/>
    <cellStyle name="Comma" xfId="18727" builtinId="3" hidden="1"/>
    <cellStyle name="Comma" xfId="18662" builtinId="3" hidden="1"/>
    <cellStyle name="Comma" xfId="18831" builtinId="3" hidden="1"/>
    <cellStyle name="Comma" xfId="18911" builtinId="3" hidden="1"/>
    <cellStyle name="Comma" xfId="19009" builtinId="3" hidden="1"/>
    <cellStyle name="Comma" xfId="18944" builtinId="3" hidden="1"/>
    <cellStyle name="Comma" xfId="19114" builtinId="3" hidden="1"/>
    <cellStyle name="Comma" xfId="6158" builtinId="3" hidden="1"/>
    <cellStyle name="Comma" xfId="14026" builtinId="3" hidden="1"/>
    <cellStyle name="Comma" xfId="10899" builtinId="3" hidden="1"/>
    <cellStyle name="Comma" xfId="17509" builtinId="3" hidden="1"/>
    <cellStyle name="Comma" xfId="5951" builtinId="3" hidden="1"/>
    <cellStyle name="Comma" xfId="6056" builtinId="3" hidden="1"/>
    <cellStyle name="Comma" xfId="17046" builtinId="3" hidden="1"/>
    <cellStyle name="Comma" xfId="19246" builtinId="3" hidden="1"/>
    <cellStyle name="Comma" xfId="17057" builtinId="3" hidden="1"/>
    <cellStyle name="Comma" xfId="19449" builtinId="3" hidden="1"/>
    <cellStyle name="Comma" xfId="19376" builtinId="3" hidden="1"/>
    <cellStyle name="Comma" xfId="19569" builtinId="3" hidden="1"/>
    <cellStyle name="Comma" xfId="19679" builtinId="3" hidden="1"/>
    <cellStyle name="Comma" xfId="19791" builtinId="3" hidden="1"/>
    <cellStyle name="Comma" xfId="19718" builtinId="3" hidden="1"/>
    <cellStyle name="Comma" xfId="19911" builtinId="3" hidden="1"/>
    <cellStyle name="Comma" xfId="20020" builtinId="3" hidden="1"/>
    <cellStyle name="Comma" xfId="20174" builtinId="3" hidden="1"/>
    <cellStyle name="Comma" xfId="20417" builtinId="3" hidden="1"/>
    <cellStyle name="Comma" xfId="20500" builtinId="3" hidden="1"/>
    <cellStyle name="Comma" xfId="20444" builtinId="3" hidden="1"/>
    <cellStyle name="Comma" xfId="20657" builtinId="3" hidden="1"/>
    <cellStyle name="Comma" xfId="20586" builtinId="3" hidden="1"/>
    <cellStyle name="Comma" xfId="20771" builtinId="3" hidden="1"/>
    <cellStyle name="Comma" xfId="20709" builtinId="3" hidden="1"/>
    <cellStyle name="Comma" xfId="20932" builtinId="3" hidden="1"/>
    <cellStyle name="Comma" xfId="20866" builtinId="3" hidden="1"/>
    <cellStyle name="Comma" xfId="21035" builtinId="3" hidden="1"/>
    <cellStyle name="Comma" xfId="21110" builtinId="3" hidden="1"/>
    <cellStyle name="Comma" xfId="21209" builtinId="3" hidden="1"/>
    <cellStyle name="Comma" xfId="21144" builtinId="3" hidden="1"/>
    <cellStyle name="Comma" xfId="21312" builtinId="3" hidden="1"/>
    <cellStyle name="Comma" xfId="20275" builtinId="3" hidden="1"/>
    <cellStyle name="Comma" xfId="20381" builtinId="3" hidden="1"/>
    <cellStyle name="Comma" xfId="21510" builtinId="3" hidden="1"/>
    <cellStyle name="Comma" xfId="21581" builtinId="3" hidden="1"/>
    <cellStyle name="Comma" xfId="21534" builtinId="3" hidden="1"/>
    <cellStyle name="Comma" xfId="21722" builtinId="3" hidden="1"/>
    <cellStyle name="Comma" xfId="21654" builtinId="3" hidden="1"/>
    <cellStyle name="Comma" xfId="21832" builtinId="3" hidden="1"/>
    <cellStyle name="Comma" xfId="21773" builtinId="3" hidden="1"/>
    <cellStyle name="Comma" xfId="21988" builtinId="3" hidden="1"/>
    <cellStyle name="Comma" xfId="21924" builtinId="3" hidden="1"/>
    <cellStyle name="Comma" xfId="22089" builtinId="3" hidden="1"/>
    <cellStyle name="Comma" xfId="22166" builtinId="3" hidden="1"/>
    <cellStyle name="Comma" xfId="22264" builtinId="3" hidden="1"/>
    <cellStyle name="Comma" xfId="22199" builtinId="3" hidden="1"/>
    <cellStyle name="Comma" xfId="22368" builtinId="3" hidden="1"/>
    <cellStyle name="Comma" xfId="18655" builtinId="3" hidden="1"/>
    <cellStyle name="Comma" xfId="4766" builtinId="3" hidden="1"/>
    <cellStyle name="Comma" xfId="5753" builtinId="3" hidden="1"/>
    <cellStyle name="Comma" xfId="20789" builtinId="3" hidden="1"/>
    <cellStyle name="Comma" xfId="16876" builtinId="3" hidden="1"/>
    <cellStyle name="Comma" xfId="20114" builtinId="3" hidden="1"/>
    <cellStyle name="Comma" xfId="20331" builtinId="3" hidden="1"/>
    <cellStyle name="Comma" xfId="22499" builtinId="3" hidden="1"/>
    <cellStyle name="Comma" xfId="20342" builtinId="3" hidden="1"/>
    <cellStyle name="Comma" xfId="22702" builtinId="3" hidden="1"/>
    <cellStyle name="Comma" xfId="22629" builtinId="3" hidden="1"/>
    <cellStyle name="Comma" xfId="22822" builtinId="3" hidden="1"/>
    <cellStyle name="Comma" xfId="22932" builtinId="3" hidden="1"/>
    <cellStyle name="Comma" xfId="23044" builtinId="3" hidden="1"/>
    <cellStyle name="Comma" xfId="22971" builtinId="3" hidden="1"/>
    <cellStyle name="Comma" xfId="23164" builtinId="3" hidden="1"/>
    <cellStyle name="Comma" xfId="23270" builtinId="3" hidden="1"/>
    <cellStyle name="Comma" xfId="23382" builtinId="3" hidden="1"/>
    <cellStyle name="Comma" xfId="23619" builtinId="3" hidden="1"/>
    <cellStyle name="Comma" xfId="23699" builtinId="3" hidden="1"/>
    <cellStyle name="Comma" xfId="23646" builtinId="3" hidden="1"/>
    <cellStyle name="Comma" xfId="23853" builtinId="3" hidden="1"/>
    <cellStyle name="Comma" xfId="23783" builtinId="3" hidden="1"/>
    <cellStyle name="Comma" xfId="23965" builtinId="3" hidden="1"/>
    <cellStyle name="Comma" xfId="23905" builtinId="3" hidden="1"/>
    <cellStyle name="Comma" xfId="24121" builtinId="3" hidden="1"/>
    <cellStyle name="Comma" xfId="24057" builtinId="3" hidden="1"/>
    <cellStyle name="Comma" xfId="24223" builtinId="3" hidden="1"/>
    <cellStyle name="Comma" xfId="24297" builtinId="3" hidden="1"/>
    <cellStyle name="Comma" xfId="24395" builtinId="3" hidden="1"/>
    <cellStyle name="Comma" xfId="24331" builtinId="3" hidden="1"/>
    <cellStyle name="Comma" xfId="24497" builtinId="3" hidden="1"/>
    <cellStyle name="Comma" xfId="23480" builtinId="3" hidden="1"/>
    <cellStyle name="Comma" xfId="23584" builtinId="3" hidden="1"/>
    <cellStyle name="Comma" xfId="24694" builtinId="3" hidden="1"/>
    <cellStyle name="Comma" xfId="24764" builtinId="3" hidden="1"/>
    <cellStyle name="Comma" xfId="24717" builtinId="3" hidden="1"/>
    <cellStyle name="Comma" xfId="24903" builtinId="3" hidden="1"/>
    <cellStyle name="Comma" xfId="24836" builtinId="3" hidden="1"/>
    <cellStyle name="Comma" xfId="25012" builtinId="3" hidden="1"/>
    <cellStyle name="Comma" xfId="24953" builtinId="3" hidden="1"/>
    <cellStyle name="Comma" xfId="25164" builtinId="3" hidden="1"/>
    <cellStyle name="Comma" xfId="25101" builtinId="3" hidden="1"/>
    <cellStyle name="Comma" xfId="25263" builtinId="3" hidden="1"/>
    <cellStyle name="Comma" xfId="25339" builtinId="3" hidden="1"/>
    <cellStyle name="Comma" xfId="25435" builtinId="3" hidden="1"/>
    <cellStyle name="Comma" xfId="25372" builtinId="3" hidden="1"/>
    <cellStyle name="Comma" xfId="25536" builtinId="3" hidden="1"/>
    <cellStyle name="Comma" xfId="21917" builtinId="3" hidden="1"/>
    <cellStyle name="Comma" xfId="17987" builtinId="3" hidden="1"/>
    <cellStyle name="Comma" xfId="11371" builtinId="3" hidden="1"/>
    <cellStyle name="Comma" xfId="23983" builtinId="3" hidden="1"/>
    <cellStyle name="Comma" xfId="10863" builtinId="3" hidden="1"/>
    <cellStyle name="Comma" xfId="23330" builtinId="3" hidden="1"/>
    <cellStyle name="Comma" xfId="23535" builtinId="3" hidden="1"/>
    <cellStyle name="Comma" xfId="25666" builtinId="3" hidden="1"/>
    <cellStyle name="Comma" xfId="23546" builtinId="3" hidden="1"/>
    <cellStyle name="Comma" xfId="25868" builtinId="3" hidden="1"/>
    <cellStyle name="Comma" xfId="25795" builtinId="3" hidden="1"/>
    <cellStyle name="Comma" xfId="25988" builtinId="3" hidden="1"/>
    <cellStyle name="Comma" xfId="26095" builtinId="3" hidden="1"/>
    <cellStyle name="Comma" xfId="26192" builtinId="3" hidden="1"/>
    <cellStyle name="Comma" xfId="26127" builtinId="3" hidden="1"/>
    <cellStyle name="Comma" xfId="26291" builtinId="3" hidden="1"/>
    <cellStyle name="Comma" xfId="26357" builtinId="3" hidden="1"/>
    <cellStyle name="Comma" xfId="26422" builtinId="3" hidden="1"/>
    <cellStyle name="Comma" xfId="26641" builtinId="3" hidden="1"/>
    <cellStyle name="Comma" xfId="26713" builtinId="3" hidden="1"/>
    <cellStyle name="Comma" xfId="26665" builtinId="3" hidden="1"/>
    <cellStyle name="Comma" xfId="26851" builtinId="3" hidden="1"/>
    <cellStyle name="Comma" xfId="26784" builtinId="3" hidden="1"/>
    <cellStyle name="Comma" xfId="26958" builtinId="3" hidden="1"/>
    <cellStyle name="Comma" xfId="26901" builtinId="3" hidden="1"/>
    <cellStyle name="Comma" xfId="27102" builtinId="3" hidden="1"/>
    <cellStyle name="Comma" xfId="27039" builtinId="3" hidden="1"/>
    <cellStyle name="Comma" xfId="27200" builtinId="3" hidden="1"/>
    <cellStyle name="Comma" xfId="27267" builtinId="3" hidden="1"/>
    <cellStyle name="Comma" xfId="27362" builtinId="3" hidden="1"/>
    <cellStyle name="Comma" xfId="27299" builtinId="3" hidden="1"/>
    <cellStyle name="Comma" xfId="27460" builtinId="3" hidden="1"/>
    <cellStyle name="Comma" xfId="26514" builtinId="3" hidden="1"/>
    <cellStyle name="Comma" xfId="26608" builtinId="3" hidden="1"/>
    <cellStyle name="Comma" xfId="27551" builtinId="3" hidden="1"/>
    <cellStyle name="Comma" xfId="27621" builtinId="3" hidden="1"/>
    <cellStyle name="Comma" xfId="27574" builtinId="3" hidden="1"/>
    <cellStyle name="Comma" xfId="27757" builtinId="3" hidden="1"/>
    <cellStyle name="Comma" xfId="27691" builtinId="3" hidden="1"/>
    <cellStyle name="Comma" xfId="27863" builtinId="3" hidden="1"/>
    <cellStyle name="Comma" xfId="27806" builtinId="3" hidden="1"/>
    <cellStyle name="Comma" xfId="28004" builtinId="3" hidden="1"/>
    <cellStyle name="Comma" xfId="27942" builtinId="3" hidden="1"/>
    <cellStyle name="Comma" xfId="28101" builtinId="3" hidden="1"/>
    <cellStyle name="Comma" xfId="28167" builtinId="3" hidden="1"/>
    <cellStyle name="Comma" xfId="28260" builtinId="3" hidden="1"/>
    <cellStyle name="Comma" xfId="28198" builtinId="3" hidden="1"/>
    <cellStyle name="Comma" xfId="28357" builtinId="3" hidden="1"/>
    <cellStyle name="Comma [0]" xfId="52" builtinId="6" customBuiltin="1"/>
    <cellStyle name="Comma [0] 2" xfId="28449"/>
    <cellStyle name="Comma [0] 2 2" xfId="34037"/>
    <cellStyle name="Comma [0] 6" xfId="34049"/>
    <cellStyle name="Comma [1]" xfId="46"/>
    <cellStyle name="Comma [4]" xfId="47"/>
    <cellStyle name="Comma [4] 3" xfId="34048"/>
    <cellStyle name="Currency" xfId="53" builtinId="4" hidden="1"/>
    <cellStyle name="Currency" xfId="174" builtinId="4" hidden="1"/>
    <cellStyle name="Currency" xfId="283" builtinId="4" hidden="1"/>
    <cellStyle name="Currency" xfId="440" builtinId="4" hidden="1"/>
    <cellStyle name="Currency" xfId="547" builtinId="4" hidden="1"/>
    <cellStyle name="Currency" xfId="630" builtinId="4" hidden="1"/>
    <cellStyle name="Currency" xfId="739" builtinId="4" hidden="1"/>
    <cellStyle name="Currency" xfId="654" builtinId="4" hidden="1"/>
    <cellStyle name="Currency" xfId="871" builtinId="4" hidden="1"/>
    <cellStyle name="Currency" xfId="967" builtinId="4" hidden="1"/>
    <cellStyle name="Currency" xfId="1070" builtinId="4" hidden="1"/>
    <cellStyle name="Currency" xfId="991" builtinId="4" hidden="1"/>
    <cellStyle name="Currency" xfId="1192" builtinId="4" hidden="1"/>
    <cellStyle name="Currency" xfId="1309" builtinId="4" hidden="1"/>
    <cellStyle name="Currency" xfId="1412" builtinId="4" hidden="1"/>
    <cellStyle name="Currency" xfId="1333" builtinId="4" hidden="1"/>
    <cellStyle name="Currency" xfId="1534" builtinId="4" hidden="1"/>
    <cellStyle name="Currency" xfId="3903" builtinId="4" hidden="1"/>
    <cellStyle name="Currency" xfId="4011" builtinId="4" hidden="1"/>
    <cellStyle name="Currency" xfId="6378" builtinId="4" hidden="1"/>
    <cellStyle name="Currency" xfId="6457" builtinId="4" hidden="1"/>
    <cellStyle name="Currency" xfId="6518" builtinId="4" hidden="1"/>
    <cellStyle name="Currency" xfId="6628" builtinId="4" hidden="1"/>
    <cellStyle name="Currency" xfId="6542" builtinId="4" hidden="1"/>
    <cellStyle name="Currency" xfId="6761" builtinId="4" hidden="1"/>
    <cellStyle name="Currency" xfId="6857" builtinId="4" hidden="1"/>
    <cellStyle name="Currency" xfId="6961" builtinId="4" hidden="1"/>
    <cellStyle name="Currency" xfId="6881" builtinId="4" hidden="1"/>
    <cellStyle name="Currency" xfId="7083" builtinId="4" hidden="1"/>
    <cellStyle name="Currency" xfId="7200" builtinId="4" hidden="1"/>
    <cellStyle name="Currency" xfId="7306" builtinId="4" hidden="1"/>
    <cellStyle name="Currency" xfId="7225" builtinId="4" hidden="1"/>
    <cellStyle name="Currency" xfId="7429" builtinId="4" hidden="1"/>
    <cellStyle name="Currency" xfId="4479" builtinId="4" hidden="1"/>
    <cellStyle name="Currency" xfId="10734" builtinId="4" hidden="1"/>
    <cellStyle name="Currency" xfId="7811" builtinId="4" hidden="1"/>
    <cellStyle name="Currency" xfId="4473" builtinId="4" hidden="1"/>
    <cellStyle name="Currency" xfId="7499" builtinId="4" hidden="1"/>
    <cellStyle name="Currency" xfId="5116" builtinId="4" hidden="1"/>
    <cellStyle name="Currency" xfId="5569" builtinId="4" hidden="1"/>
    <cellStyle name="Currency" xfId="5608" builtinId="4" hidden="1"/>
    <cellStyle name="Currency" xfId="8176" builtinId="4" hidden="1"/>
    <cellStyle name="Currency" xfId="4809" builtinId="4" hidden="1"/>
    <cellStyle name="Currency" xfId="8132" builtinId="4" hidden="1"/>
    <cellStyle name="Currency" xfId="5805" builtinId="4" hidden="1"/>
    <cellStyle name="Currency" xfId="6078" builtinId="4" hidden="1"/>
    <cellStyle name="Currency" xfId="5921" builtinId="4" hidden="1"/>
    <cellStyle name="Currency" xfId="5923" builtinId="4" hidden="1"/>
    <cellStyle name="Currency" xfId="6284" builtinId="4" hidden="1"/>
    <cellStyle name="Currency" xfId="7500" builtinId="4" hidden="1"/>
    <cellStyle name="Currency" xfId="8155" builtinId="4" hidden="1"/>
    <cellStyle name="Currency" xfId="5414" builtinId="4" hidden="1"/>
    <cellStyle name="Currency" xfId="7603" builtinId="4" hidden="1"/>
    <cellStyle name="Currency" xfId="12806" builtinId="4" hidden="1"/>
    <cellStyle name="Currency" xfId="5281" builtinId="4" hidden="1"/>
    <cellStyle name="Currency" xfId="12719" builtinId="4" hidden="1"/>
    <cellStyle name="Currency" xfId="13200" builtinId="4" hidden="1"/>
    <cellStyle name="Currency" xfId="13296" builtinId="4" hidden="1"/>
    <cellStyle name="Currency" xfId="13399" builtinId="4" hidden="1"/>
    <cellStyle name="Currency" xfId="13320" builtinId="4" hidden="1"/>
    <cellStyle name="Currency" xfId="13521" builtinId="4" hidden="1"/>
    <cellStyle name="Currency" xfId="13638" builtinId="4" hidden="1"/>
    <cellStyle name="Currency" xfId="13741" builtinId="4" hidden="1"/>
    <cellStyle name="Currency" xfId="13662" builtinId="4" hidden="1"/>
    <cellStyle name="Currency" xfId="13863" builtinId="4" hidden="1"/>
    <cellStyle name="Currency" xfId="7556" builtinId="4" hidden="1"/>
    <cellStyle name="Currency" xfId="16943" builtinId="4" hidden="1"/>
    <cellStyle name="Currency" xfId="14188" builtinId="4" hidden="1"/>
    <cellStyle name="Currency" xfId="8454" builtinId="4" hidden="1"/>
    <cellStyle name="Currency" xfId="13933" builtinId="4" hidden="1"/>
    <cellStyle name="Currency" xfId="5629" builtinId="4" hidden="1"/>
    <cellStyle name="Currency" xfId="4303" builtinId="4" hidden="1"/>
    <cellStyle name="Currency" xfId="5720" builtinId="4" hidden="1"/>
    <cellStyle name="Currency" xfId="14496" builtinId="4" hidden="1"/>
    <cellStyle name="Currency" xfId="10572" builtinId="4" hidden="1"/>
    <cellStyle name="Currency" xfId="14463" builtinId="4" hidden="1"/>
    <cellStyle name="Currency" xfId="7507" builtinId="4" hidden="1"/>
    <cellStyle name="Currency" xfId="8133" builtinId="4" hidden="1"/>
    <cellStyle name="Currency" xfId="4327" builtinId="4" hidden="1"/>
    <cellStyle name="Currency" xfId="5120" builtinId="4" hidden="1"/>
    <cellStyle name="Currency" xfId="11545" builtinId="4" hidden="1"/>
    <cellStyle name="Currency" xfId="13934" builtinId="4" hidden="1"/>
    <cellStyle name="Currency" xfId="14480" builtinId="4" hidden="1"/>
    <cellStyle name="Currency" xfId="5584" builtinId="4" hidden="1"/>
    <cellStyle name="Currency" xfId="14017" builtinId="4" hidden="1"/>
    <cellStyle name="Currency" xfId="18896" builtinId="4" hidden="1"/>
    <cellStyle name="Currency" xfId="9792" builtinId="4" hidden="1"/>
    <cellStyle name="Currency" xfId="18817" builtinId="4" hidden="1"/>
    <cellStyle name="Currency" xfId="19282" builtinId="4" hidden="1"/>
    <cellStyle name="Currency" xfId="19379" builtinId="4" hidden="1"/>
    <cellStyle name="Currency" xfId="19482" builtinId="4" hidden="1"/>
    <cellStyle name="Currency" xfId="19403" builtinId="4" hidden="1"/>
    <cellStyle name="Currency" xfId="19604" builtinId="4" hidden="1"/>
    <cellStyle name="Currency" xfId="19721" builtinId="4" hidden="1"/>
    <cellStyle name="Currency" xfId="19824" builtinId="4" hidden="1"/>
    <cellStyle name="Currency" xfId="19745" builtinId="4" hidden="1"/>
    <cellStyle name="Currency" xfId="19946" builtinId="4" hidden="1"/>
    <cellStyle name="Currency" xfId="13983" builtinId="4" hidden="1"/>
    <cellStyle name="Currency" xfId="4236" builtinId="4" hidden="1"/>
    <cellStyle name="Currency" xfId="14726" builtinId="4" hidden="1"/>
    <cellStyle name="Currency" xfId="4702" builtinId="4" hidden="1"/>
    <cellStyle name="Currency" xfId="22152" builtinId="4" hidden="1"/>
    <cellStyle name="Currency" xfId="12518" builtinId="4" hidden="1"/>
    <cellStyle name="Currency" xfId="22077" builtinId="4" hidden="1"/>
    <cellStyle name="Currency" xfId="22535" builtinId="4" hidden="1"/>
    <cellStyle name="Currency" xfId="22632" builtinId="4" hidden="1"/>
    <cellStyle name="Currency" xfId="22735" builtinId="4" hidden="1"/>
    <cellStyle name="Currency" xfId="22656" builtinId="4" hidden="1"/>
    <cellStyle name="Currency" xfId="22857" builtinId="4" hidden="1"/>
    <cellStyle name="Currency" xfId="22974" builtinId="4" hidden="1"/>
    <cellStyle name="Currency" xfId="23077" builtinId="4" hidden="1"/>
    <cellStyle name="Currency" xfId="22998" builtinId="4" hidden="1"/>
    <cellStyle name="Currency" xfId="23199" builtinId="4" hidden="1"/>
    <cellStyle name="Currency" xfId="12723" builtinId="4" hidden="1"/>
    <cellStyle name="Currency" xfId="4660" builtinId="4" hidden="1"/>
    <cellStyle name="Currency" xfId="6159" builtinId="4" hidden="1"/>
    <cellStyle name="Currency" xfId="14219" builtinId="4" hidden="1"/>
    <cellStyle name="Currency" xfId="25325" builtinId="4" hidden="1"/>
    <cellStyle name="Currency" xfId="10802" builtinId="4" hidden="1"/>
    <cellStyle name="Currency" xfId="25251" builtinId="4" hidden="1"/>
    <cellStyle name="Currency" xfId="25702" builtinId="4" hidden="1"/>
    <cellStyle name="Currency" xfId="25798" builtinId="4" hidden="1"/>
    <cellStyle name="Currency" xfId="25901" builtinId="4" hidden="1"/>
    <cellStyle name="Currency" xfId="25822" builtinId="4" hidden="1"/>
    <cellStyle name="Currency" xfId="26023" builtinId="4" hidden="1"/>
    <cellStyle name="Currency" xfId="26130" builtinId="4" hidden="1"/>
    <cellStyle name="Currency" xfId="26222" builtinId="4" hidden="1"/>
    <cellStyle name="Currency" xfId="26151" builtinId="4" hidden="1"/>
    <cellStyle name="Currency" xfId="26313" builtinId="4" hidden="1"/>
    <cellStyle name="Currency [0]" xfId="54" builtinId="7" hidden="1"/>
    <cellStyle name="Currency [0]" xfId="175" builtinId="7" hidden="1"/>
    <cellStyle name="Currency [0]" xfId="284" builtinId="7" hidden="1"/>
    <cellStyle name="Currency [0]" xfId="441" builtinId="7" hidden="1"/>
    <cellStyle name="Currency [0]" xfId="548" builtinId="7" hidden="1"/>
    <cellStyle name="Currency [0]" xfId="631" builtinId="7" hidden="1"/>
    <cellStyle name="Currency [0]" xfId="740" builtinId="7" hidden="1"/>
    <cellStyle name="Currency [0]" xfId="426" builtinId="7" hidden="1"/>
    <cellStyle name="Currency [0]" xfId="872" builtinId="7" hidden="1"/>
    <cellStyle name="Currency [0]" xfId="968" builtinId="7" hidden="1"/>
    <cellStyle name="Currency [0]" xfId="1071" builtinId="7" hidden="1"/>
    <cellStyle name="Currency [0]" xfId="946" builtinId="7" hidden="1"/>
    <cellStyle name="Currency [0]" xfId="1193" builtinId="7" hidden="1"/>
    <cellStyle name="Currency [0]" xfId="1310" builtinId="7" hidden="1"/>
    <cellStyle name="Currency [0]" xfId="1413" builtinId="7" hidden="1"/>
    <cellStyle name="Currency [0]" xfId="1288" builtinId="7" hidden="1"/>
    <cellStyle name="Currency [0]" xfId="1535" builtinId="7" hidden="1"/>
    <cellStyle name="Currency [0]" xfId="3904" builtinId="7" hidden="1"/>
    <cellStyle name="Currency [0]" xfId="4012" builtinId="7" hidden="1"/>
    <cellStyle name="Currency [0]" xfId="6379" builtinId="7" hidden="1"/>
    <cellStyle name="Currency [0]" xfId="6458" builtinId="7" hidden="1"/>
    <cellStyle name="Currency [0]" xfId="6519" builtinId="7" hidden="1"/>
    <cellStyle name="Currency [0]" xfId="6629" builtinId="7" hidden="1"/>
    <cellStyle name="Currency [0]" xfId="6365" builtinId="7" hidden="1"/>
    <cellStyle name="Currency [0]" xfId="6762" builtinId="7" hidden="1"/>
    <cellStyle name="Currency [0]" xfId="6858" builtinId="7" hidden="1"/>
    <cellStyle name="Currency [0]" xfId="6962" builtinId="7" hidden="1"/>
    <cellStyle name="Currency [0]" xfId="6836" builtinId="7" hidden="1"/>
    <cellStyle name="Currency [0]" xfId="7084" builtinId="7" hidden="1"/>
    <cellStyle name="Currency [0]" xfId="7201" builtinId="7" hidden="1"/>
    <cellStyle name="Currency [0]" xfId="7307" builtinId="7" hidden="1"/>
    <cellStyle name="Currency [0]" xfId="7179" builtinId="7" hidden="1"/>
    <cellStyle name="Currency [0]" xfId="7430" builtinId="7" hidden="1"/>
    <cellStyle name="Currency [0]" xfId="8302" builtinId="7" hidden="1"/>
    <cellStyle name="Currency [0]" xfId="7736" builtinId="7" hidden="1"/>
    <cellStyle name="Currency [0]" xfId="5666" builtinId="7" hidden="1"/>
    <cellStyle name="Currency [0]" xfId="4694" builtinId="7" hidden="1"/>
    <cellStyle name="Currency [0]" xfId="4108" builtinId="7" hidden="1"/>
    <cellStyle name="Currency [0]" xfId="8192" builtinId="7" hidden="1"/>
    <cellStyle name="Currency [0]" xfId="5676" builtinId="7" hidden="1"/>
    <cellStyle name="Currency [0]" xfId="4817" builtinId="7" hidden="1"/>
    <cellStyle name="Currency [0]" xfId="10662" builtinId="7" hidden="1"/>
    <cellStyle name="Currency [0]" xfId="8244" builtinId="7" hidden="1"/>
    <cellStyle name="Currency [0]" xfId="7574" builtinId="7" hidden="1"/>
    <cellStyle name="Currency [0]" xfId="6214" builtinId="7" hidden="1"/>
    <cellStyle name="Currency [0]" xfId="5397" builtinId="7" hidden="1"/>
    <cellStyle name="Currency [0]" xfId="6287" builtinId="7" hidden="1"/>
    <cellStyle name="Currency [0]" xfId="6045" builtinId="7" hidden="1"/>
    <cellStyle name="Currency [0]" xfId="5063" builtinId="7" hidden="1"/>
    <cellStyle name="Currency [0]" xfId="4757" builtinId="7" hidden="1"/>
    <cellStyle name="Currency [0]" xfId="6100" builtinId="7" hidden="1"/>
    <cellStyle name="Currency [0]" xfId="4313" builtinId="7" hidden="1"/>
    <cellStyle name="Currency [0]" xfId="4647" builtinId="7" hidden="1"/>
    <cellStyle name="Currency [0]" xfId="12535" builtinId="7" hidden="1"/>
    <cellStyle name="Currency [0]" xfId="6308" builtinId="7" hidden="1"/>
    <cellStyle name="Currency [0]" xfId="5704" builtinId="7" hidden="1"/>
    <cellStyle name="Currency [0]" xfId="13201" builtinId="7" hidden="1"/>
    <cellStyle name="Currency [0]" xfId="13297" builtinId="7" hidden="1"/>
    <cellStyle name="Currency [0]" xfId="13400" builtinId="7" hidden="1"/>
    <cellStyle name="Currency [0]" xfId="13275" builtinId="7" hidden="1"/>
    <cellStyle name="Currency [0]" xfId="13522" builtinId="7" hidden="1"/>
    <cellStyle name="Currency [0]" xfId="13639" builtinId="7" hidden="1"/>
    <cellStyle name="Currency [0]" xfId="13742" builtinId="7" hidden="1"/>
    <cellStyle name="Currency [0]" xfId="13617" builtinId="7" hidden="1"/>
    <cellStyle name="Currency [0]" xfId="13864" builtinId="7" hidden="1"/>
    <cellStyle name="Currency [0]" xfId="14602" builtinId="7" hidden="1"/>
    <cellStyle name="Currency [0]" xfId="14115" builtinId="7" hidden="1"/>
    <cellStyle name="Currency [0]" xfId="4604" builtinId="7" hidden="1"/>
    <cellStyle name="Currency [0]" xfId="7802" builtinId="7" hidden="1"/>
    <cellStyle name="Currency [0]" xfId="6312" builtinId="7" hidden="1"/>
    <cellStyle name="Currency [0]" xfId="14509" builtinId="7" hidden="1"/>
    <cellStyle name="Currency [0]" xfId="5938" builtinId="7" hidden="1"/>
    <cellStyle name="Currency [0]" xfId="8186" builtinId="7" hidden="1"/>
    <cellStyle name="Currency [0]" xfId="16879" builtinId="7" hidden="1"/>
    <cellStyle name="Currency [0]" xfId="14556" builtinId="7" hidden="1"/>
    <cellStyle name="Currency [0]" xfId="13994" builtinId="7" hidden="1"/>
    <cellStyle name="Currency [0]" xfId="6310" builtinId="7" hidden="1"/>
    <cellStyle name="Currency [0]" xfId="5848" builtinId="7" hidden="1"/>
    <cellStyle name="Currency [0]" xfId="5662" builtinId="7" hidden="1"/>
    <cellStyle name="Currency [0]" xfId="11398" builtinId="7" hidden="1"/>
    <cellStyle name="Currency [0]" xfId="5954" builtinId="7" hidden="1"/>
    <cellStyle name="Currency [0]" xfId="5878" builtinId="7" hidden="1"/>
    <cellStyle name="Currency [0]" xfId="11420" builtinId="7" hidden="1"/>
    <cellStyle name="Currency [0]" xfId="7672" builtinId="7" hidden="1"/>
    <cellStyle name="Currency [0]" xfId="5463" builtinId="7" hidden="1"/>
    <cellStyle name="Currency [0]" xfId="18633" builtinId="7" hidden="1"/>
    <cellStyle name="Currency [0]" xfId="8127" builtinId="7" hidden="1"/>
    <cellStyle name="Currency [0]" xfId="7542" builtinId="7" hidden="1"/>
    <cellStyle name="Currency [0]" xfId="19283" builtinId="7" hidden="1"/>
    <cellStyle name="Currency [0]" xfId="19380" builtinId="7" hidden="1"/>
    <cellStyle name="Currency [0]" xfId="19483" builtinId="7" hidden="1"/>
    <cellStyle name="Currency [0]" xfId="19358" builtinId="7" hidden="1"/>
    <cellStyle name="Currency [0]" xfId="19605" builtinId="7" hidden="1"/>
    <cellStyle name="Currency [0]" xfId="19722" builtinId="7" hidden="1"/>
    <cellStyle name="Currency [0]" xfId="19825" builtinId="7" hidden="1"/>
    <cellStyle name="Currency [0]" xfId="19700" builtinId="7" hidden="1"/>
    <cellStyle name="Currency [0]" xfId="19947" builtinId="7" hidden="1"/>
    <cellStyle name="Currency [0]" xfId="5647" builtinId="7" hidden="1"/>
    <cellStyle name="Currency [0]" xfId="16619" builtinId="7" hidden="1"/>
    <cellStyle name="Currency [0]" xfId="18858" builtinId="7" hidden="1"/>
    <cellStyle name="Currency [0]" xfId="4498" builtinId="7" hidden="1"/>
    <cellStyle name="Currency [0]" xfId="21895" builtinId="7" hidden="1"/>
    <cellStyle name="Currency [0]" xfId="16082" builtinId="7" hidden="1"/>
    <cellStyle name="Currency [0]" xfId="14607" builtinId="7" hidden="1"/>
    <cellStyle name="Currency [0]" xfId="22536" builtinId="7" hidden="1"/>
    <cellStyle name="Currency [0]" xfId="22633" builtinId="7" hidden="1"/>
    <cellStyle name="Currency [0]" xfId="22736" builtinId="7" hidden="1"/>
    <cellStyle name="Currency [0]" xfId="22611" builtinId="7" hidden="1"/>
    <cellStyle name="Currency [0]" xfId="22858" builtinId="7" hidden="1"/>
    <cellStyle name="Currency [0]" xfId="22975" builtinId="7" hidden="1"/>
    <cellStyle name="Currency [0]" xfId="23078" builtinId="7" hidden="1"/>
    <cellStyle name="Currency [0]" xfId="22953" builtinId="7" hidden="1"/>
    <cellStyle name="Currency [0]" xfId="23200" builtinId="7" hidden="1"/>
    <cellStyle name="Currency [0]" xfId="10188" builtinId="7" hidden="1"/>
    <cellStyle name="Currency [0]" xfId="20060" builtinId="7" hidden="1"/>
    <cellStyle name="Currency [0]" xfId="22114" builtinId="7" hidden="1"/>
    <cellStyle name="Currency [0]" xfId="4849" builtinId="7" hidden="1"/>
    <cellStyle name="Currency [0]" xfId="25074" builtinId="7" hidden="1"/>
    <cellStyle name="Currency [0]" xfId="20045" builtinId="7" hidden="1"/>
    <cellStyle name="Currency [0]" xfId="5452" builtinId="7" hidden="1"/>
    <cellStyle name="Currency [0]" xfId="25703" builtinId="7" hidden="1"/>
    <cellStyle name="Currency [0]" xfId="25799" builtinId="7" hidden="1"/>
    <cellStyle name="Currency [0]" xfId="25902" builtinId="7" hidden="1"/>
    <cellStyle name="Currency [0]" xfId="25777" builtinId="7" hidden="1"/>
    <cellStyle name="Currency [0]" xfId="26024" builtinId="7" hidden="1"/>
    <cellStyle name="Currency [0]" xfId="26131" builtinId="7" hidden="1"/>
    <cellStyle name="Currency [0]" xfId="26223" builtinId="7" hidden="1"/>
    <cellStyle name="Currency [0]" xfId="26114" builtinId="7" hidden="1"/>
    <cellStyle name="Currency [0]" xfId="26314" builtinId="7" hidden="1"/>
    <cellStyle name="Currency [0] 10" xfId="2388" hidden="1"/>
    <cellStyle name="Currency [0] 10" xfId="8969" hidden="1"/>
    <cellStyle name="Currency [0] 10" xfId="11456" hidden="1"/>
    <cellStyle name="Currency [0] 10" xfId="15235" hidden="1"/>
    <cellStyle name="Currency [0] 10" xfId="17590" hidden="1"/>
    <cellStyle name="Currency [0] 10" xfId="20869" hidden="1"/>
    <cellStyle name="Currency [0] 10" xfId="24060" hidden="1"/>
    <cellStyle name="Currency [0] 10" xfId="27042" hidden="1"/>
    <cellStyle name="Currency [0] 10" xfId="28875" hidden="1"/>
    <cellStyle name="Currency [0] 10" xfId="29594" hidden="1"/>
    <cellStyle name="Currency [0] 10" xfId="29766" hidden="1"/>
    <cellStyle name="Currency [0] 10" xfId="30164" hidden="1"/>
    <cellStyle name="Currency [0] 10" xfId="30309" hidden="1"/>
    <cellStyle name="Currency [0] 10" xfId="30650" hidden="1"/>
    <cellStyle name="Currency [0] 10" xfId="30987" hidden="1"/>
    <cellStyle name="Currency [0] 10" xfId="31238" hidden="1"/>
    <cellStyle name="Currency [0] 10" xfId="31667" hidden="1"/>
    <cellStyle name="Currency [0] 10" xfId="32386" hidden="1"/>
    <cellStyle name="Currency [0] 10" xfId="32558" hidden="1"/>
    <cellStyle name="Currency [0] 10" xfId="32956" hidden="1"/>
    <cellStyle name="Currency [0] 10" xfId="33101" hidden="1"/>
    <cellStyle name="Currency [0] 10" xfId="33442" hidden="1"/>
    <cellStyle name="Currency [0] 10" xfId="33779" hidden="1"/>
    <cellStyle name="Currency [0] 10" xfId="34030" hidden="1"/>
    <cellStyle name="Currency [0] 11" xfId="2478" hidden="1"/>
    <cellStyle name="Currency [0] 11" xfId="9066" hidden="1"/>
    <cellStyle name="Currency [0] 11" xfId="11554" hidden="1"/>
    <cellStyle name="Currency [0] 11" xfId="15327" hidden="1"/>
    <cellStyle name="Currency [0] 11" xfId="17684" hidden="1"/>
    <cellStyle name="Currency [0] 11" xfId="20963" hidden="1"/>
    <cellStyle name="Currency [0] 11" xfId="24152" hidden="1"/>
    <cellStyle name="Currency [0] 11" xfId="27132" hidden="1"/>
    <cellStyle name="Currency [0] 11" xfId="28876" hidden="1"/>
    <cellStyle name="Currency [0] 11" xfId="29597" hidden="1"/>
    <cellStyle name="Currency [0] 11" xfId="29768" hidden="1"/>
    <cellStyle name="Currency [0] 11" xfId="30165" hidden="1"/>
    <cellStyle name="Currency [0] 11" xfId="30310" hidden="1"/>
    <cellStyle name="Currency [0] 11" xfId="30651" hidden="1"/>
    <cellStyle name="Currency [0] 11" xfId="30988" hidden="1"/>
    <cellStyle name="Currency [0] 11" xfId="31239" hidden="1"/>
    <cellStyle name="Currency [0] 11" xfId="31668" hidden="1"/>
    <cellStyle name="Currency [0] 11" xfId="32389" hidden="1"/>
    <cellStyle name="Currency [0] 11" xfId="32560" hidden="1"/>
    <cellStyle name="Currency [0] 11" xfId="32957" hidden="1"/>
    <cellStyle name="Currency [0] 11" xfId="33102" hidden="1"/>
    <cellStyle name="Currency [0] 11" xfId="33443" hidden="1"/>
    <cellStyle name="Currency [0] 11" xfId="33780" hidden="1"/>
    <cellStyle name="Currency [0] 11" xfId="34031" hidden="1"/>
    <cellStyle name="Currency [0] 12" xfId="2372" hidden="1"/>
    <cellStyle name="Currency [0] 12" xfId="8952" hidden="1"/>
    <cellStyle name="Currency [0] 12" xfId="11436" hidden="1"/>
    <cellStyle name="Currency [0] 12" xfId="15219" hidden="1"/>
    <cellStyle name="Currency [0] 12" xfId="17573" hidden="1"/>
    <cellStyle name="Currency [0] 12" xfId="20852" hidden="1"/>
    <cellStyle name="Currency [0] 12" xfId="24043" hidden="1"/>
    <cellStyle name="Currency [0] 12" xfId="27026" hidden="1"/>
    <cellStyle name="Currency [0] 12" xfId="28874" hidden="1"/>
    <cellStyle name="Currency [0] 12" xfId="29592" hidden="1"/>
    <cellStyle name="Currency [0] 12" xfId="29764" hidden="1"/>
    <cellStyle name="Currency [0] 12" xfId="30163" hidden="1"/>
    <cellStyle name="Currency [0] 12" xfId="30308" hidden="1"/>
    <cellStyle name="Currency [0] 12" xfId="30649" hidden="1"/>
    <cellStyle name="Currency [0] 12" xfId="30986" hidden="1"/>
    <cellStyle name="Currency [0] 12" xfId="31237" hidden="1"/>
    <cellStyle name="Currency [0] 12" xfId="31666" hidden="1"/>
    <cellStyle name="Currency [0] 12" xfId="32384" hidden="1"/>
    <cellStyle name="Currency [0] 12" xfId="32556" hidden="1"/>
    <cellStyle name="Currency [0] 12" xfId="32955" hidden="1"/>
    <cellStyle name="Currency [0] 12" xfId="33100" hidden="1"/>
    <cellStyle name="Currency [0] 12" xfId="33441" hidden="1"/>
    <cellStyle name="Currency [0] 12" xfId="33778" hidden="1"/>
    <cellStyle name="Currency [0] 12" xfId="34029" hidden="1"/>
    <cellStyle name="Currency [0] 13" xfId="2568" hidden="1"/>
    <cellStyle name="Currency [0] 13" xfId="9164" hidden="1"/>
    <cellStyle name="Currency [0] 13" xfId="11656" hidden="1"/>
    <cellStyle name="Currency [0] 13" xfId="15424" hidden="1"/>
    <cellStyle name="Currency [0] 13" xfId="17786" hidden="1"/>
    <cellStyle name="Currency [0] 13" xfId="21060" hidden="1"/>
    <cellStyle name="Currency [0] 13" xfId="24247" hidden="1"/>
    <cellStyle name="Currency [0] 13" xfId="27222" hidden="1"/>
    <cellStyle name="Currency [0] 13" xfId="28877" hidden="1"/>
    <cellStyle name="Currency [0] 13" xfId="29598" hidden="1"/>
    <cellStyle name="Currency [0] 13" xfId="29770" hidden="1"/>
    <cellStyle name="Currency [0] 13" xfId="30166" hidden="1"/>
    <cellStyle name="Currency [0] 13" xfId="30312" hidden="1"/>
    <cellStyle name="Currency [0] 13" xfId="30652" hidden="1"/>
    <cellStyle name="Currency [0] 13" xfId="30989" hidden="1"/>
    <cellStyle name="Currency [0] 13" xfId="31240" hidden="1"/>
    <cellStyle name="Currency [0] 13" xfId="31669" hidden="1"/>
    <cellStyle name="Currency [0] 13" xfId="32390" hidden="1"/>
    <cellStyle name="Currency [0] 13" xfId="32562" hidden="1"/>
    <cellStyle name="Currency [0] 13" xfId="32958" hidden="1"/>
    <cellStyle name="Currency [0] 13" xfId="33104" hidden="1"/>
    <cellStyle name="Currency [0] 13" xfId="33444" hidden="1"/>
    <cellStyle name="Currency [0] 13" xfId="33781" hidden="1"/>
    <cellStyle name="Currency [0] 13" xfId="34032" hidden="1"/>
    <cellStyle name="Currency [0] 14" xfId="2648" hidden="1"/>
    <cellStyle name="Currency [0] 14" xfId="9255" hidden="1"/>
    <cellStyle name="Currency [0] 14" xfId="11755" hidden="1"/>
    <cellStyle name="Currency [0] 14" xfId="15513" hidden="1"/>
    <cellStyle name="Currency [0] 14" xfId="17875" hidden="1"/>
    <cellStyle name="Currency [0] 14" xfId="21147" hidden="1"/>
    <cellStyle name="Currency [0] 14" xfId="24334" hidden="1"/>
    <cellStyle name="Currency [0] 14" xfId="27302" hidden="1"/>
    <cellStyle name="Currency [0] 14" xfId="28879" hidden="1"/>
    <cellStyle name="Currency [0] 14" xfId="29600" hidden="1"/>
    <cellStyle name="Currency [0] 14" xfId="29774" hidden="1"/>
    <cellStyle name="Currency [0] 14" xfId="30168" hidden="1"/>
    <cellStyle name="Currency [0] 14" xfId="30315" hidden="1"/>
    <cellStyle name="Currency [0] 14" xfId="30654" hidden="1"/>
    <cellStyle name="Currency [0] 14" xfId="30991" hidden="1"/>
    <cellStyle name="Currency [0] 14" xfId="31242" hidden="1"/>
    <cellStyle name="Currency [0] 14" xfId="31671" hidden="1"/>
    <cellStyle name="Currency [0] 14" xfId="32392" hidden="1"/>
    <cellStyle name="Currency [0] 14" xfId="32566" hidden="1"/>
    <cellStyle name="Currency [0] 14" xfId="32960" hidden="1"/>
    <cellStyle name="Currency [0] 14" xfId="33107" hidden="1"/>
    <cellStyle name="Currency [0] 14" xfId="33446" hidden="1"/>
    <cellStyle name="Currency [0] 14" xfId="33783" hidden="1"/>
    <cellStyle name="Currency [0] 14" xfId="34034" hidden="1"/>
    <cellStyle name="Currency [0] 15" xfId="2738" hidden="1"/>
    <cellStyle name="Currency [0] 15" xfId="9351" hidden="1"/>
    <cellStyle name="Currency [0] 15" xfId="11852" hidden="1"/>
    <cellStyle name="Currency [0] 15" xfId="15605" hidden="1"/>
    <cellStyle name="Currency [0] 15" xfId="17969" hidden="1"/>
    <cellStyle name="Currency [0] 15" xfId="21241" hidden="1"/>
    <cellStyle name="Currency [0] 15" xfId="24426" hidden="1"/>
    <cellStyle name="Currency [0] 15" xfId="27392" hidden="1"/>
    <cellStyle name="Currency [0] 15" xfId="28880" hidden="1"/>
    <cellStyle name="Currency [0] 15" xfId="29601" hidden="1"/>
    <cellStyle name="Currency [0] 15" xfId="29775" hidden="1"/>
    <cellStyle name="Currency [0] 15" xfId="30169" hidden="1"/>
    <cellStyle name="Currency [0] 15" xfId="30316" hidden="1"/>
    <cellStyle name="Currency [0] 15" xfId="30655" hidden="1"/>
    <cellStyle name="Currency [0] 15" xfId="30992" hidden="1"/>
    <cellStyle name="Currency [0] 15" xfId="31243" hidden="1"/>
    <cellStyle name="Currency [0] 15" xfId="31672" hidden="1"/>
    <cellStyle name="Currency [0] 15" xfId="32393" hidden="1"/>
    <cellStyle name="Currency [0] 15" xfId="32567" hidden="1"/>
    <cellStyle name="Currency [0] 15" xfId="32961" hidden="1"/>
    <cellStyle name="Currency [0] 15" xfId="33108" hidden="1"/>
    <cellStyle name="Currency [0] 15" xfId="33447" hidden="1"/>
    <cellStyle name="Currency [0] 15" xfId="33784" hidden="1"/>
    <cellStyle name="Currency [0] 15" xfId="34035" hidden="1"/>
    <cellStyle name="Currency [0] 16" xfId="2632" hidden="1"/>
    <cellStyle name="Currency [0] 16" xfId="9237" hidden="1"/>
    <cellStyle name="Currency [0] 16" xfId="11734" hidden="1"/>
    <cellStyle name="Currency [0] 16" xfId="15496" hidden="1"/>
    <cellStyle name="Currency [0] 16" xfId="17857" hidden="1"/>
    <cellStyle name="Currency [0] 16" xfId="21129" hidden="1"/>
    <cellStyle name="Currency [0] 16" xfId="24316" hidden="1"/>
    <cellStyle name="Currency [0] 16" xfId="27286" hidden="1"/>
    <cellStyle name="Currency [0] 16" xfId="28878" hidden="1"/>
    <cellStyle name="Currency [0] 16" xfId="29599" hidden="1"/>
    <cellStyle name="Currency [0] 16" xfId="29771" hidden="1"/>
    <cellStyle name="Currency [0] 16" xfId="30167" hidden="1"/>
    <cellStyle name="Currency [0] 16" xfId="30314" hidden="1"/>
    <cellStyle name="Currency [0] 16" xfId="30653" hidden="1"/>
    <cellStyle name="Currency [0] 16" xfId="30990" hidden="1"/>
    <cellStyle name="Currency [0] 16" xfId="31241" hidden="1"/>
    <cellStyle name="Currency [0] 16" xfId="31670" hidden="1"/>
    <cellStyle name="Currency [0] 16" xfId="32391" hidden="1"/>
    <cellStyle name="Currency [0] 16" xfId="32563" hidden="1"/>
    <cellStyle name="Currency [0] 16" xfId="32959" hidden="1"/>
    <cellStyle name="Currency [0] 16" xfId="33106" hidden="1"/>
    <cellStyle name="Currency [0] 16" xfId="33445" hidden="1"/>
    <cellStyle name="Currency [0] 16" xfId="33782" hidden="1"/>
    <cellStyle name="Currency [0] 16" xfId="34033" hidden="1"/>
    <cellStyle name="Currency [0] 17" xfId="2828" hidden="1"/>
    <cellStyle name="Currency [0] 17" xfId="9448" hidden="1"/>
    <cellStyle name="Currency [0] 17" xfId="11953" hidden="1"/>
    <cellStyle name="Currency [0] 17" xfId="15700" hidden="1"/>
    <cellStyle name="Currency [0] 17" xfId="18066" hidden="1"/>
    <cellStyle name="Currency [0] 17" xfId="21337" hidden="1"/>
    <cellStyle name="Currency [0] 17" xfId="24522" hidden="1"/>
    <cellStyle name="Currency [0] 17" xfId="27482" hidden="1"/>
    <cellStyle name="Currency [0] 17" xfId="28881" hidden="1"/>
    <cellStyle name="Currency [0] 17" xfId="29603" hidden="1"/>
    <cellStyle name="Currency [0] 17" xfId="29776" hidden="1"/>
    <cellStyle name="Currency [0] 17" xfId="30170" hidden="1"/>
    <cellStyle name="Currency [0] 17" xfId="30317" hidden="1"/>
    <cellStyle name="Currency [0] 17" xfId="30656" hidden="1"/>
    <cellStyle name="Currency [0] 17" xfId="30993" hidden="1"/>
    <cellStyle name="Currency [0] 17" xfId="31244" hidden="1"/>
    <cellStyle name="Currency [0] 17" xfId="31673" hidden="1"/>
    <cellStyle name="Currency [0] 17" xfId="32395" hidden="1"/>
    <cellStyle name="Currency [0] 17" xfId="32568" hidden="1"/>
    <cellStyle name="Currency [0] 17" xfId="32962" hidden="1"/>
    <cellStyle name="Currency [0] 17" xfId="33109" hidden="1"/>
    <cellStyle name="Currency [0] 17" xfId="33448" hidden="1"/>
    <cellStyle name="Currency [0] 17" xfId="33785" hidden="1"/>
    <cellStyle name="Currency [0] 17" xfId="34036" hidden="1"/>
    <cellStyle name="Currency [0] 2" xfId="1725" hidden="1"/>
    <cellStyle name="Currency [0] 2" xfId="7966" hidden="1"/>
    <cellStyle name="Currency [0] 2" xfId="5913" hidden="1"/>
    <cellStyle name="Currency [0] 2" xfId="14306" hidden="1"/>
    <cellStyle name="Currency [0] 2" xfId="10799" hidden="1"/>
    <cellStyle name="Currency [0] 2" xfId="20129" hidden="1"/>
    <cellStyle name="Currency [0] 2" xfId="23338" hidden="1"/>
    <cellStyle name="Currency [0] 2" xfId="26379" hidden="1"/>
    <cellStyle name="Currency [0] 2" xfId="28866" hidden="1"/>
    <cellStyle name="Currency [0] 2" xfId="29548" hidden="1"/>
    <cellStyle name="Currency [0] 2" xfId="29202" hidden="1"/>
    <cellStyle name="Currency [0] 2" xfId="30131" hidden="1"/>
    <cellStyle name="Currency [0] 2" xfId="29740" hidden="1"/>
    <cellStyle name="Currency [0] 2" xfId="30636" hidden="1"/>
    <cellStyle name="Currency [0] 2" xfId="30973" hidden="1"/>
    <cellStyle name="Currency [0] 2" xfId="31229" hidden="1"/>
    <cellStyle name="Currency [0] 2" xfId="31658" hidden="1"/>
    <cellStyle name="Currency [0] 2" xfId="32340" hidden="1"/>
    <cellStyle name="Currency [0] 2" xfId="31994" hidden="1"/>
    <cellStyle name="Currency [0] 2" xfId="32923" hidden="1"/>
    <cellStyle name="Currency [0] 2" xfId="32532" hidden="1"/>
    <cellStyle name="Currency [0] 2" xfId="33428" hidden="1"/>
    <cellStyle name="Currency [0] 2" xfId="33765" hidden="1"/>
    <cellStyle name="Currency [0] 2" xfId="34021" hidden="1"/>
    <cellStyle name="Currency [0] 3" xfId="1790" hidden="1"/>
    <cellStyle name="Currency [0] 3" xfId="8032" hidden="1"/>
    <cellStyle name="Currency [0] 3" xfId="6360" hidden="1"/>
    <cellStyle name="Currency [0] 3" xfId="14371" hidden="1"/>
    <cellStyle name="Currency [0] 3" xfId="5654" hidden="1"/>
    <cellStyle name="Currency [0] 3" xfId="20196" hidden="1"/>
    <cellStyle name="Currency [0] 3" xfId="23404" hidden="1"/>
    <cellStyle name="Currency [0] 3" xfId="26444" hidden="1"/>
    <cellStyle name="Currency [0] 3" xfId="28867" hidden="1"/>
    <cellStyle name="Currency [0] 3" xfId="29549" hidden="1"/>
    <cellStyle name="Currency [0] 3" xfId="29273" hidden="1"/>
    <cellStyle name="Currency [0] 3" xfId="30132" hidden="1"/>
    <cellStyle name="Currency [0] 3" xfId="29178" hidden="1"/>
    <cellStyle name="Currency [0] 3" xfId="30637" hidden="1"/>
    <cellStyle name="Currency [0] 3" xfId="30974" hidden="1"/>
    <cellStyle name="Currency [0] 3" xfId="31230" hidden="1"/>
    <cellStyle name="Currency [0] 3" xfId="31659" hidden="1"/>
    <cellStyle name="Currency [0] 3" xfId="32341" hidden="1"/>
    <cellStyle name="Currency [0] 3" xfId="32065" hidden="1"/>
    <cellStyle name="Currency [0] 3" xfId="32924" hidden="1"/>
    <cellStyle name="Currency [0] 3" xfId="31970" hidden="1"/>
    <cellStyle name="Currency [0] 3" xfId="33429" hidden="1"/>
    <cellStyle name="Currency [0] 3" xfId="33766" hidden="1"/>
    <cellStyle name="Currency [0] 3" xfId="34022" hidden="1"/>
    <cellStyle name="Currency [0] 4" xfId="2014" hidden="1"/>
    <cellStyle name="Currency [0] 4" xfId="8562" hidden="1"/>
    <cellStyle name="Currency [0] 4" xfId="11006" hidden="1"/>
    <cellStyle name="Currency [0] 4" xfId="14834" hidden="1"/>
    <cellStyle name="Currency [0] 4" xfId="17163" hidden="1"/>
    <cellStyle name="Currency [0] 4" xfId="20447" hidden="1"/>
    <cellStyle name="Currency [0] 4" xfId="23649" hidden="1"/>
    <cellStyle name="Currency [0] 4" xfId="26668" hidden="1"/>
    <cellStyle name="Currency [0] 4" xfId="28869" hidden="1"/>
    <cellStyle name="Currency [0] 4" xfId="29587" hidden="1"/>
    <cellStyle name="Currency [0] 4" xfId="29751" hidden="1"/>
    <cellStyle name="Currency [0] 4" xfId="30158" hidden="1"/>
    <cellStyle name="Currency [0] 4" xfId="30300" hidden="1"/>
    <cellStyle name="Currency [0] 4" xfId="30642" hidden="1"/>
    <cellStyle name="Currency [0] 4" xfId="30979" hidden="1"/>
    <cellStyle name="Currency [0] 4" xfId="31232" hidden="1"/>
    <cellStyle name="Currency [0] 4" xfId="31661" hidden="1"/>
    <cellStyle name="Currency [0] 4" xfId="32379" hidden="1"/>
    <cellStyle name="Currency [0] 4" xfId="32543" hidden="1"/>
    <cellStyle name="Currency [0] 4" xfId="32950" hidden="1"/>
    <cellStyle name="Currency [0] 4" xfId="33092" hidden="1"/>
    <cellStyle name="Currency [0] 4" xfId="33434" hidden="1"/>
    <cellStyle name="Currency [0] 4" xfId="33771" hidden="1"/>
    <cellStyle name="Currency [0] 4" xfId="34024" hidden="1"/>
    <cellStyle name="Currency [0] 5" xfId="2081" hidden="1"/>
    <cellStyle name="Currency [0] 5" xfId="8638" hidden="1"/>
    <cellStyle name="Currency [0] 5" xfId="11090" hidden="1"/>
    <cellStyle name="Currency [0] 5" xfId="14910" hidden="1"/>
    <cellStyle name="Currency [0] 5" xfId="17243" hidden="1"/>
    <cellStyle name="Currency [0] 5" xfId="20526" hidden="1"/>
    <cellStyle name="Currency [0] 5" xfId="23724" hidden="1"/>
    <cellStyle name="Currency [0] 5" xfId="26735" hidden="1"/>
    <cellStyle name="Currency [0] 5" xfId="28870" hidden="1"/>
    <cellStyle name="Currency [0] 5" xfId="29588" hidden="1"/>
    <cellStyle name="Currency [0] 5" xfId="29753" hidden="1"/>
    <cellStyle name="Currency [0] 5" xfId="30159" hidden="1"/>
    <cellStyle name="Currency [0] 5" xfId="30301" hidden="1"/>
    <cellStyle name="Currency [0] 5" xfId="30643" hidden="1"/>
    <cellStyle name="Currency [0] 5" xfId="30980" hidden="1"/>
    <cellStyle name="Currency [0] 5" xfId="31233" hidden="1"/>
    <cellStyle name="Currency [0] 5" xfId="31662" hidden="1"/>
    <cellStyle name="Currency [0] 5" xfId="32380" hidden="1"/>
    <cellStyle name="Currency [0] 5" xfId="32545" hidden="1"/>
    <cellStyle name="Currency [0] 5" xfId="32951" hidden="1"/>
    <cellStyle name="Currency [0] 5" xfId="33093" hidden="1"/>
    <cellStyle name="Currency [0] 5" xfId="33435" hidden="1"/>
    <cellStyle name="Currency [0] 5" xfId="33772" hidden="1"/>
    <cellStyle name="Currency [0] 5" xfId="34025" hidden="1"/>
    <cellStyle name="Currency [0] 6" xfId="2133" hidden="1"/>
    <cellStyle name="Currency [0] 6" xfId="8697" hidden="1"/>
    <cellStyle name="Currency [0] 6" xfId="11159" hidden="1"/>
    <cellStyle name="Currency [0] 6" xfId="14966" hidden="1"/>
    <cellStyle name="Currency [0] 6" xfId="17306" hidden="1"/>
    <cellStyle name="Currency [0] 6" xfId="20589" hidden="1"/>
    <cellStyle name="Currency [0] 6" xfId="23786" hidden="1"/>
    <cellStyle name="Currency [0] 6" xfId="26787" hidden="1"/>
    <cellStyle name="Currency [0] 6" xfId="28871" hidden="1"/>
    <cellStyle name="Currency [0] 6" xfId="29589" hidden="1"/>
    <cellStyle name="Currency [0] 6" xfId="29757" hidden="1"/>
    <cellStyle name="Currency [0] 6" xfId="30160" hidden="1"/>
    <cellStyle name="Currency [0] 6" xfId="30303" hidden="1"/>
    <cellStyle name="Currency [0] 6" xfId="30645" hidden="1"/>
    <cellStyle name="Currency [0] 6" xfId="30982" hidden="1"/>
    <cellStyle name="Currency [0] 6" xfId="31234" hidden="1"/>
    <cellStyle name="Currency [0] 6" xfId="31663" hidden="1"/>
    <cellStyle name="Currency [0] 6" xfId="32381" hidden="1"/>
    <cellStyle name="Currency [0] 6" xfId="32549" hidden="1"/>
    <cellStyle name="Currency [0] 6" xfId="32952" hidden="1"/>
    <cellStyle name="Currency [0] 6" xfId="33095" hidden="1"/>
    <cellStyle name="Currency [0] 6" xfId="33437" hidden="1"/>
    <cellStyle name="Currency [0] 6" xfId="33774" hidden="1"/>
    <cellStyle name="Currency [0] 6" xfId="34026" hidden="1"/>
    <cellStyle name="Currency [0] 7" xfId="2228" hidden="1"/>
    <cellStyle name="Currency [0] 7" xfId="8796" hidden="1"/>
    <cellStyle name="Currency [0] 7" xfId="11264" hidden="1"/>
    <cellStyle name="Currency [0] 7" xfId="15064" hidden="1"/>
    <cellStyle name="Currency [0] 7" xfId="17408" hidden="1"/>
    <cellStyle name="Currency [0] 7" xfId="20689" hidden="1"/>
    <cellStyle name="Currency [0] 7" xfId="23885" hidden="1"/>
    <cellStyle name="Currency [0] 7" xfId="26882" hidden="1"/>
    <cellStyle name="Currency [0] 7" xfId="28872" hidden="1"/>
    <cellStyle name="Currency [0] 7" xfId="29590" hidden="1"/>
    <cellStyle name="Currency [0] 7" xfId="29760" hidden="1"/>
    <cellStyle name="Currency [0] 7" xfId="30161" hidden="1"/>
    <cellStyle name="Currency [0] 7" xfId="30306" hidden="1"/>
    <cellStyle name="Currency [0] 7" xfId="30647" hidden="1"/>
    <cellStyle name="Currency [0] 7" xfId="30984" hidden="1"/>
    <cellStyle name="Currency [0] 7" xfId="31235" hidden="1"/>
    <cellStyle name="Currency [0] 7" xfId="31664" hidden="1"/>
    <cellStyle name="Currency [0] 7" xfId="32382" hidden="1"/>
    <cellStyle name="Currency [0] 7" xfId="32552" hidden="1"/>
    <cellStyle name="Currency [0] 7" xfId="32953" hidden="1"/>
    <cellStyle name="Currency [0] 7" xfId="33098" hidden="1"/>
    <cellStyle name="Currency [0] 7" xfId="33439" hidden="1"/>
    <cellStyle name="Currency [0] 7" xfId="33776" hidden="1"/>
    <cellStyle name="Currency [0] 7" xfId="34027" hidden="1"/>
    <cellStyle name="Currency [0] 8" xfId="2004" hidden="1"/>
    <cellStyle name="Currency [0] 8" xfId="8552" hidden="1"/>
    <cellStyle name="Currency [0] 8" xfId="10995" hidden="1"/>
    <cellStyle name="Currency [0] 8" xfId="14824" hidden="1"/>
    <cellStyle name="Currency [0] 8" xfId="17152" hidden="1"/>
    <cellStyle name="Currency [0] 8" xfId="20436" hidden="1"/>
    <cellStyle name="Currency [0] 8" xfId="23638" hidden="1"/>
    <cellStyle name="Currency [0] 8" xfId="26658" hidden="1"/>
    <cellStyle name="Currency [0] 8" xfId="28868" hidden="1"/>
    <cellStyle name="Currency [0] 8" xfId="29586" hidden="1"/>
    <cellStyle name="Currency [0] 8" xfId="29750" hidden="1"/>
    <cellStyle name="Currency [0] 8" xfId="30157" hidden="1"/>
    <cellStyle name="Currency [0] 8" xfId="30299" hidden="1"/>
    <cellStyle name="Currency [0] 8" xfId="30641" hidden="1"/>
    <cellStyle name="Currency [0] 8" xfId="30978" hidden="1"/>
    <cellStyle name="Currency [0] 8" xfId="31231" hidden="1"/>
    <cellStyle name="Currency [0] 8" xfId="31660" hidden="1"/>
    <cellStyle name="Currency [0] 8" xfId="32378" hidden="1"/>
    <cellStyle name="Currency [0] 8" xfId="32542" hidden="1"/>
    <cellStyle name="Currency [0] 8" xfId="32949" hidden="1"/>
    <cellStyle name="Currency [0] 8" xfId="33091" hidden="1"/>
    <cellStyle name="Currency [0] 8" xfId="33433" hidden="1"/>
    <cellStyle name="Currency [0] 8" xfId="33770" hidden="1"/>
    <cellStyle name="Currency [0] 8" xfId="34023" hidden="1"/>
    <cellStyle name="Currency [0] 9" xfId="2327" hidden="1"/>
    <cellStyle name="Currency [0] 9" xfId="8902" hidden="1"/>
    <cellStyle name="Currency [0] 9" xfId="11378" hidden="1"/>
    <cellStyle name="Currency [0] 9" xfId="15170" hidden="1"/>
    <cellStyle name="Currency [0] 9" xfId="17519" hidden="1"/>
    <cellStyle name="Currency [0] 9" xfId="20799" hidden="1"/>
    <cellStyle name="Currency [0] 9" xfId="23991" hidden="1"/>
    <cellStyle name="Currency [0] 9" xfId="26981" hidden="1"/>
    <cellStyle name="Currency [0] 9" xfId="28873" hidden="1"/>
    <cellStyle name="Currency [0] 9" xfId="29591" hidden="1"/>
    <cellStyle name="Currency [0] 9" xfId="29763" hidden="1"/>
    <cellStyle name="Currency [0] 9" xfId="30162" hidden="1"/>
    <cellStyle name="Currency [0] 9" xfId="30307" hidden="1"/>
    <cellStyle name="Currency [0] 9" xfId="30648" hidden="1"/>
    <cellStyle name="Currency [0] 9" xfId="30985" hidden="1"/>
    <cellStyle name="Currency [0] 9" xfId="31236" hidden="1"/>
    <cellStyle name="Currency [0] 9" xfId="31665" hidden="1"/>
    <cellStyle name="Currency [0] 9" xfId="32383" hidden="1"/>
    <cellStyle name="Currency [0] 9" xfId="32555" hidden="1"/>
    <cellStyle name="Currency [0] 9" xfId="32954" hidden="1"/>
    <cellStyle name="Currency [0] 9" xfId="33099" hidden="1"/>
    <cellStyle name="Currency [0] 9" xfId="33440" hidden="1"/>
    <cellStyle name="Currency [0] 9" xfId="33777" hidden="1"/>
    <cellStyle name="Currency [0] 9" xfId="34028" hidden="1"/>
    <cellStyle name="Currency 4 13 2" xfId="1702" hidden="1"/>
    <cellStyle name="Currency 4 13 2" xfId="2968" hidden="1"/>
    <cellStyle name="Currency 4 13 2" xfId="9594" hidden="1"/>
    <cellStyle name="Currency 4 13 2" xfId="12107" hidden="1"/>
    <cellStyle name="Currency 4 13 2" xfId="15845" hidden="1"/>
    <cellStyle name="Currency 4 13 2" xfId="18213" hidden="1"/>
    <cellStyle name="Currency 4 13 2" xfId="21482" hidden="1"/>
    <cellStyle name="Currency 4 13 2" xfId="24666" hidden="1"/>
    <cellStyle name="Currency 4 13 2" xfId="28843" hidden="1"/>
    <cellStyle name="Currency 4 13 2" xfId="28958" hidden="1"/>
    <cellStyle name="Currency 4 13 2" xfId="29681" hidden="1"/>
    <cellStyle name="Currency 4 13 2" xfId="29854" hidden="1"/>
    <cellStyle name="Currency 4 13 2" xfId="30247" hidden="1"/>
    <cellStyle name="Currency 4 13 2" xfId="30395" hidden="1"/>
    <cellStyle name="Currency 4 13 2" xfId="30733" hidden="1"/>
    <cellStyle name="Currency 4 13 2" xfId="31070" hidden="1"/>
    <cellStyle name="Currency 4 13 2" xfId="31635" hidden="1"/>
    <cellStyle name="Currency 4 13 2" xfId="31750" hidden="1"/>
    <cellStyle name="Currency 4 13 2" xfId="32473" hidden="1"/>
    <cellStyle name="Currency 4 13 2" xfId="32646" hidden="1"/>
    <cellStyle name="Currency 4 13 2" xfId="33039" hidden="1"/>
    <cellStyle name="Currency 4 13 2" xfId="33187" hidden="1"/>
    <cellStyle name="Currency 4 13 2" xfId="33525" hidden="1"/>
    <cellStyle name="Currency 4 13 2" xfId="33862" hidden="1"/>
    <cellStyle name="Currency 6 2" xfId="1639" hidden="1"/>
    <cellStyle name="Currency 6 2" xfId="2905" hidden="1"/>
    <cellStyle name="Currency 6 2" xfId="9531" hidden="1"/>
    <cellStyle name="Currency 6 2" xfId="12044" hidden="1"/>
    <cellStyle name="Currency 6 2" xfId="15782" hidden="1"/>
    <cellStyle name="Currency 6 2" xfId="18150" hidden="1"/>
    <cellStyle name="Currency 6 2" xfId="21419" hidden="1"/>
    <cellStyle name="Currency 6 2" xfId="24603" hidden="1"/>
    <cellStyle name="Currency 6 2" xfId="28780" hidden="1"/>
    <cellStyle name="Currency 6 2" xfId="28895" hidden="1"/>
    <cellStyle name="Currency 6 2" xfId="29618" hidden="1"/>
    <cellStyle name="Currency 6 2" xfId="29791" hidden="1"/>
    <cellStyle name="Currency 6 2" xfId="30184" hidden="1"/>
    <cellStyle name="Currency 6 2" xfId="30332" hidden="1"/>
    <cellStyle name="Currency 6 2" xfId="30670" hidden="1"/>
    <cellStyle name="Currency 6 2" xfId="31007" hidden="1"/>
    <cellStyle name="Currency 6 2" xfId="31572" hidden="1"/>
    <cellStyle name="Currency 6 2" xfId="31687" hidden="1"/>
    <cellStyle name="Currency 6 2" xfId="32410" hidden="1"/>
    <cellStyle name="Currency 6 2" xfId="32583" hidden="1"/>
    <cellStyle name="Currency 6 2" xfId="32976" hidden="1"/>
    <cellStyle name="Currency 6 2" xfId="33124" hidden="1"/>
    <cellStyle name="Currency 6 2" xfId="33462" hidden="1"/>
    <cellStyle name="Currency 6 2" xfId="33799" hidden="1"/>
    <cellStyle name="Date (short)" xfId="51"/>
    <cellStyle name="Explanatory Text" xfId="18" builtinId="53" customBuiltin="1"/>
    <cellStyle name="Explanatory Text 16" xfId="28451"/>
    <cellStyle name="Good" xfId="9" builtinId="26" hidden="1" customBuiltin="1"/>
    <cellStyle name="Good" xfId="59" builtinId="26" hidden="1" customBuiltin="1"/>
    <cellStyle name="Good" xfId="94" builtinId="26" hidden="1" customBuiltin="1"/>
    <cellStyle name="Good" xfId="136" builtinId="26" hidden="1" customBuiltin="1"/>
    <cellStyle name="Good" xfId="179" builtinId="26" hidden="1" customBuiltin="1"/>
    <cellStyle name="Good" xfId="213" builtinId="26" hidden="1" customBuiltin="1"/>
    <cellStyle name="Good" xfId="250" builtinId="26" hidden="1" customBuiltin="1"/>
    <cellStyle name="Good" xfId="287" builtinId="26" hidden="1" customBuiltin="1"/>
    <cellStyle name="Good" xfId="321" builtinId="26" hidden="1" customBuiltin="1"/>
    <cellStyle name="Good" xfId="356" builtinId="26" hidden="1" customBuiltin="1"/>
    <cellStyle name="Good" xfId="444" builtinId="26" hidden="1" customBuiltin="1"/>
    <cellStyle name="Good" xfId="478" builtinId="26" hidden="1" customBuiltin="1"/>
    <cellStyle name="Good" xfId="514" builtinId="26" hidden="1" customBuiltin="1"/>
    <cellStyle name="Good" xfId="550" builtinId="26" hidden="1" customBuiltin="1"/>
    <cellStyle name="Good" xfId="584" builtinId="26" hidden="1" customBuiltin="1"/>
    <cellStyle name="Good" xfId="389" builtinId="26" hidden="1" customBuiltin="1"/>
    <cellStyle name="Good" xfId="635" builtinId="26" hidden="1" customBuiltin="1"/>
    <cellStyle name="Good" xfId="669" builtinId="26" hidden="1" customBuiltin="1"/>
    <cellStyle name="Good" xfId="706" builtinId="26" hidden="1" customBuiltin="1"/>
    <cellStyle name="Good" xfId="742" builtinId="26" hidden="1" customBuiltin="1"/>
    <cellStyle name="Good" xfId="776" builtinId="26" hidden="1" customBuiltin="1"/>
    <cellStyle name="Good" xfId="625" builtinId="26" hidden="1" customBuiltin="1"/>
    <cellStyle name="Good" xfId="650" builtinId="26" hidden="1" customBuiltin="1"/>
    <cellStyle name="Good" xfId="683" builtinId="26" hidden="1" customBuiltin="1"/>
    <cellStyle name="Good" xfId="837" builtinId="26" hidden="1" customBuiltin="1"/>
    <cellStyle name="Good" xfId="874" builtinId="26" hidden="1" customBuiltin="1"/>
    <cellStyle name="Good" xfId="909" builtinId="26" hidden="1" customBuiltin="1"/>
    <cellStyle name="Good" xfId="410" builtinId="26" hidden="1" customBuiltin="1"/>
    <cellStyle name="Good" xfId="972" builtinId="26" hidden="1" customBuiltin="1"/>
    <cellStyle name="Good" xfId="1005" builtinId="26" hidden="1" customBuiltin="1"/>
    <cellStyle name="Good" xfId="1039" builtinId="26" hidden="1" customBuiltin="1"/>
    <cellStyle name="Good" xfId="1073" builtinId="26" hidden="1" customBuiltin="1"/>
    <cellStyle name="Good" xfId="1103" builtinId="26" hidden="1" customBuiltin="1"/>
    <cellStyle name="Good" xfId="962" builtinId="26" hidden="1" customBuiltin="1"/>
    <cellStyle name="Good" xfId="987" builtinId="26" hidden="1" customBuiltin="1"/>
    <cellStyle name="Good" xfId="1019" builtinId="26" hidden="1" customBuiltin="1"/>
    <cellStyle name="Good" xfId="1159" builtinId="26" hidden="1" customBuiltin="1"/>
    <cellStyle name="Good" xfId="1195" builtinId="26" hidden="1" customBuiltin="1"/>
    <cellStyle name="Good" xfId="1229" builtinId="26" hidden="1" customBuiltin="1"/>
    <cellStyle name="Good" xfId="1269" builtinId="26" hidden="1" customBuiltin="1"/>
    <cellStyle name="Good" xfId="1314" builtinId="26" hidden="1" customBuiltin="1"/>
    <cellStyle name="Good" xfId="1347" builtinId="26" hidden="1" customBuiltin="1"/>
    <cellStyle name="Good" xfId="1381" builtinId="26" hidden="1" customBuiltin="1"/>
    <cellStyle name="Good" xfId="1415" builtinId="26" hidden="1" customBuiltin="1"/>
    <cellStyle name="Good" xfId="1445" builtinId="26" hidden="1" customBuiltin="1"/>
    <cellStyle name="Good" xfId="1304" builtinId="26" hidden="1" customBuiltin="1"/>
    <cellStyle name="Good" xfId="1329" builtinId="26" hidden="1" customBuiltin="1"/>
    <cellStyle name="Good" xfId="1361" builtinId="26" hidden="1" customBuiltin="1"/>
    <cellStyle name="Good" xfId="1501" builtinId="26" hidden="1" customBuiltin="1"/>
    <cellStyle name="Good" xfId="1537" builtinId="26" hidden="1" customBuiltin="1"/>
    <cellStyle name="Good" xfId="1571" builtinId="26" hidden="1" customBuiltin="1"/>
    <cellStyle name="Good" xfId="1606" builtinId="26" hidden="1" customBuiltin="1"/>
    <cellStyle name="Good" xfId="1727" builtinId="26" hidden="1" customBuiltin="1"/>
    <cellStyle name="Good" xfId="1748" builtinId="26" hidden="1" customBuiltin="1"/>
    <cellStyle name="Good" xfId="1770" builtinId="26" hidden="1" customBuiltin="1"/>
    <cellStyle name="Good" xfId="1792" builtinId="26" hidden="1" customBuiltin="1"/>
    <cellStyle name="Good" xfId="1813" builtinId="26" hidden="1" customBuiltin="1"/>
    <cellStyle name="Good" xfId="1838" builtinId="26" hidden="1" customBuiltin="1"/>
    <cellStyle name="Good" xfId="2017" builtinId="26" hidden="1" customBuiltin="1"/>
    <cellStyle name="Good" xfId="2038" builtinId="26" hidden="1" customBuiltin="1"/>
    <cellStyle name="Good" xfId="2061" builtinId="26" hidden="1" customBuiltin="1"/>
    <cellStyle name="Good" xfId="2083" builtinId="26" hidden="1" customBuiltin="1"/>
    <cellStyle name="Good" xfId="2104" builtinId="26" hidden="1" customBuiltin="1"/>
    <cellStyle name="Good" xfId="1982" builtinId="26" hidden="1" customBuiltin="1"/>
    <cellStyle name="Good" xfId="2137" builtinId="26" hidden="1" customBuiltin="1"/>
    <cellStyle name="Good" xfId="2165" builtinId="26" hidden="1" customBuiltin="1"/>
    <cellStyle name="Good" xfId="2199" builtinId="26" hidden="1" customBuiltin="1"/>
    <cellStyle name="Good" xfId="2230" builtinId="26" hidden="1" customBuiltin="1"/>
    <cellStyle name="Good" xfId="2261" builtinId="26" hidden="1" customBuiltin="1"/>
    <cellStyle name="Good" xfId="2129" builtinId="26" hidden="1" customBuiltin="1"/>
    <cellStyle name="Good" xfId="2150" builtinId="26" hidden="1" customBuiltin="1"/>
    <cellStyle name="Good" xfId="2179" builtinId="26" hidden="1" customBuiltin="1"/>
    <cellStyle name="Good" xfId="2306" builtinId="26" hidden="1" customBuiltin="1"/>
    <cellStyle name="Good" xfId="2329" builtinId="26" hidden="1" customBuiltin="1"/>
    <cellStyle name="Good" xfId="2350" builtinId="26" hidden="1" customBuiltin="1"/>
    <cellStyle name="Good" xfId="1997" builtinId="26" hidden="1" customBuiltin="1"/>
    <cellStyle name="Good" xfId="2392" builtinId="26" hidden="1" customBuiltin="1"/>
    <cellStyle name="Good" xfId="2419" builtinId="26" hidden="1" customBuiltin="1"/>
    <cellStyle name="Good" xfId="2450" builtinId="26" hidden="1" customBuiltin="1"/>
    <cellStyle name="Good" xfId="2480" builtinId="26" hidden="1" customBuiltin="1"/>
    <cellStyle name="Good" xfId="2507" builtinId="26" hidden="1" customBuiltin="1"/>
    <cellStyle name="Good" xfId="2384" builtinId="26" hidden="1" customBuiltin="1"/>
    <cellStyle name="Good" xfId="2405" builtinId="26" hidden="1" customBuiltin="1"/>
    <cellStyle name="Good" xfId="2433" builtinId="26" hidden="1" customBuiltin="1"/>
    <cellStyle name="Good" xfId="2548" builtinId="26" hidden="1" customBuiltin="1"/>
    <cellStyle name="Good" xfId="2570" builtinId="26" hidden="1" customBuiltin="1"/>
    <cellStyle name="Good" xfId="2591" builtinId="26" hidden="1" customBuiltin="1"/>
    <cellStyle name="Good" xfId="2615" builtinId="26" hidden="1" customBuiltin="1"/>
    <cellStyle name="Good" xfId="2652" builtinId="26" hidden="1" customBuiltin="1"/>
    <cellStyle name="Good" xfId="2679" builtinId="26" hidden="1" customBuiltin="1"/>
    <cellStyle name="Good" xfId="2710" builtinId="26" hidden="1" customBuiltin="1"/>
    <cellStyle name="Good" xfId="2740" builtinId="26" hidden="1" customBuiltin="1"/>
    <cellStyle name="Good" xfId="2767" builtinId="26" hidden="1" customBuiltin="1"/>
    <cellStyle name="Good" xfId="2644" builtinId="26" hidden="1" customBuiltin="1"/>
    <cellStyle name="Good" xfId="2665" builtinId="26" hidden="1" customBuiltin="1"/>
    <cellStyle name="Good" xfId="2693" builtinId="26" hidden="1" customBuiltin="1"/>
    <cellStyle name="Good" xfId="2808" builtinId="26" hidden="1" customBuiltin="1"/>
    <cellStyle name="Good" xfId="2830" builtinId="26" hidden="1" customBuiltin="1"/>
    <cellStyle name="Good" xfId="2851" builtinId="26" hidden="1" customBuiltin="1"/>
    <cellStyle name="Good" xfId="2872" builtinId="26" hidden="1" customBuiltin="1"/>
    <cellStyle name="Good" xfId="1917" builtinId="26" hidden="1" customBuiltin="1"/>
    <cellStyle name="Good" xfId="1893" builtinId="26" hidden="1" customBuiltin="1"/>
    <cellStyle name="Good" xfId="1897" builtinId="26" hidden="1" customBuiltin="1"/>
    <cellStyle name="Good" xfId="1920" builtinId="26" hidden="1" customBuiltin="1"/>
    <cellStyle name="Good" xfId="1971" builtinId="26" hidden="1" customBuiltin="1"/>
    <cellStyle name="Good" xfId="1876" builtinId="26" hidden="1" customBuiltin="1"/>
    <cellStyle name="Good" xfId="3024" builtinId="26" hidden="1" customBuiltin="1"/>
    <cellStyle name="Good" xfId="3045" builtinId="26" hidden="1" customBuiltin="1"/>
    <cellStyle name="Good" xfId="3068" builtinId="26" hidden="1" customBuiltin="1"/>
    <cellStyle name="Good" xfId="3089" builtinId="26" hidden="1" customBuiltin="1"/>
    <cellStyle name="Good" xfId="3110" builtinId="26" hidden="1" customBuiltin="1"/>
    <cellStyle name="Good" xfId="2991" builtinId="26" hidden="1" customBuiltin="1"/>
    <cellStyle name="Good" xfId="3142" builtinId="26" hidden="1" customBuiltin="1"/>
    <cellStyle name="Good" xfId="3170" builtinId="26" hidden="1" customBuiltin="1"/>
    <cellStyle name="Good" xfId="3204" builtinId="26" hidden="1" customBuiltin="1"/>
    <cellStyle name="Good" xfId="3234" builtinId="26" hidden="1" customBuiltin="1"/>
    <cellStyle name="Good" xfId="3265" builtinId="26" hidden="1" customBuiltin="1"/>
    <cellStyle name="Good" xfId="3135" builtinId="26" hidden="1" customBuiltin="1"/>
    <cellStyle name="Good" xfId="3155" builtinId="26" hidden="1" customBuiltin="1"/>
    <cellStyle name="Good" xfId="3184" builtinId="26" hidden="1" customBuiltin="1"/>
    <cellStyle name="Good" xfId="3310" builtinId="26" hidden="1" customBuiltin="1"/>
    <cellStyle name="Good" xfId="3332" builtinId="26" hidden="1" customBuiltin="1"/>
    <cellStyle name="Good" xfId="3353" builtinId="26" hidden="1" customBuiltin="1"/>
    <cellStyle name="Good" xfId="3006" builtinId="26" hidden="1" customBuiltin="1"/>
    <cellStyle name="Good" xfId="3393" builtinId="26" hidden="1" customBuiltin="1"/>
    <cellStyle name="Good" xfId="3420" builtinId="26" hidden="1" customBuiltin="1"/>
    <cellStyle name="Good" xfId="3451" builtinId="26" hidden="1" customBuiltin="1"/>
    <cellStyle name="Good" xfId="3480" builtinId="26" hidden="1" customBuiltin="1"/>
    <cellStyle name="Good" xfId="3507" builtinId="26" hidden="1" customBuiltin="1"/>
    <cellStyle name="Good" xfId="3386" builtinId="26" hidden="1" customBuiltin="1"/>
    <cellStyle name="Good" xfId="3406" builtinId="26" hidden="1" customBuiltin="1"/>
    <cellStyle name="Good" xfId="3434" builtinId="26" hidden="1" customBuiltin="1"/>
    <cellStyle name="Good" xfId="3548" builtinId="26" hidden="1" customBuiltin="1"/>
    <cellStyle name="Good" xfId="3569" builtinId="26" hidden="1" customBuiltin="1"/>
    <cellStyle name="Good" xfId="3590" builtinId="26" hidden="1" customBuiltin="1"/>
    <cellStyle name="Good" xfId="3614" builtinId="26" hidden="1" customBuiltin="1"/>
    <cellStyle name="Good" xfId="3649" builtinId="26" hidden="1" customBuiltin="1"/>
    <cellStyle name="Good" xfId="3676" builtinId="26" hidden="1" customBuiltin="1"/>
    <cellStyle name="Good" xfId="3707" builtinId="26" hidden="1" customBuiltin="1"/>
    <cellStyle name="Good" xfId="3736" builtinId="26" hidden="1" customBuiltin="1"/>
    <cellStyle name="Good" xfId="3763" builtinId="26" hidden="1" customBuiltin="1"/>
    <cellStyle name="Good" xfId="3642" builtinId="26" hidden="1" customBuiltin="1"/>
    <cellStyle name="Good" xfId="3662" builtinId="26" hidden="1" customBuiltin="1"/>
    <cellStyle name="Good" xfId="3690" builtinId="26" hidden="1" customBuiltin="1"/>
    <cellStyle name="Good" xfId="3804" builtinId="26" hidden="1" customBuiltin="1"/>
    <cellStyle name="Good" xfId="3825" builtinId="26" hidden="1" customBuiltin="1"/>
    <cellStyle name="Good" xfId="3846" builtinId="26" hidden="1" customBuiltin="1"/>
    <cellStyle name="Good" xfId="3867" builtinId="26" hidden="1" customBuiltin="1"/>
    <cellStyle name="Good" xfId="3907" builtinId="26" hidden="1" customBuiltin="1"/>
    <cellStyle name="Good" xfId="3941" builtinId="26" hidden="1" customBuiltin="1"/>
    <cellStyle name="Good" xfId="3978" builtinId="26" hidden="1" customBuiltin="1"/>
    <cellStyle name="Good" xfId="4015" builtinId="26" hidden="1" customBuiltin="1"/>
    <cellStyle name="Good" xfId="4049" builtinId="26" hidden="1" customBuiltin="1"/>
    <cellStyle name="Good" xfId="4247" builtinId="26" hidden="1" customBuiltin="1"/>
    <cellStyle name="Good" xfId="6382" builtinId="26" hidden="1" customBuiltin="1"/>
    <cellStyle name="Good" xfId="6406" builtinId="26" hidden="1" customBuiltin="1"/>
    <cellStyle name="Good" xfId="6434" builtinId="26" hidden="1" customBuiltin="1"/>
    <cellStyle name="Good" xfId="6460" builtinId="26" hidden="1" customBuiltin="1"/>
    <cellStyle name="Good" xfId="6483" builtinId="26" hidden="1" customBuiltin="1"/>
    <cellStyle name="Good" xfId="6335" builtinId="26" hidden="1" customBuiltin="1"/>
    <cellStyle name="Good" xfId="6523" builtinId="26" hidden="1" customBuiltin="1"/>
    <cellStyle name="Good" xfId="6557" builtinId="26" hidden="1" customBuiltin="1"/>
    <cellStyle name="Good" xfId="6594" builtinId="26" hidden="1" customBuiltin="1"/>
    <cellStyle name="Good" xfId="6631" builtinId="26" hidden="1" customBuiltin="1"/>
    <cellStyle name="Good" xfId="6666" builtinId="26" hidden="1" customBuiltin="1"/>
    <cellStyle name="Good" xfId="6513" builtinId="26" hidden="1" customBuiltin="1"/>
    <cellStyle name="Good" xfId="6538" builtinId="26" hidden="1" customBuiltin="1"/>
    <cellStyle name="Good" xfId="6571" builtinId="26" hidden="1" customBuiltin="1"/>
    <cellStyle name="Good" xfId="6727" builtinId="26" hidden="1" customBuiltin="1"/>
    <cellStyle name="Good" xfId="6764" builtinId="26" hidden="1" customBuiltin="1"/>
    <cellStyle name="Good" xfId="6799" builtinId="26" hidden="1" customBuiltin="1"/>
    <cellStyle name="Good" xfId="6355" builtinId="26" hidden="1" customBuiltin="1"/>
    <cellStyle name="Good" xfId="6862" builtinId="26" hidden="1" customBuiltin="1"/>
    <cellStyle name="Good" xfId="6895" builtinId="26" hidden="1" customBuiltin="1"/>
    <cellStyle name="Good" xfId="6930" builtinId="26" hidden="1" customBuiltin="1"/>
    <cellStyle name="Good" xfId="6964" builtinId="26" hidden="1" customBuiltin="1"/>
    <cellStyle name="Good" xfId="6994" builtinId="26" hidden="1" customBuiltin="1"/>
    <cellStyle name="Good" xfId="6852" builtinId="26" hidden="1" customBuiltin="1"/>
    <cellStyle name="Good" xfId="6877" builtinId="26" hidden="1" customBuiltin="1"/>
    <cellStyle name="Good" xfId="6909" builtinId="26" hidden="1" customBuiltin="1"/>
    <cellStyle name="Good" xfId="7050" builtinId="26" hidden="1" customBuiltin="1"/>
    <cellStyle name="Good" xfId="7086" builtinId="26" hidden="1" customBuiltin="1"/>
    <cellStyle name="Good" xfId="7120" builtinId="26" hidden="1" customBuiltin="1"/>
    <cellStyle name="Good" xfId="7160" builtinId="26" hidden="1" customBuiltin="1"/>
    <cellStyle name="Good" xfId="7206" builtinId="26" hidden="1" customBuiltin="1"/>
    <cellStyle name="Good" xfId="7240" builtinId="26" hidden="1" customBuiltin="1"/>
    <cellStyle name="Good" xfId="7275" builtinId="26" hidden="1" customBuiltin="1"/>
    <cellStyle name="Good" xfId="7309" builtinId="26" hidden="1" customBuiltin="1"/>
    <cellStyle name="Good" xfId="7339" builtinId="26" hidden="1" customBuiltin="1"/>
    <cellStyle name="Good" xfId="7195" builtinId="26" hidden="1" customBuiltin="1"/>
    <cellStyle name="Good" xfId="7221" builtinId="26" hidden="1" customBuiltin="1"/>
    <cellStyle name="Good" xfId="7254" builtinId="26" hidden="1" customBuiltin="1"/>
    <cellStyle name="Good" xfId="7396" builtinId="26" hidden="1" customBuiltin="1"/>
    <cellStyle name="Good" xfId="7432" builtinId="26" hidden="1" customBuiltin="1"/>
    <cellStyle name="Good" xfId="7466" builtinId="26" hidden="1" customBuiltin="1"/>
    <cellStyle name="Good" xfId="7515" builtinId="26" hidden="1" customBuiltin="1"/>
    <cellStyle name="Good" xfId="7968" builtinId="26" hidden="1" customBuiltin="1"/>
    <cellStyle name="Good" xfId="7989" builtinId="26" hidden="1" customBuiltin="1"/>
    <cellStyle name="Good" xfId="8012" builtinId="26" hidden="1" customBuiltin="1"/>
    <cellStyle name="Good" xfId="8035" builtinId="26" hidden="1" customBuiltin="1"/>
    <cellStyle name="Good" xfId="8056" builtinId="26" hidden="1" customBuiltin="1"/>
    <cellStyle name="Good" xfId="8100" builtinId="26" hidden="1" customBuiltin="1"/>
    <cellStyle name="Good" xfId="8565" builtinId="26" hidden="1" customBuiltin="1"/>
    <cellStyle name="Good" xfId="8589" builtinId="26" hidden="1" customBuiltin="1"/>
    <cellStyle name="Good" xfId="8616" builtinId="26" hidden="1" customBuiltin="1"/>
    <cellStyle name="Good" xfId="8640" builtinId="26" hidden="1" customBuiltin="1"/>
    <cellStyle name="Good" xfId="8666" builtinId="26" hidden="1" customBuiltin="1"/>
    <cellStyle name="Good" xfId="8527" builtinId="26" hidden="1" customBuiltin="1"/>
    <cellStyle name="Good" xfId="8701" builtinId="26" hidden="1" customBuiltin="1"/>
    <cellStyle name="Good" xfId="8730" builtinId="26" hidden="1" customBuiltin="1"/>
    <cellStyle name="Good" xfId="8765" builtinId="26" hidden="1" customBuiltin="1"/>
    <cellStyle name="Good" xfId="8798" builtinId="26" hidden="1" customBuiltin="1"/>
    <cellStyle name="Good" xfId="8830" builtinId="26" hidden="1" customBuiltin="1"/>
    <cellStyle name="Good" xfId="8693" builtinId="26" hidden="1" customBuiltin="1"/>
    <cellStyle name="Good" xfId="8714" builtinId="26" hidden="1" customBuiltin="1"/>
    <cellStyle name="Good" xfId="8744" builtinId="26" hidden="1" customBuiltin="1"/>
    <cellStyle name="Good" xfId="8879" builtinId="26" hidden="1" customBuiltin="1"/>
    <cellStyle name="Good" xfId="8904" builtinId="26" hidden="1" customBuiltin="1"/>
    <cellStyle name="Good" xfId="8928" builtinId="26" hidden="1" customBuiltin="1"/>
    <cellStyle name="Good" xfId="8544" builtinId="26" hidden="1" customBuiltin="1"/>
    <cellStyle name="Good" xfId="8973" builtinId="26" hidden="1" customBuiltin="1"/>
    <cellStyle name="Good" xfId="9004" builtinId="26" hidden="1" customBuiltin="1"/>
    <cellStyle name="Good" xfId="9036" builtinId="26" hidden="1" customBuiltin="1"/>
    <cellStyle name="Good" xfId="9068" builtinId="26" hidden="1" customBuiltin="1"/>
    <cellStyle name="Good" xfId="9095" builtinId="26" hidden="1" customBuiltin="1"/>
    <cellStyle name="Good" xfId="8964" builtinId="26" hidden="1" customBuiltin="1"/>
    <cellStyle name="Good" xfId="8988" builtinId="26" hidden="1" customBuiltin="1"/>
    <cellStyle name="Good" xfId="9018" builtinId="26" hidden="1" customBuiltin="1"/>
    <cellStyle name="Good" xfId="9142" builtinId="26" hidden="1" customBuiltin="1"/>
    <cellStyle name="Good" xfId="9166" builtinId="26" hidden="1" customBuiltin="1"/>
    <cellStyle name="Good" xfId="9192" builtinId="26" hidden="1" customBuiltin="1"/>
    <cellStyle name="Good" xfId="9220" builtinId="26" hidden="1" customBuiltin="1"/>
    <cellStyle name="Good" xfId="9259" builtinId="26" hidden="1" customBuiltin="1"/>
    <cellStyle name="Good" xfId="9289" builtinId="26" hidden="1" customBuiltin="1"/>
    <cellStyle name="Good" xfId="9321" builtinId="26" hidden="1" customBuiltin="1"/>
    <cellStyle name="Good" xfId="9353" builtinId="26" hidden="1" customBuiltin="1"/>
    <cellStyle name="Good" xfId="9380" builtinId="26" hidden="1" customBuiltin="1"/>
    <cellStyle name="Good" xfId="9251" builtinId="26" hidden="1" customBuiltin="1"/>
    <cellStyle name="Good" xfId="9273" builtinId="26" hidden="1" customBuiltin="1"/>
    <cellStyle name="Good" xfId="9303" builtinId="26" hidden="1" customBuiltin="1"/>
    <cellStyle name="Good" xfId="9426" builtinId="26" hidden="1" customBuiltin="1"/>
    <cellStyle name="Good" xfId="9450" builtinId="26" hidden="1" customBuiltin="1"/>
    <cellStyle name="Good" xfId="9475" builtinId="26" hidden="1" customBuiltin="1"/>
    <cellStyle name="Good" xfId="9498" builtinId="26" hidden="1" customBuiltin="1"/>
    <cellStyle name="Good" xfId="8357" builtinId="26" hidden="1" customBuiltin="1"/>
    <cellStyle name="Good" xfId="8269" builtinId="26" hidden="1" customBuiltin="1"/>
    <cellStyle name="Good" xfId="8276" builtinId="26" hidden="1" customBuiltin="1"/>
    <cellStyle name="Good" xfId="8362" builtinId="26" hidden="1" customBuiltin="1"/>
    <cellStyle name="Good" xfId="8489" builtinId="26" hidden="1" customBuiltin="1"/>
    <cellStyle name="Good" xfId="8193" builtinId="26" hidden="1" customBuiltin="1"/>
    <cellStyle name="Good" xfId="9666" builtinId="26" hidden="1" customBuiltin="1"/>
    <cellStyle name="Good" xfId="9687" builtinId="26" hidden="1" customBuiltin="1"/>
    <cellStyle name="Good" xfId="9710" builtinId="26" hidden="1" customBuiltin="1"/>
    <cellStyle name="Good" xfId="9731" builtinId="26" hidden="1" customBuiltin="1"/>
    <cellStyle name="Good" xfId="9752" builtinId="26" hidden="1" customBuiltin="1"/>
    <cellStyle name="Good" xfId="9630" builtinId="26" hidden="1" customBuiltin="1"/>
    <cellStyle name="Good" xfId="9785" builtinId="26" hidden="1" customBuiltin="1"/>
    <cellStyle name="Good" xfId="9815" builtinId="26" hidden="1" customBuiltin="1"/>
    <cellStyle name="Good" xfId="9849" builtinId="26" hidden="1" customBuiltin="1"/>
    <cellStyle name="Good" xfId="9881" builtinId="26" hidden="1" customBuiltin="1"/>
    <cellStyle name="Good" xfId="9912" builtinId="26" hidden="1" customBuiltin="1"/>
    <cellStyle name="Good" xfId="9777" builtinId="26" hidden="1" customBuiltin="1"/>
    <cellStyle name="Good" xfId="9799" builtinId="26" hidden="1" customBuiltin="1"/>
    <cellStyle name="Good" xfId="9829" builtinId="26" hidden="1" customBuiltin="1"/>
    <cellStyle name="Good" xfId="9963" builtinId="26" hidden="1" customBuiltin="1"/>
    <cellStyle name="Good" xfId="9988" builtinId="26" hidden="1" customBuiltin="1"/>
    <cellStyle name="Good" xfId="10012" builtinId="26" hidden="1" customBuiltin="1"/>
    <cellStyle name="Good" xfId="9646" builtinId="26" hidden="1" customBuiltin="1"/>
    <cellStyle name="Good" xfId="10055" builtinId="26" hidden="1" customBuiltin="1"/>
    <cellStyle name="Good" xfId="10083" builtinId="26" hidden="1" customBuiltin="1"/>
    <cellStyle name="Good" xfId="10114" builtinId="26" hidden="1" customBuiltin="1"/>
    <cellStyle name="Good" xfId="10144" builtinId="26" hidden="1" customBuiltin="1"/>
    <cellStyle name="Good" xfId="10171" builtinId="26" hidden="1" customBuiltin="1"/>
    <cellStyle name="Good" xfId="10048" builtinId="26" hidden="1" customBuiltin="1"/>
    <cellStyle name="Good" xfId="10068" builtinId="26" hidden="1" customBuiltin="1"/>
    <cellStyle name="Good" xfId="10097" builtinId="26" hidden="1" customBuiltin="1"/>
    <cellStyle name="Good" xfId="10218" builtinId="26" hidden="1" customBuiltin="1"/>
    <cellStyle name="Good" xfId="10241" builtinId="26" hidden="1" customBuiltin="1"/>
    <cellStyle name="Good" xfId="10266" builtinId="26" hidden="1" customBuiltin="1"/>
    <cellStyle name="Good" xfId="10293" builtinId="26" hidden="1" customBuiltin="1"/>
    <cellStyle name="Good" xfId="10332" builtinId="26" hidden="1" customBuiltin="1"/>
    <cellStyle name="Good" xfId="10361" builtinId="26" hidden="1" customBuiltin="1"/>
    <cellStyle name="Good" xfId="10393" builtinId="26" hidden="1" customBuiltin="1"/>
    <cellStyle name="Good" xfId="10424" builtinId="26" hidden="1" customBuiltin="1"/>
    <cellStyle name="Good" xfId="10451" builtinId="26" hidden="1" customBuiltin="1"/>
    <cellStyle name="Good" xfId="10325" builtinId="26" hidden="1" customBuiltin="1"/>
    <cellStyle name="Good" xfId="10346" builtinId="26" hidden="1" customBuiltin="1"/>
    <cellStyle name="Good" xfId="10375" builtinId="26" hidden="1" customBuiltin="1"/>
    <cellStyle name="Good" xfId="10497" builtinId="26" hidden="1" customBuiltin="1"/>
    <cellStyle name="Good" xfId="10521" builtinId="26" hidden="1" customBuiltin="1"/>
    <cellStyle name="Good" xfId="10544" builtinId="26" hidden="1" customBuiltin="1"/>
    <cellStyle name="Good" xfId="10574" builtinId="26" hidden="1" customBuiltin="1"/>
    <cellStyle name="Good" xfId="7645" builtinId="26" hidden="1" customBuiltin="1"/>
    <cellStyle name="Good" xfId="7771" builtinId="26" hidden="1" customBuiltin="1"/>
    <cellStyle name="Good" xfId="8422" builtinId="26" hidden="1" customBuiltin="1"/>
    <cellStyle name="Good" xfId="7899" builtinId="26" hidden="1" customBuiltin="1"/>
    <cellStyle name="Good" xfId="4805" builtinId="26" hidden="1" customBuiltin="1"/>
    <cellStyle name="Good" xfId="9621" builtinId="26" hidden="1" customBuiltin="1"/>
    <cellStyle name="Good" xfId="7922" builtinId="26" hidden="1" customBuiltin="1"/>
    <cellStyle name="Good" xfId="5672" builtinId="26" hidden="1" customBuiltin="1"/>
    <cellStyle name="Good" xfId="4768" builtinId="26" hidden="1" customBuiltin="1"/>
    <cellStyle name="Good" xfId="4719" builtinId="26" hidden="1" customBuiltin="1"/>
    <cellStyle name="Good" xfId="4696" builtinId="26" hidden="1" customBuiltin="1"/>
    <cellStyle name="Good" xfId="7818" builtinId="26" hidden="1" customBuiltin="1"/>
    <cellStyle name="Good" xfId="5819" builtinId="26" hidden="1" customBuiltin="1"/>
    <cellStyle name="Good" xfId="5450" builtinId="26" hidden="1" customBuiltin="1"/>
    <cellStyle name="Good" xfId="8187" builtinId="26" hidden="1" customBuiltin="1"/>
    <cellStyle name="Good" xfId="5504" builtinId="26" hidden="1" customBuiltin="1"/>
    <cellStyle name="Good" xfId="8264" builtinId="26" hidden="1" customBuiltin="1"/>
    <cellStyle name="Good" xfId="5469" builtinId="26" hidden="1" customBuiltin="1"/>
    <cellStyle name="Good" xfId="5020" builtinId="26" hidden="1" customBuiltin="1"/>
    <cellStyle name="Good" xfId="4409" builtinId="26" hidden="1" customBuiltin="1"/>
    <cellStyle name="Good" xfId="4743" builtinId="26" hidden="1" customBuiltin="1"/>
    <cellStyle name="Good" xfId="7575" builtinId="26" hidden="1" customBuiltin="1"/>
    <cellStyle name="Good" xfId="8407" builtinId="26" hidden="1" customBuiltin="1"/>
    <cellStyle name="Good" xfId="5706" builtinId="26" hidden="1" customBuiltin="1"/>
    <cellStyle name="Good" xfId="5220" builtinId="26" hidden="1" customBuiltin="1"/>
    <cellStyle name="Good" xfId="10830" builtinId="26" hidden="1" customBuiltin="1"/>
    <cellStyle name="Good" xfId="8292" builtinId="26" hidden="1" customBuiltin="1"/>
    <cellStyle name="Good" xfId="8241" builtinId="26" hidden="1" customBuiltin="1"/>
    <cellStyle name="Good" xfId="5628" builtinId="26" hidden="1" customBuiltin="1"/>
    <cellStyle name="Good" xfId="8360" builtinId="26" hidden="1" customBuiltin="1"/>
    <cellStyle name="Good" xfId="5904" builtinId="26" hidden="1" customBuiltin="1"/>
    <cellStyle name="Good" xfId="5449" builtinId="26" hidden="1" customBuiltin="1"/>
    <cellStyle name="Good" xfId="132" builtinId="26" hidden="1" customBuiltin="1"/>
    <cellStyle name="Good" xfId="4388" builtinId="26" hidden="1" customBuiltin="1"/>
    <cellStyle name="Good" xfId="5802" builtinId="26" hidden="1" customBuiltin="1"/>
    <cellStyle name="Good" xfId="5400" builtinId="26" hidden="1" customBuiltin="1"/>
    <cellStyle name="Good" xfId="6042" builtinId="26" hidden="1" customBuiltin="1"/>
    <cellStyle name="Good" xfId="6203" builtinId="26" hidden="1" customBuiltin="1"/>
    <cellStyle name="Good" xfId="5298" builtinId="26" hidden="1" customBuiltin="1"/>
    <cellStyle name="Good" xfId="4488" builtinId="26" hidden="1" customBuiltin="1"/>
    <cellStyle name="Good" xfId="5788" builtinId="26" hidden="1" customBuiltin="1"/>
    <cellStyle name="Good" xfId="5395" builtinId="26" hidden="1" customBuiltin="1"/>
    <cellStyle name="Good" xfId="5252" builtinId="26" hidden="1" customBuiltin="1"/>
    <cellStyle name="Good" xfId="4737" builtinId="26" hidden="1" customBuiltin="1"/>
    <cellStyle name="Good" xfId="5307" builtinId="26" hidden="1" customBuiltin="1"/>
    <cellStyle name="Good" xfId="4153" builtinId="26" hidden="1" customBuiltin="1"/>
    <cellStyle name="Good" xfId="6141" builtinId="26" hidden="1" customBuiltin="1"/>
    <cellStyle name="Good" xfId="5094" builtinId="26" hidden="1" customBuiltin="1"/>
    <cellStyle name="Good" xfId="4539" builtinId="26" hidden="1" customBuiltin="1"/>
    <cellStyle name="Good" xfId="8253" builtinId="26" hidden="1" customBuiltin="1"/>
    <cellStyle name="Good" xfId="9951" builtinId="26" hidden="1" customBuiltin="1"/>
    <cellStyle name="Good" xfId="7924" builtinId="26" hidden="1" customBuiltin="1"/>
    <cellStyle name="Good" xfId="6277" builtinId="26" hidden="1" customBuiltin="1"/>
    <cellStyle name="Good" xfId="9441" builtinId="26" hidden="1" customBuiltin="1"/>
    <cellStyle name="Good" xfId="11010" builtinId="26" hidden="1" customBuiltin="1"/>
    <cellStyle name="Good" xfId="11035" builtinId="26" hidden="1" customBuiltin="1"/>
    <cellStyle name="Good" xfId="11066" builtinId="26" hidden="1" customBuiltin="1"/>
    <cellStyle name="Good" xfId="11093" builtinId="26" hidden="1" customBuiltin="1"/>
    <cellStyle name="Good" xfId="11120" builtinId="26" hidden="1" customBuiltin="1"/>
    <cellStyle name="Good" xfId="10966" builtinId="26" hidden="1" customBuiltin="1"/>
    <cellStyle name="Good" xfId="11164" builtinId="26" hidden="1" customBuiltin="1"/>
    <cellStyle name="Good" xfId="11196" builtinId="26" hidden="1" customBuiltin="1"/>
    <cellStyle name="Good" xfId="11230" builtinId="26" hidden="1" customBuiltin="1"/>
    <cellStyle name="Good" xfId="11267" builtinId="26" hidden="1" customBuiltin="1"/>
    <cellStyle name="Good" xfId="11298" builtinId="26" hidden="1" customBuiltin="1"/>
    <cellStyle name="Good" xfId="11154" builtinId="26" hidden="1" customBuiltin="1"/>
    <cellStyle name="Good" xfId="11179" builtinId="26" hidden="1" customBuiltin="1"/>
    <cellStyle name="Good" xfId="11210" builtinId="26" hidden="1" customBuiltin="1"/>
    <cellStyle name="Good" xfId="11350" builtinId="26" hidden="1" customBuiltin="1"/>
    <cellStyle name="Good" xfId="11381" builtinId="26" hidden="1" customBuiltin="1"/>
    <cellStyle name="Good" xfId="11407" builtinId="26" hidden="1" customBuiltin="1"/>
    <cellStyle name="Good" xfId="10984" builtinId="26" hidden="1" customBuiltin="1"/>
    <cellStyle name="Good" xfId="11461" builtinId="26" hidden="1" customBuiltin="1"/>
    <cellStyle name="Good" xfId="11492" builtinId="26" hidden="1" customBuiltin="1"/>
    <cellStyle name="Good" xfId="11524" builtinId="26" hidden="1" customBuiltin="1"/>
    <cellStyle name="Good" xfId="11557" builtinId="26" hidden="1" customBuiltin="1"/>
    <cellStyle name="Good" xfId="11585" builtinId="26" hidden="1" customBuiltin="1"/>
    <cellStyle name="Good" xfId="11451" builtinId="26" hidden="1" customBuiltin="1"/>
    <cellStyle name="Good" xfId="11476" builtinId="26" hidden="1" customBuiltin="1"/>
    <cellStyle name="Good" xfId="11506" builtinId="26" hidden="1" customBuiltin="1"/>
    <cellStyle name="Good" xfId="11632" builtinId="26" hidden="1" customBuiltin="1"/>
    <cellStyle name="Good" xfId="11658" builtinId="26" hidden="1" customBuiltin="1"/>
    <cellStyle name="Good" xfId="11686" builtinId="26" hidden="1" customBuiltin="1"/>
    <cellStyle name="Good" xfId="11717" builtinId="26" hidden="1" customBuiltin="1"/>
    <cellStyle name="Good" xfId="11760" builtinId="26" hidden="1" customBuiltin="1"/>
    <cellStyle name="Good" xfId="11790" builtinId="26" hidden="1" customBuiltin="1"/>
    <cellStyle name="Good" xfId="11822" builtinId="26" hidden="1" customBuiltin="1"/>
    <cellStyle name="Good" xfId="11854" builtinId="26" hidden="1" customBuiltin="1"/>
    <cellStyle name="Good" xfId="11881" builtinId="26" hidden="1" customBuiltin="1"/>
    <cellStyle name="Good" xfId="11750" builtinId="26" hidden="1" customBuiltin="1"/>
    <cellStyle name="Good" xfId="11774" builtinId="26" hidden="1" customBuiltin="1"/>
    <cellStyle name="Good" xfId="11804" builtinId="26" hidden="1" customBuiltin="1"/>
    <cellStyle name="Good" xfId="11926" builtinId="26" hidden="1" customBuiltin="1"/>
    <cellStyle name="Good" xfId="11956" builtinId="26" hidden="1" customBuiltin="1"/>
    <cellStyle name="Good" xfId="11986" builtinId="26" hidden="1" customBuiltin="1"/>
    <cellStyle name="Good" xfId="12011" builtinId="26" hidden="1" customBuiltin="1"/>
    <cellStyle name="Good" xfId="10884" builtinId="26" hidden="1" customBuiltin="1"/>
    <cellStyle name="Good" xfId="4931" builtinId="26" hidden="1" customBuiltin="1"/>
    <cellStyle name="Good" xfId="7951" builtinId="26" hidden="1" customBuiltin="1"/>
    <cellStyle name="Good" xfId="10888" builtinId="26" hidden="1" customBuiltin="1"/>
    <cellStyle name="Good" xfId="10948" builtinId="26" hidden="1" customBuiltin="1"/>
    <cellStyle name="Good" xfId="4933" builtinId="26" hidden="1" customBuiltin="1"/>
    <cellStyle name="Good" xfId="12165" builtinId="26" hidden="1" customBuiltin="1"/>
    <cellStyle name="Good" xfId="12186" builtinId="26" hidden="1" customBuiltin="1"/>
    <cellStyle name="Good" xfId="12209" builtinId="26" hidden="1" customBuiltin="1"/>
    <cellStyle name="Good" xfId="12230" builtinId="26" hidden="1" customBuiltin="1"/>
    <cellStyle name="Good" xfId="12251" builtinId="26" hidden="1" customBuiltin="1"/>
    <cellStyle name="Good" xfId="12130" builtinId="26" hidden="1" customBuiltin="1"/>
    <cellStyle name="Good" xfId="12287" builtinId="26" hidden="1" customBuiltin="1"/>
    <cellStyle name="Good" xfId="12318" builtinId="26" hidden="1" customBuiltin="1"/>
    <cellStyle name="Good" xfId="12353" builtinId="26" hidden="1" customBuiltin="1"/>
    <cellStyle name="Good" xfId="12384" builtinId="26" hidden="1" customBuiltin="1"/>
    <cellStyle name="Good" xfId="12416" builtinId="26" hidden="1" customBuiltin="1"/>
    <cellStyle name="Good" xfId="12278" builtinId="26" hidden="1" customBuiltin="1"/>
    <cellStyle name="Good" xfId="12302" builtinId="26" hidden="1" customBuiltin="1"/>
    <cellStyle name="Good" xfId="12332" builtinId="26" hidden="1" customBuiltin="1"/>
    <cellStyle name="Good" xfId="12468" builtinId="26" hidden="1" customBuiltin="1"/>
    <cellStyle name="Good" xfId="12496" builtinId="26" hidden="1" customBuiltin="1"/>
    <cellStyle name="Good" xfId="12523" builtinId="26" hidden="1" customBuiltin="1"/>
    <cellStyle name="Good" xfId="12145" builtinId="26" hidden="1" customBuiltin="1"/>
    <cellStyle name="Good" xfId="12571" builtinId="26" hidden="1" customBuiltin="1"/>
    <cellStyle name="Good" xfId="12601" builtinId="26" hidden="1" customBuiltin="1"/>
    <cellStyle name="Good" xfId="12632" builtinId="26" hidden="1" customBuiltin="1"/>
    <cellStyle name="Good" xfId="12663" builtinId="26" hidden="1" customBuiltin="1"/>
    <cellStyle name="Good" xfId="12690" builtinId="26" hidden="1" customBuiltin="1"/>
    <cellStyle name="Good" xfId="12563" builtinId="26" hidden="1" customBuiltin="1"/>
    <cellStyle name="Good" xfId="12585" builtinId="26" hidden="1" customBuiltin="1"/>
    <cellStyle name="Good" xfId="12615" builtinId="26" hidden="1" customBuiltin="1"/>
    <cellStyle name="Good" xfId="12737" builtinId="26" hidden="1" customBuiltin="1"/>
    <cellStyle name="Good" xfId="12764" builtinId="26" hidden="1" customBuiltin="1"/>
    <cellStyle name="Good" xfId="12794" builtinId="26" hidden="1" customBuiltin="1"/>
    <cellStyle name="Good" xfId="12825" builtinId="26" hidden="1" customBuiltin="1"/>
    <cellStyle name="Good" xfId="12864" builtinId="26" hidden="1" customBuiltin="1"/>
    <cellStyle name="Good" xfId="12894" builtinId="26" hidden="1" customBuiltin="1"/>
    <cellStyle name="Good" xfId="12925" builtinId="26" hidden="1" customBuiltin="1"/>
    <cellStyle name="Good" xfId="12955" builtinId="26" hidden="1" customBuiltin="1"/>
    <cellStyle name="Good" xfId="12982" builtinId="26" hidden="1" customBuiltin="1"/>
    <cellStyle name="Good" xfId="12856" builtinId="26" hidden="1" customBuiltin="1"/>
    <cellStyle name="Good" xfId="12879" builtinId="26" hidden="1" customBuiltin="1"/>
    <cellStyle name="Good" xfId="12908" builtinId="26" hidden="1" customBuiltin="1"/>
    <cellStyle name="Good" xfId="13029" builtinId="26" hidden="1" customBuiltin="1"/>
    <cellStyle name="Good" xfId="13054" builtinId="26" hidden="1" customBuiltin="1"/>
    <cellStyle name="Good" xfId="13081" builtinId="26" hidden="1" customBuiltin="1"/>
    <cellStyle name="Good" xfId="13105" builtinId="26" hidden="1" customBuiltin="1"/>
    <cellStyle name="Good" xfId="5315" builtinId="26" hidden="1" customBuiltin="1"/>
    <cellStyle name="Good" xfId="5282" builtinId="26" hidden="1" customBuiltin="1"/>
    <cellStyle name="Good" xfId="8660" builtinId="26" hidden="1" customBuiltin="1"/>
    <cellStyle name="Good" xfId="4481" builtinId="26" hidden="1" customBuiltin="1"/>
    <cellStyle name="Good" xfId="5523" builtinId="26" hidden="1" customBuiltin="1"/>
    <cellStyle name="Good" xfId="8313" builtinId="26" hidden="1" customBuiltin="1"/>
    <cellStyle name="Good" xfId="10818" builtinId="26" hidden="1" customBuiltin="1"/>
    <cellStyle name="Good" xfId="4585" builtinId="26" hidden="1" customBuiltin="1"/>
    <cellStyle name="Good" xfId="4765" builtinId="26" hidden="1" customBuiltin="1"/>
    <cellStyle name="Good" xfId="10555" builtinId="26" hidden="1" customBuiltin="1"/>
    <cellStyle name="Good" xfId="10763" builtinId="26" hidden="1" customBuiltin="1"/>
    <cellStyle name="Good" xfId="12887" builtinId="26" hidden="1" customBuiltin="1"/>
    <cellStyle name="Good" xfId="3899" builtinId="26" hidden="1" customBuiltin="1"/>
    <cellStyle name="Good" xfId="12564" builtinId="26" hidden="1" customBuiltin="1"/>
    <cellStyle name="Good" xfId="7747" builtinId="26" hidden="1" customBuiltin="1"/>
    <cellStyle name="Good" xfId="8329" builtinId="26" hidden="1" customBuiltin="1"/>
    <cellStyle name="Good" xfId="11966" builtinId="26" hidden="1" customBuiltin="1"/>
    <cellStyle name="Good" xfId="8657" builtinId="26" hidden="1" customBuiltin="1"/>
    <cellStyle name="Good" xfId="11079" builtinId="26" hidden="1" customBuiltin="1"/>
    <cellStyle name="Good" xfId="8496" builtinId="26" hidden="1" customBuiltin="1"/>
    <cellStyle name="Good" xfId="13166" builtinId="26" hidden="1" customBuiltin="1"/>
    <cellStyle name="Good" xfId="13203" builtinId="26" hidden="1" customBuiltin="1"/>
    <cellStyle name="Good" xfId="13238" builtinId="26" hidden="1" customBuiltin="1"/>
    <cellStyle name="Good" xfId="9486" builtinId="26" hidden="1" customBuiltin="1"/>
    <cellStyle name="Good" xfId="13301" builtinId="26" hidden="1" customBuiltin="1"/>
    <cellStyle name="Good" xfId="13334" builtinId="26" hidden="1" customBuiltin="1"/>
    <cellStyle name="Good" xfId="13368" builtinId="26" hidden="1" customBuiltin="1"/>
    <cellStyle name="Good" xfId="13402" builtinId="26" hidden="1" customBuiltin="1"/>
    <cellStyle name="Good" xfId="13432" builtinId="26" hidden="1" customBuiltin="1"/>
    <cellStyle name="Good" xfId="13291" builtinId="26" hidden="1" customBuiltin="1"/>
    <cellStyle name="Good" xfId="13316" builtinId="26" hidden="1" customBuiltin="1"/>
    <cellStyle name="Good" xfId="13348" builtinId="26" hidden="1" customBuiltin="1"/>
    <cellStyle name="Good" xfId="13488" builtinId="26" hidden="1" customBuiltin="1"/>
    <cellStyle name="Good" xfId="13524" builtinId="26" hidden="1" customBuiltin="1"/>
    <cellStyle name="Good" xfId="13558" builtinId="26" hidden="1" customBuiltin="1"/>
    <cellStyle name="Good" xfId="13598" builtinId="26" hidden="1" customBuiltin="1"/>
    <cellStyle name="Good" xfId="13643" builtinId="26" hidden="1" customBuiltin="1"/>
    <cellStyle name="Good" xfId="13676" builtinId="26" hidden="1" customBuiltin="1"/>
    <cellStyle name="Good" xfId="13710" builtinId="26" hidden="1" customBuiltin="1"/>
    <cellStyle name="Good" xfId="13744" builtinId="26" hidden="1" customBuiltin="1"/>
    <cellStyle name="Good" xfId="13774" builtinId="26" hidden="1" customBuiltin="1"/>
    <cellStyle name="Good" xfId="13633" builtinId="26" hidden="1" customBuiltin="1"/>
    <cellStyle name="Good" xfId="13658" builtinId="26" hidden="1" customBuiltin="1"/>
    <cellStyle name="Good" xfId="13690" builtinId="26" hidden="1" customBuiltin="1"/>
    <cellStyle name="Good" xfId="13830" builtinId="26" hidden="1" customBuiltin="1"/>
    <cellStyle name="Good" xfId="13866" builtinId="26" hidden="1" customBuiltin="1"/>
    <cellStyle name="Good" xfId="13900" builtinId="26" hidden="1" customBuiltin="1"/>
    <cellStyle name="Good" xfId="13948" builtinId="26" hidden="1" customBuiltin="1"/>
    <cellStyle name="Good" xfId="14308" builtinId="26" hidden="1" customBuiltin="1"/>
    <cellStyle name="Good" xfId="14329" builtinId="26" hidden="1" customBuiltin="1"/>
    <cellStyle name="Good" xfId="14351" builtinId="26" hidden="1" customBuiltin="1"/>
    <cellStyle name="Good" xfId="14373" builtinId="26" hidden="1" customBuiltin="1"/>
    <cellStyle name="Good" xfId="14394" builtinId="26" hidden="1" customBuiltin="1"/>
    <cellStyle name="Good" xfId="14436" builtinId="26" hidden="1" customBuiltin="1"/>
    <cellStyle name="Good" xfId="14837" builtinId="26" hidden="1" customBuiltin="1"/>
    <cellStyle name="Good" xfId="14861" builtinId="26" hidden="1" customBuiltin="1"/>
    <cellStyle name="Good" xfId="14888" builtinId="26" hidden="1" customBuiltin="1"/>
    <cellStyle name="Good" xfId="14912" builtinId="26" hidden="1" customBuiltin="1"/>
    <cellStyle name="Good" xfId="14936" builtinId="26" hidden="1" customBuiltin="1"/>
    <cellStyle name="Good" xfId="14799" builtinId="26" hidden="1" customBuiltin="1"/>
    <cellStyle name="Good" xfId="14971" builtinId="26" hidden="1" customBuiltin="1"/>
    <cellStyle name="Good" xfId="15000" builtinId="26" hidden="1" customBuiltin="1"/>
    <cellStyle name="Good" xfId="15034" builtinId="26" hidden="1" customBuiltin="1"/>
    <cellStyle name="Good" xfId="15067" builtinId="26" hidden="1" customBuiltin="1"/>
    <cellStyle name="Good" xfId="15099" builtinId="26" hidden="1" customBuiltin="1"/>
    <cellStyle name="Good" xfId="14962" builtinId="26" hidden="1" customBuiltin="1"/>
    <cellStyle name="Good" xfId="14984" builtinId="26" hidden="1" customBuiltin="1"/>
    <cellStyle name="Good" xfId="15014" builtinId="26" hidden="1" customBuiltin="1"/>
    <cellStyle name="Good" xfId="15147" builtinId="26" hidden="1" customBuiltin="1"/>
    <cellStyle name="Good" xfId="15172" builtinId="26" hidden="1" customBuiltin="1"/>
    <cellStyle name="Good" xfId="15195" builtinId="26" hidden="1" customBuiltin="1"/>
    <cellStyle name="Good" xfId="14815" builtinId="26" hidden="1" customBuiltin="1"/>
    <cellStyle name="Good" xfId="15239" builtinId="26" hidden="1" customBuiltin="1"/>
    <cellStyle name="Good" xfId="15267" builtinId="26" hidden="1" customBuiltin="1"/>
    <cellStyle name="Good" xfId="15298" builtinId="26" hidden="1" customBuiltin="1"/>
    <cellStyle name="Good" xfId="15330" builtinId="26" hidden="1" customBuiltin="1"/>
    <cellStyle name="Good" xfId="15357" builtinId="26" hidden="1" customBuiltin="1"/>
    <cellStyle name="Good" xfId="15231" builtinId="26" hidden="1" customBuiltin="1"/>
    <cellStyle name="Good" xfId="15252" builtinId="26" hidden="1" customBuiltin="1"/>
    <cellStyle name="Good" xfId="15281" builtinId="26" hidden="1" customBuiltin="1"/>
    <cellStyle name="Good" xfId="15402" builtinId="26" hidden="1" customBuiltin="1"/>
    <cellStyle name="Good" xfId="15426" builtinId="26" hidden="1" customBuiltin="1"/>
    <cellStyle name="Good" xfId="15451" builtinId="26" hidden="1" customBuiltin="1"/>
    <cellStyle name="Good" xfId="15479" builtinId="26" hidden="1" customBuiltin="1"/>
    <cellStyle name="Good" xfId="15517" builtinId="26" hidden="1" customBuiltin="1"/>
    <cellStyle name="Good" xfId="15545" builtinId="26" hidden="1" customBuiltin="1"/>
    <cellStyle name="Good" xfId="15576" builtinId="26" hidden="1" customBuiltin="1"/>
    <cellStyle name="Good" xfId="15607" builtinId="26" hidden="1" customBuiltin="1"/>
    <cellStyle name="Good" xfId="15634" builtinId="26" hidden="1" customBuiltin="1"/>
    <cellStyle name="Good" xfId="15509" builtinId="26" hidden="1" customBuiltin="1"/>
    <cellStyle name="Good" xfId="15530" builtinId="26" hidden="1" customBuiltin="1"/>
    <cellStyle name="Good" xfId="15559" builtinId="26" hidden="1" customBuiltin="1"/>
    <cellStyle name="Good" xfId="15679" builtinId="26" hidden="1" customBuiltin="1"/>
    <cellStyle name="Good" xfId="15702" builtinId="26" hidden="1" customBuiltin="1"/>
    <cellStyle name="Good" xfId="15726" builtinId="26" hidden="1" customBuiltin="1"/>
    <cellStyle name="Good" xfId="15749" builtinId="26" hidden="1" customBuiltin="1"/>
    <cellStyle name="Good" xfId="14650" builtinId="26" hidden="1" customBuiltin="1"/>
    <cellStyle name="Good" xfId="14575" builtinId="26" hidden="1" customBuiltin="1"/>
    <cellStyle name="Good" xfId="14583" builtinId="26" hidden="1" customBuiltin="1"/>
    <cellStyle name="Good" xfId="14656" builtinId="26" hidden="1" customBuiltin="1"/>
    <cellStyle name="Good" xfId="14763" builtinId="26" hidden="1" customBuiltin="1"/>
    <cellStyle name="Good" xfId="14510" builtinId="26" hidden="1" customBuiltin="1"/>
    <cellStyle name="Good" xfId="15908" builtinId="26" hidden="1" customBuiltin="1"/>
    <cellStyle name="Good" xfId="15929" builtinId="26" hidden="1" customBuiltin="1"/>
    <cellStyle name="Good" xfId="15952" builtinId="26" hidden="1" customBuiltin="1"/>
    <cellStyle name="Good" xfId="15973" builtinId="26" hidden="1" customBuiltin="1"/>
    <cellStyle name="Good" xfId="15994" builtinId="26" hidden="1" customBuiltin="1"/>
    <cellStyle name="Good" xfId="15874" builtinId="26" hidden="1" customBuiltin="1"/>
    <cellStyle name="Good" xfId="16026" builtinId="26" hidden="1" customBuiltin="1"/>
    <cellStyle name="Good" xfId="16056" builtinId="26" hidden="1" customBuiltin="1"/>
    <cellStyle name="Good" xfId="16091" builtinId="26" hidden="1" customBuiltin="1"/>
    <cellStyle name="Good" xfId="16122" builtinId="26" hidden="1" customBuiltin="1"/>
    <cellStyle name="Good" xfId="16153" builtinId="26" hidden="1" customBuiltin="1"/>
    <cellStyle name="Good" xfId="16019" builtinId="26" hidden="1" customBuiltin="1"/>
    <cellStyle name="Good" xfId="16040" builtinId="26" hidden="1" customBuiltin="1"/>
    <cellStyle name="Good" xfId="16070" builtinId="26" hidden="1" customBuiltin="1"/>
    <cellStyle name="Good" xfId="16204" builtinId="26" hidden="1" customBuiltin="1"/>
    <cellStyle name="Good" xfId="16228" builtinId="26" hidden="1" customBuiltin="1"/>
    <cellStyle name="Good" xfId="16254" builtinId="26" hidden="1" customBuiltin="1"/>
    <cellStyle name="Good" xfId="15890" builtinId="26" hidden="1" customBuiltin="1"/>
    <cellStyle name="Good" xfId="16300" builtinId="26" hidden="1" customBuiltin="1"/>
    <cellStyle name="Good" xfId="16328" builtinId="26" hidden="1" customBuiltin="1"/>
    <cellStyle name="Good" xfId="16359" builtinId="26" hidden="1" customBuiltin="1"/>
    <cellStyle name="Good" xfId="16389" builtinId="26" hidden="1" customBuiltin="1"/>
    <cellStyle name="Good" xfId="16416" builtinId="26" hidden="1" customBuiltin="1"/>
    <cellStyle name="Good" xfId="16293" builtinId="26" hidden="1" customBuiltin="1"/>
    <cellStyle name="Good" xfId="16313" builtinId="26" hidden="1" customBuiltin="1"/>
    <cellStyle name="Good" xfId="16342" builtinId="26" hidden="1" customBuiltin="1"/>
    <cellStyle name="Good" xfId="16460" builtinId="26" hidden="1" customBuiltin="1"/>
    <cellStyle name="Good" xfId="16482" builtinId="26" hidden="1" customBuiltin="1"/>
    <cellStyle name="Good" xfId="16505" builtinId="26" hidden="1" customBuiltin="1"/>
    <cellStyle name="Good" xfId="16532" builtinId="26" hidden="1" customBuiltin="1"/>
    <cellStyle name="Good" xfId="16570" builtinId="26" hidden="1" customBuiltin="1"/>
    <cellStyle name="Good" xfId="16598" builtinId="26" hidden="1" customBuiltin="1"/>
    <cellStyle name="Good" xfId="16630" builtinId="26" hidden="1" customBuiltin="1"/>
    <cellStyle name="Good" xfId="16661" builtinId="26" hidden="1" customBuiltin="1"/>
    <cellStyle name="Good" xfId="16688" builtinId="26" hidden="1" customBuiltin="1"/>
    <cellStyle name="Good" xfId="16563" builtinId="26" hidden="1" customBuiltin="1"/>
    <cellStyle name="Good" xfId="16583" builtinId="26" hidden="1" customBuiltin="1"/>
    <cellStyle name="Good" xfId="16612" builtinId="26" hidden="1" customBuiltin="1"/>
    <cellStyle name="Good" xfId="16733" builtinId="26" hidden="1" customBuiltin="1"/>
    <cellStyle name="Good" xfId="16756" builtinId="26" hidden="1" customBuiltin="1"/>
    <cellStyle name="Good" xfId="16778" builtinId="26" hidden="1" customBuiltin="1"/>
    <cellStyle name="Good" xfId="16808" builtinId="26" hidden="1" customBuiltin="1"/>
    <cellStyle name="Good" xfId="14050" builtinId="26" hidden="1" customBuiltin="1"/>
    <cellStyle name="Good" xfId="14150" builtinId="26" hidden="1" customBuiltin="1"/>
    <cellStyle name="Good" xfId="14704" builtinId="26" hidden="1" customBuiltin="1"/>
    <cellStyle name="Good" xfId="14252" builtinId="26" hidden="1" customBuiltin="1"/>
    <cellStyle name="Good" xfId="7510" builtinId="26" hidden="1" customBuiltin="1"/>
    <cellStyle name="Good" xfId="15869" builtinId="26" hidden="1" customBuiltin="1"/>
    <cellStyle name="Good" xfId="14269" builtinId="26" hidden="1" customBuiltin="1"/>
    <cellStyle name="Good" xfId="5352" builtinId="26" hidden="1" customBuiltin="1"/>
    <cellStyle name="Good" xfId="4289" builtinId="26" hidden="1" customBuiltin="1"/>
    <cellStyle name="Good" xfId="4578" builtinId="26" hidden="1" customBuiltin="1"/>
    <cellStyle name="Good" xfId="8397" builtinId="26" hidden="1" customBuiltin="1"/>
    <cellStyle name="Good" xfId="14194" builtinId="26" hidden="1" customBuiltin="1"/>
    <cellStyle name="Good" xfId="4452" builtinId="26" hidden="1" customBuiltin="1"/>
    <cellStyle name="Good" xfId="4144" builtinId="26" hidden="1" customBuiltin="1"/>
    <cellStyle name="Good" xfId="14505" builtinId="26" hidden="1" customBuiltin="1"/>
    <cellStyle name="Good" xfId="6227" builtinId="26" hidden="1" customBuiltin="1"/>
    <cellStyle name="Good" xfId="14568" builtinId="26" hidden="1" customBuiltin="1"/>
    <cellStyle name="Good" xfId="4852" builtinId="26" hidden="1" customBuiltin="1"/>
    <cellStyle name="Good" xfId="10812" builtinId="26" hidden="1" customBuiltin="1"/>
    <cellStyle name="Good" xfId="5330" builtinId="26" hidden="1" customBuiltin="1"/>
    <cellStyle name="Good" xfId="5915" builtinId="26" hidden="1" customBuiltin="1"/>
    <cellStyle name="Good" xfId="13997" builtinId="26" hidden="1" customBuiltin="1"/>
    <cellStyle name="Good" xfId="14691" builtinId="26" hidden="1" customBuiltin="1"/>
    <cellStyle name="Good" xfId="4973" builtinId="26" hidden="1" customBuiltin="1"/>
    <cellStyle name="Good" xfId="8980" builtinId="26" hidden="1" customBuiltin="1"/>
    <cellStyle name="Good" xfId="17019" builtinId="26" hidden="1" customBuiltin="1"/>
    <cellStyle name="Good" xfId="14595" builtinId="26" hidden="1" customBuiltin="1"/>
    <cellStyle name="Good" xfId="14552" builtinId="26" hidden="1" customBuiltin="1"/>
    <cellStyle name="Good" xfId="4443" builtinId="26" hidden="1" customBuiltin="1"/>
    <cellStyle name="Good" xfId="14653" builtinId="26" hidden="1" customBuiltin="1"/>
    <cellStyle name="Good" xfId="4093" builtinId="26" hidden="1" customBuiltin="1"/>
    <cellStyle name="Good" xfId="5631" builtinId="26" hidden="1" customBuiltin="1"/>
    <cellStyle name="Good" xfId="4724" builtinId="26" hidden="1" customBuiltin="1"/>
    <cellStyle name="Good" xfId="5085" builtinId="26" hidden="1" customBuiltin="1"/>
    <cellStyle name="Good" xfId="4900" builtinId="26" hidden="1" customBuiltin="1"/>
    <cellStyle name="Good" xfId="8515" builtinId="26" hidden="1" customBuiltin="1"/>
    <cellStyle name="Good" xfId="12513" builtinId="26" hidden="1" customBuiltin="1"/>
    <cellStyle name="Good" xfId="4124" builtinId="26" hidden="1" customBuiltin="1"/>
    <cellStyle name="Good" xfId="7652" builtinId="26" hidden="1" customBuiltin="1"/>
    <cellStyle name="Good" xfId="5046" builtinId="26" hidden="1" customBuiltin="1"/>
    <cellStyle name="Good" xfId="4463" builtinId="26" hidden="1" customBuiltin="1"/>
    <cellStyle name="Good" xfId="6305" builtinId="26" hidden="1" customBuiltin="1"/>
    <cellStyle name="Good" xfId="4599" builtinId="26" hidden="1" customBuiltin="1"/>
    <cellStyle name="Good" xfId="4096" builtinId="26" hidden="1" customBuiltin="1"/>
    <cellStyle name="Good" xfId="4683" builtinId="26" hidden="1" customBuiltin="1"/>
    <cellStyle name="Good" xfId="6109" builtinId="26" hidden="1" customBuiltin="1"/>
    <cellStyle name="Good" xfId="4107" builtinId="26" hidden="1" customBuiltin="1"/>
    <cellStyle name="Good" xfId="4646" builtinId="26" hidden="1" customBuiltin="1"/>
    <cellStyle name="Good" xfId="5985" builtinId="26" hidden="1" customBuiltin="1"/>
    <cellStyle name="Good" xfId="14560" builtinId="26" hidden="1" customBuiltin="1"/>
    <cellStyle name="Good" xfId="16192" builtinId="26" hidden="1" customBuiltin="1"/>
    <cellStyle name="Good" xfId="14271" builtinId="26" hidden="1" customBuiltin="1"/>
    <cellStyle name="Good" xfId="7804" builtinId="26" hidden="1" customBuiltin="1"/>
    <cellStyle name="Good" xfId="15694" builtinId="26" hidden="1" customBuiltin="1"/>
    <cellStyle name="Good" xfId="17167" builtinId="26" hidden="1" customBuiltin="1"/>
    <cellStyle name="Good" xfId="17192" builtinId="26" hidden="1" customBuiltin="1"/>
    <cellStyle name="Good" xfId="17219" builtinId="26" hidden="1" customBuiltin="1"/>
    <cellStyle name="Good" xfId="17246" builtinId="26" hidden="1" customBuiltin="1"/>
    <cellStyle name="Good" xfId="17271" builtinId="26" hidden="1" customBuiltin="1"/>
    <cellStyle name="Good" xfId="17127" builtinId="26" hidden="1" customBuiltin="1"/>
    <cellStyle name="Good" xfId="17311" builtinId="26" hidden="1" customBuiltin="1"/>
    <cellStyle name="Good" xfId="17343" builtinId="26" hidden="1" customBuiltin="1"/>
    <cellStyle name="Good" xfId="17377" builtinId="26" hidden="1" customBuiltin="1"/>
    <cellStyle name="Good" xfId="17411" builtinId="26" hidden="1" customBuiltin="1"/>
    <cellStyle name="Good" xfId="17442" builtinId="26" hidden="1" customBuiltin="1"/>
    <cellStyle name="Good" xfId="17301" builtinId="26" hidden="1" customBuiltin="1"/>
    <cellStyle name="Good" xfId="17325" builtinId="26" hidden="1" customBuiltin="1"/>
    <cellStyle name="Good" xfId="17357" builtinId="26" hidden="1" customBuiltin="1"/>
    <cellStyle name="Good" xfId="17493" builtinId="26" hidden="1" customBuiltin="1"/>
    <cellStyle name="Good" xfId="17522" builtinId="26" hidden="1" customBuiltin="1"/>
    <cellStyle name="Good" xfId="17547" builtinId="26" hidden="1" customBuiltin="1"/>
    <cellStyle name="Good" xfId="17144" builtinId="26" hidden="1" customBuiltin="1"/>
    <cellStyle name="Good" xfId="17594" builtinId="26" hidden="1" customBuiltin="1"/>
    <cellStyle name="Good" xfId="17624" builtinId="26" hidden="1" customBuiltin="1"/>
    <cellStyle name="Good" xfId="17655" builtinId="26" hidden="1" customBuiltin="1"/>
    <cellStyle name="Good" xfId="17686" builtinId="26" hidden="1" customBuiltin="1"/>
    <cellStyle name="Good" xfId="17715" builtinId="26" hidden="1" customBuiltin="1"/>
    <cellStyle name="Good" xfId="17585" builtinId="26" hidden="1" customBuiltin="1"/>
    <cellStyle name="Good" xfId="17608" builtinId="26" hidden="1" customBuiltin="1"/>
    <cellStyle name="Good" xfId="17638" builtinId="26" hidden="1" customBuiltin="1"/>
    <cellStyle name="Good" xfId="17761" builtinId="26" hidden="1" customBuiltin="1"/>
    <cellStyle name="Good" xfId="17788" builtinId="26" hidden="1" customBuiltin="1"/>
    <cellStyle name="Good" xfId="17812" builtinId="26" hidden="1" customBuiltin="1"/>
    <cellStyle name="Good" xfId="17840" builtinId="26" hidden="1" customBuiltin="1"/>
    <cellStyle name="Good" xfId="17879" builtinId="26" hidden="1" customBuiltin="1"/>
    <cellStyle name="Good" xfId="17908" builtinId="26" hidden="1" customBuiltin="1"/>
    <cellStyle name="Good" xfId="17939" builtinId="26" hidden="1" customBuiltin="1"/>
    <cellStyle name="Good" xfId="17971" builtinId="26" hidden="1" customBuiltin="1"/>
    <cellStyle name="Good" xfId="17999" builtinId="26" hidden="1" customBuiltin="1"/>
    <cellStyle name="Good" xfId="17870" builtinId="26" hidden="1" customBuiltin="1"/>
    <cellStyle name="Good" xfId="17892" builtinId="26" hidden="1" customBuiltin="1"/>
    <cellStyle name="Good" xfId="17922" builtinId="26" hidden="1" customBuiltin="1"/>
    <cellStyle name="Good" xfId="18043" builtinId="26" hidden="1" customBuiltin="1"/>
    <cellStyle name="Good" xfId="18069" builtinId="26" hidden="1" customBuiltin="1"/>
    <cellStyle name="Good" xfId="18093" builtinId="26" hidden="1" customBuiltin="1"/>
    <cellStyle name="Good" xfId="18117" builtinId="26" hidden="1" customBuiltin="1"/>
    <cellStyle name="Good" xfId="17054" builtinId="26" hidden="1" customBuiltin="1"/>
    <cellStyle name="Good" xfId="4864" builtinId="26" hidden="1" customBuiltin="1"/>
    <cellStyle name="Good" xfId="14292" builtinId="26" hidden="1" customBuiltin="1"/>
    <cellStyle name="Good" xfId="17058" builtinId="26" hidden="1" customBuiltin="1"/>
    <cellStyle name="Good" xfId="17115" builtinId="26" hidden="1" customBuiltin="1"/>
    <cellStyle name="Good" xfId="5326" builtinId="26" hidden="1" customBuiltin="1"/>
    <cellStyle name="Good" xfId="18270" builtinId="26" hidden="1" customBuiltin="1"/>
    <cellStyle name="Good" xfId="18291" builtinId="26" hidden="1" customBuiltin="1"/>
    <cellStyle name="Good" xfId="18314" builtinId="26" hidden="1" customBuiltin="1"/>
    <cellStyle name="Good" xfId="18335" builtinId="26" hidden="1" customBuiltin="1"/>
    <cellStyle name="Good" xfId="18356" builtinId="26" hidden="1" customBuiltin="1"/>
    <cellStyle name="Good" xfId="18236" builtinId="26" hidden="1" customBuiltin="1"/>
    <cellStyle name="Good" xfId="18391" builtinId="26" hidden="1" customBuiltin="1"/>
    <cellStyle name="Good" xfId="18421" builtinId="26" hidden="1" customBuiltin="1"/>
    <cellStyle name="Good" xfId="18455" builtinId="26" hidden="1" customBuiltin="1"/>
    <cellStyle name="Good" xfId="18487" builtinId="26" hidden="1" customBuiltin="1"/>
    <cellStyle name="Good" xfId="18519" builtinId="26" hidden="1" customBuiltin="1"/>
    <cellStyle name="Good" xfId="18383" builtinId="26" hidden="1" customBuiltin="1"/>
    <cellStyle name="Good" xfId="18404" builtinId="26" hidden="1" customBuiltin="1"/>
    <cellStyle name="Good" xfId="18435" builtinId="26" hidden="1" customBuiltin="1"/>
    <cellStyle name="Good" xfId="18568" builtinId="26" hidden="1" customBuiltin="1"/>
    <cellStyle name="Good" xfId="18594" builtinId="26" hidden="1" customBuiltin="1"/>
    <cellStyle name="Good" xfId="18621" builtinId="26" hidden="1" customBuiltin="1"/>
    <cellStyle name="Good" xfId="18252" builtinId="26" hidden="1" customBuiltin="1"/>
    <cellStyle name="Good" xfId="18668" builtinId="26" hidden="1" customBuiltin="1"/>
    <cellStyle name="Good" xfId="18698" builtinId="26" hidden="1" customBuiltin="1"/>
    <cellStyle name="Good" xfId="18729" builtinId="26" hidden="1" customBuiltin="1"/>
    <cellStyle name="Good" xfId="18760" builtinId="26" hidden="1" customBuiltin="1"/>
    <cellStyle name="Good" xfId="18788" builtinId="26" hidden="1" customBuiltin="1"/>
    <cellStyle name="Good" xfId="18660" builtinId="26" hidden="1" customBuiltin="1"/>
    <cellStyle name="Good" xfId="18681" builtinId="26" hidden="1" customBuiltin="1"/>
    <cellStyle name="Good" xfId="18712" builtinId="26" hidden="1" customBuiltin="1"/>
    <cellStyle name="Good" xfId="18833" builtinId="26" hidden="1" customBuiltin="1"/>
    <cellStyle name="Good" xfId="18860" builtinId="26" hidden="1" customBuiltin="1"/>
    <cellStyle name="Good" xfId="18884" builtinId="26" hidden="1" customBuiltin="1"/>
    <cellStyle name="Good" xfId="18913" builtinId="26" hidden="1" customBuiltin="1"/>
    <cellStyle name="Good" xfId="18951" builtinId="26" hidden="1" customBuiltin="1"/>
    <cellStyle name="Good" xfId="18980" builtinId="26" hidden="1" customBuiltin="1"/>
    <cellStyle name="Good" xfId="19011" builtinId="26" hidden="1" customBuiltin="1"/>
    <cellStyle name="Good" xfId="19043" builtinId="26" hidden="1" customBuiltin="1"/>
    <cellStyle name="Good" xfId="19071" builtinId="26" hidden="1" customBuiltin="1"/>
    <cellStyle name="Good" xfId="18942" builtinId="26" hidden="1" customBuiltin="1"/>
    <cellStyle name="Good" xfId="18964" builtinId="26" hidden="1" customBuiltin="1"/>
    <cellStyle name="Good" xfId="18994" builtinId="26" hidden="1" customBuiltin="1"/>
    <cellStyle name="Good" xfId="19116" builtinId="26" hidden="1" customBuiltin="1"/>
    <cellStyle name="Good" xfId="19139" builtinId="26" hidden="1" customBuiltin="1"/>
    <cellStyle name="Good" xfId="19163" builtinId="26" hidden="1" customBuiltin="1"/>
    <cellStyle name="Good" xfId="19186" builtinId="26" hidden="1" customBuiltin="1"/>
    <cellStyle name="Good" xfId="6251" builtinId="26" hidden="1" customBuiltin="1"/>
    <cellStyle name="Good" xfId="7238" builtinId="26" hidden="1" customBuiltin="1"/>
    <cellStyle name="Good" xfId="14931" builtinId="26" hidden="1" customBuiltin="1"/>
    <cellStyle name="Good" xfId="7685" builtinId="26" hidden="1" customBuiltin="1"/>
    <cellStyle name="Good" xfId="6242" builtinId="26" hidden="1" customBuiltin="1"/>
    <cellStyle name="Good" xfId="14612" builtinId="26" hidden="1" customBuiltin="1"/>
    <cellStyle name="Good" xfId="17010" builtinId="26" hidden="1" customBuiltin="1"/>
    <cellStyle name="Good" xfId="7663" builtinId="26" hidden="1" customBuiltin="1"/>
    <cellStyle name="Good" xfId="5184" builtinId="26" hidden="1" customBuiltin="1"/>
    <cellStyle name="Good" xfId="16789" builtinId="26" hidden="1" customBuiltin="1"/>
    <cellStyle name="Good" xfId="16967" builtinId="26" hidden="1" customBuiltin="1"/>
    <cellStyle name="Good" xfId="18973" builtinId="26" hidden="1" customBuiltin="1"/>
    <cellStyle name="Good" xfId="5943" builtinId="26" hidden="1" customBuiltin="1"/>
    <cellStyle name="Good" xfId="18661" builtinId="26" hidden="1" customBuiltin="1"/>
    <cellStyle name="Good" xfId="14128" builtinId="26" hidden="1" customBuiltin="1"/>
    <cellStyle name="Good" xfId="14626" builtinId="26" hidden="1" customBuiltin="1"/>
    <cellStyle name="Good" xfId="18078" builtinId="26" hidden="1" customBuiltin="1"/>
    <cellStyle name="Good" xfId="14928" builtinId="26" hidden="1" customBuiltin="1"/>
    <cellStyle name="Good" xfId="17231" builtinId="26" hidden="1" customBuiltin="1"/>
    <cellStyle name="Good" xfId="14771" builtinId="26" hidden="1" customBuiltin="1"/>
    <cellStyle name="Good" xfId="19248" builtinId="26" hidden="1" customBuiltin="1"/>
    <cellStyle name="Good" xfId="19286" builtinId="26" hidden="1" customBuiltin="1"/>
    <cellStyle name="Good" xfId="19321" builtinId="26" hidden="1" customBuiltin="1"/>
    <cellStyle name="Good" xfId="15737" builtinId="26" hidden="1" customBuiltin="1"/>
    <cellStyle name="Good" xfId="19384" builtinId="26" hidden="1" customBuiltin="1"/>
    <cellStyle name="Good" xfId="19417" builtinId="26" hidden="1" customBuiltin="1"/>
    <cellStyle name="Good" xfId="19451" builtinId="26" hidden="1" customBuiltin="1"/>
    <cellStyle name="Good" xfId="19485" builtinId="26" hidden="1" customBuiltin="1"/>
    <cellStyle name="Good" xfId="19515" builtinId="26" hidden="1" customBuiltin="1"/>
    <cellStyle name="Good" xfId="19374" builtinId="26" hidden="1" customBuiltin="1"/>
    <cellStyle name="Good" xfId="19399" builtinId="26" hidden="1" customBuiltin="1"/>
    <cellStyle name="Good" xfId="19431" builtinId="26" hidden="1" customBuiltin="1"/>
    <cellStyle name="Good" xfId="19571" builtinId="26" hidden="1" customBuiltin="1"/>
    <cellStyle name="Good" xfId="19607" builtinId="26" hidden="1" customBuiltin="1"/>
    <cellStyle name="Good" xfId="19641" builtinId="26" hidden="1" customBuiltin="1"/>
    <cellStyle name="Good" xfId="19681" builtinId="26" hidden="1" customBuiltin="1"/>
    <cellStyle name="Good" xfId="19726" builtinId="26" hidden="1" customBuiltin="1"/>
    <cellStyle name="Good" xfId="19759" builtinId="26" hidden="1" customBuiltin="1"/>
    <cellStyle name="Good" xfId="19793" builtinId="26" hidden="1" customBuiltin="1"/>
    <cellStyle name="Good" xfId="19827" builtinId="26" hidden="1" customBuiltin="1"/>
    <cellStyle name="Good" xfId="19857" builtinId="26" hidden="1" customBuiltin="1"/>
    <cellStyle name="Good" xfId="19716" builtinId="26" hidden="1" customBuiltin="1"/>
    <cellStyle name="Good" xfId="19741" builtinId="26" hidden="1" customBuiltin="1"/>
    <cellStyle name="Good" xfId="19773" builtinId="26" hidden="1" customBuiltin="1"/>
    <cellStyle name="Good" xfId="19913" builtinId="26" hidden="1" customBuiltin="1"/>
    <cellStyle name="Good" xfId="19949" builtinId="26" hidden="1" customBuiltin="1"/>
    <cellStyle name="Good" xfId="19983" builtinId="26" hidden="1" customBuiltin="1"/>
    <cellStyle name="Good" xfId="20022" builtinId="26" hidden="1" customBuiltin="1"/>
    <cellStyle name="Good" xfId="20132" builtinId="26" hidden="1" customBuiltin="1"/>
    <cellStyle name="Good" xfId="20153" builtinId="26" hidden="1" customBuiltin="1"/>
    <cellStyle name="Good" xfId="20176" builtinId="26" hidden="1" customBuiltin="1"/>
    <cellStyle name="Good" xfId="20198" builtinId="26" hidden="1" customBuiltin="1"/>
    <cellStyle name="Good" xfId="20219" builtinId="26" hidden="1" customBuiltin="1"/>
    <cellStyle name="Good" xfId="20253" builtinId="26" hidden="1" customBuiltin="1"/>
    <cellStyle name="Good" xfId="20451" builtinId="26" hidden="1" customBuiltin="1"/>
    <cellStyle name="Good" xfId="20476" builtinId="26" hidden="1" customBuiltin="1"/>
    <cellStyle name="Good" xfId="20502" builtinId="26" hidden="1" customBuiltin="1"/>
    <cellStyle name="Good" xfId="20529" builtinId="26" hidden="1" customBuiltin="1"/>
    <cellStyle name="Good" xfId="20554" builtinId="26" hidden="1" customBuiltin="1"/>
    <cellStyle name="Good" xfId="20411" builtinId="26" hidden="1" customBuiltin="1"/>
    <cellStyle name="Good" xfId="20594" builtinId="26" hidden="1" customBuiltin="1"/>
    <cellStyle name="Good" xfId="20625" builtinId="26" hidden="1" customBuiltin="1"/>
    <cellStyle name="Good" xfId="20659" builtinId="26" hidden="1" customBuiltin="1"/>
    <cellStyle name="Good" xfId="20692" builtinId="26" hidden="1" customBuiltin="1"/>
    <cellStyle name="Good" xfId="20723" builtinId="26" hidden="1" customBuiltin="1"/>
    <cellStyle name="Good" xfId="20584" builtinId="26" hidden="1" customBuiltin="1"/>
    <cellStyle name="Good" xfId="20607" builtinId="26" hidden="1" customBuiltin="1"/>
    <cellStyle name="Good" xfId="20639" builtinId="26" hidden="1" customBuiltin="1"/>
    <cellStyle name="Good" xfId="20773" builtinId="26" hidden="1" customBuiltin="1"/>
    <cellStyle name="Good" xfId="20802" builtinId="26" hidden="1" customBuiltin="1"/>
    <cellStyle name="Good" xfId="20826" builtinId="26" hidden="1" customBuiltin="1"/>
    <cellStyle name="Good" xfId="20428" builtinId="26" hidden="1" customBuiltin="1"/>
    <cellStyle name="Good" xfId="20873" builtinId="26" hidden="1" customBuiltin="1"/>
    <cellStyle name="Good" xfId="20903" builtinId="26" hidden="1" customBuiltin="1"/>
    <cellStyle name="Good" xfId="20934" builtinId="26" hidden="1" customBuiltin="1"/>
    <cellStyle name="Good" xfId="20965" builtinId="26" hidden="1" customBuiltin="1"/>
    <cellStyle name="Good" xfId="20993" builtinId="26" hidden="1" customBuiltin="1"/>
    <cellStyle name="Good" xfId="20864" builtinId="26" hidden="1" customBuiltin="1"/>
    <cellStyle name="Good" xfId="20887" builtinId="26" hidden="1" customBuiltin="1"/>
    <cellStyle name="Good" xfId="20917" builtinId="26" hidden="1" customBuiltin="1"/>
    <cellStyle name="Good" xfId="21037" builtinId="26" hidden="1" customBuiltin="1"/>
    <cellStyle name="Good" xfId="21062" builtinId="26" hidden="1" customBuiltin="1"/>
    <cellStyle name="Good" xfId="21085" builtinId="26" hidden="1" customBuiltin="1"/>
    <cellStyle name="Good" xfId="21112" builtinId="26" hidden="1" customBuiltin="1"/>
    <cellStyle name="Good" xfId="21151" builtinId="26" hidden="1" customBuiltin="1"/>
    <cellStyle name="Good" xfId="21180" builtinId="26" hidden="1" customBuiltin="1"/>
    <cellStyle name="Good" xfId="21211" builtinId="26" hidden="1" customBuiltin="1"/>
    <cellStyle name="Good" xfId="21243" builtinId="26" hidden="1" customBuiltin="1"/>
    <cellStyle name="Good" xfId="21270" builtinId="26" hidden="1" customBuiltin="1"/>
    <cellStyle name="Good" xfId="21142" builtinId="26" hidden="1" customBuiltin="1"/>
    <cellStyle name="Good" xfId="21164" builtinId="26" hidden="1" customBuiltin="1"/>
    <cellStyle name="Good" xfId="21194" builtinId="26" hidden="1" customBuiltin="1"/>
    <cellStyle name="Good" xfId="21314" builtinId="26" hidden="1" customBuiltin="1"/>
    <cellStyle name="Good" xfId="21340" builtinId="26" hidden="1" customBuiltin="1"/>
    <cellStyle name="Good" xfId="21363" builtinId="26" hidden="1" customBuiltin="1"/>
    <cellStyle name="Good" xfId="21386" builtinId="26" hidden="1" customBuiltin="1"/>
    <cellStyle name="Good" xfId="20339" builtinId="26" hidden="1" customBuiltin="1"/>
    <cellStyle name="Good" xfId="20313" builtinId="26" hidden="1" customBuiltin="1"/>
    <cellStyle name="Good" xfId="20317" builtinId="26" hidden="1" customBuiltin="1"/>
    <cellStyle name="Good" xfId="20343" builtinId="26" hidden="1" customBuiltin="1"/>
    <cellStyle name="Good" xfId="20399" builtinId="26" hidden="1" customBuiltin="1"/>
    <cellStyle name="Good" xfId="20292" builtinId="26" hidden="1" customBuiltin="1"/>
    <cellStyle name="Good" xfId="21539" builtinId="26" hidden="1" customBuiltin="1"/>
    <cellStyle name="Good" xfId="21560" builtinId="26" hidden="1" customBuiltin="1"/>
    <cellStyle name="Good" xfId="21583" builtinId="26" hidden="1" customBuiltin="1"/>
    <cellStyle name="Good" xfId="21604" builtinId="26" hidden="1" customBuiltin="1"/>
    <cellStyle name="Good" xfId="21625" builtinId="26" hidden="1" customBuiltin="1"/>
    <cellStyle name="Good" xfId="21505" builtinId="26" hidden="1" customBuiltin="1"/>
    <cellStyle name="Good" xfId="21660" builtinId="26" hidden="1" customBuiltin="1"/>
    <cellStyle name="Good" xfId="21690" builtinId="26" hidden="1" customBuiltin="1"/>
    <cellStyle name="Good" xfId="21724" builtinId="26" hidden="1" customBuiltin="1"/>
    <cellStyle name="Good" xfId="21756" builtinId="26" hidden="1" customBuiltin="1"/>
    <cellStyle name="Good" xfId="21787" builtinId="26" hidden="1" customBuiltin="1"/>
    <cellStyle name="Good" xfId="21652" builtinId="26" hidden="1" customBuiltin="1"/>
    <cellStyle name="Good" xfId="21673" builtinId="26" hidden="1" customBuiltin="1"/>
    <cellStyle name="Good" xfId="21704" builtinId="26" hidden="1" customBuiltin="1"/>
    <cellStyle name="Good" xfId="21834" builtinId="26" hidden="1" customBuiltin="1"/>
    <cellStyle name="Good" xfId="21859" builtinId="26" hidden="1" customBuiltin="1"/>
    <cellStyle name="Good" xfId="21883" builtinId="26" hidden="1" customBuiltin="1"/>
    <cellStyle name="Good" xfId="21521" builtinId="26" hidden="1" customBuiltin="1"/>
    <cellStyle name="Good" xfId="21930" builtinId="26" hidden="1" customBuiltin="1"/>
    <cellStyle name="Good" xfId="21959" builtinId="26" hidden="1" customBuiltin="1"/>
    <cellStyle name="Good" xfId="21990" builtinId="26" hidden="1" customBuiltin="1"/>
    <cellStyle name="Good" xfId="22021" builtinId="26" hidden="1" customBuiltin="1"/>
    <cellStyle name="Good" xfId="22048" builtinId="26" hidden="1" customBuiltin="1"/>
    <cellStyle name="Good" xfId="21922" builtinId="26" hidden="1" customBuiltin="1"/>
    <cellStyle name="Good" xfId="21943" builtinId="26" hidden="1" customBuiltin="1"/>
    <cellStyle name="Good" xfId="21973" builtinId="26" hidden="1" customBuiltin="1"/>
    <cellStyle name="Good" xfId="22091" builtinId="26" hidden="1" customBuiltin="1"/>
    <cellStyle name="Good" xfId="22116" builtinId="26" hidden="1" customBuiltin="1"/>
    <cellStyle name="Good" xfId="22140" builtinId="26" hidden="1" customBuiltin="1"/>
    <cellStyle name="Good" xfId="22168" builtinId="26" hidden="1" customBuiltin="1"/>
    <cellStyle name="Good" xfId="22206" builtinId="26" hidden="1" customBuiltin="1"/>
    <cellStyle name="Good" xfId="22235" builtinId="26" hidden="1" customBuiltin="1"/>
    <cellStyle name="Good" xfId="22266" builtinId="26" hidden="1" customBuiltin="1"/>
    <cellStyle name="Good" xfId="22298" builtinId="26" hidden="1" customBuiltin="1"/>
    <cellStyle name="Good" xfId="22325" builtinId="26" hidden="1" customBuiltin="1"/>
    <cellStyle name="Good" xfId="22197" builtinId="26" hidden="1" customBuiltin="1"/>
    <cellStyle name="Good" xfId="22219" builtinId="26" hidden="1" customBuiltin="1"/>
    <cellStyle name="Good" xfId="22249" builtinId="26" hidden="1" customBuiltin="1"/>
    <cellStyle name="Good" xfId="22370" builtinId="26" hidden="1" customBuiltin="1"/>
    <cellStyle name="Good" xfId="22393" builtinId="26" hidden="1" customBuiltin="1"/>
    <cellStyle name="Good" xfId="22416" builtinId="26" hidden="1" customBuiltin="1"/>
    <cellStyle name="Good" xfId="22439" builtinId="26" hidden="1" customBuiltin="1"/>
    <cellStyle name="Good" xfId="16858" builtinId="26" hidden="1" customBuiltin="1"/>
    <cellStyle name="Good" xfId="4447" builtinId="26" hidden="1" customBuiltin="1"/>
    <cellStyle name="Good" xfId="20173" builtinId="26" hidden="1" customBuiltin="1"/>
    <cellStyle name="Good" xfId="5888" builtinId="26" hidden="1" customBuiltin="1"/>
    <cellStyle name="Good" xfId="14232" builtinId="26" hidden="1" customBuiltin="1"/>
    <cellStyle name="Good" xfId="19284" builtinId="26" hidden="1" customBuiltin="1"/>
    <cellStyle name="Good" xfId="16937" builtinId="26" hidden="1" customBuiltin="1"/>
    <cellStyle name="Good" xfId="6325" builtinId="26" hidden="1" customBuiltin="1"/>
    <cellStyle name="Good" xfId="18644" builtinId="26" hidden="1" customBuiltin="1"/>
    <cellStyle name="Good" xfId="20084" builtinId="26" hidden="1" customBuiltin="1"/>
    <cellStyle name="Good" xfId="14019" builtinId="26" hidden="1" customBuiltin="1"/>
    <cellStyle name="Good" xfId="22228" builtinId="26" hidden="1" customBuiltin="1"/>
    <cellStyle name="Good" xfId="5532" builtinId="26" hidden="1" customBuiltin="1"/>
    <cellStyle name="Good" xfId="21923" builtinId="26" hidden="1" customBuiltin="1"/>
    <cellStyle name="Good" xfId="17895" builtinId="26" hidden="1" customBuiltin="1"/>
    <cellStyle name="Good" xfId="5278" builtinId="26" hidden="1" customBuiltin="1"/>
    <cellStyle name="Good" xfId="21349" builtinId="26" hidden="1" customBuiltin="1"/>
    <cellStyle name="Good" xfId="20251" builtinId="26" hidden="1" customBuiltin="1"/>
    <cellStyle name="Good" xfId="20514" builtinId="26" hidden="1" customBuiltin="1"/>
    <cellStyle name="Good" xfId="20080" builtinId="26" hidden="1" customBuiltin="1"/>
    <cellStyle name="Good" xfId="22501" builtinId="26" hidden="1" customBuiltin="1"/>
    <cellStyle name="Good" xfId="22539" builtinId="26" hidden="1" customBuiltin="1"/>
    <cellStyle name="Good" xfId="22574" builtinId="26" hidden="1" customBuiltin="1"/>
    <cellStyle name="Good" xfId="20087" builtinId="26" hidden="1" customBuiltin="1"/>
    <cellStyle name="Good" xfId="22637" builtinId="26" hidden="1" customBuiltin="1"/>
    <cellStyle name="Good" xfId="22670" builtinId="26" hidden="1" customBuiltin="1"/>
    <cellStyle name="Good" xfId="22704" builtinId="26" hidden="1" customBuiltin="1"/>
    <cellStyle name="Good" xfId="22738" builtinId="26" hidden="1" customBuiltin="1"/>
    <cellStyle name="Good" xfId="22768" builtinId="26" hidden="1" customBuiltin="1"/>
    <cellStyle name="Good" xfId="22627" builtinId="26" hidden="1" customBuiltin="1"/>
    <cellStyle name="Good" xfId="22652" builtinId="26" hidden="1" customBuiltin="1"/>
    <cellStyle name="Good" xfId="22684" builtinId="26" hidden="1" customBuiltin="1"/>
    <cellStyle name="Good" xfId="22824" builtinId="26" hidden="1" customBuiltin="1"/>
    <cellStyle name="Good" xfId="22860" builtinId="26" hidden="1" customBuiltin="1"/>
    <cellStyle name="Good" xfId="22894" builtinId="26" hidden="1" customBuiltin="1"/>
    <cellStyle name="Good" xfId="22934" builtinId="26" hidden="1" customBuiltin="1"/>
    <cellStyle name="Good" xfId="22979" builtinId="26" hidden="1" customBuiltin="1"/>
    <cellStyle name="Good" xfId="23012" builtinId="26" hidden="1" customBuiltin="1"/>
    <cellStyle name="Good" xfId="23046" builtinId="26" hidden="1" customBuiltin="1"/>
    <cellStyle name="Good" xfId="23080" builtinId="26" hidden="1" customBuiltin="1"/>
    <cellStyle name="Good" xfId="23110" builtinId="26" hidden="1" customBuiltin="1"/>
    <cellStyle name="Good" xfId="22969" builtinId="26" hidden="1" customBuiltin="1"/>
    <cellStyle name="Good" xfId="22994" builtinId="26" hidden="1" customBuiltin="1"/>
    <cellStyle name="Good" xfId="23026" builtinId="26" hidden="1" customBuiltin="1"/>
    <cellStyle name="Good" xfId="23166" builtinId="26" hidden="1" customBuiltin="1"/>
    <cellStyle name="Good" xfId="23202" builtinId="26" hidden="1" customBuiltin="1"/>
    <cellStyle name="Good" xfId="23236" builtinId="26" hidden="1" customBuiltin="1"/>
    <cellStyle name="Good" xfId="23272" builtinId="26" hidden="1" customBuiltin="1"/>
    <cellStyle name="Good" xfId="23340" builtinId="26" hidden="1" customBuiltin="1"/>
    <cellStyle name="Good" xfId="23361" builtinId="26" hidden="1" customBuiltin="1"/>
    <cellStyle name="Good" xfId="23384" builtinId="26" hidden="1" customBuiltin="1"/>
    <cellStyle name="Good" xfId="23406" builtinId="26" hidden="1" customBuiltin="1"/>
    <cellStyle name="Good" xfId="23427" builtinId="26" hidden="1" customBuiltin="1"/>
    <cellStyle name="Good" xfId="23458" builtinId="26" hidden="1" customBuiltin="1"/>
    <cellStyle name="Good" xfId="23653" builtinId="26" hidden="1" customBuiltin="1"/>
    <cellStyle name="Good" xfId="23675" builtinId="26" hidden="1" customBuiltin="1"/>
    <cellStyle name="Good" xfId="23701" builtinId="26" hidden="1" customBuiltin="1"/>
    <cellStyle name="Good" xfId="23727" builtinId="26" hidden="1" customBuiltin="1"/>
    <cellStyle name="Good" xfId="23751" builtinId="26" hidden="1" customBuiltin="1"/>
    <cellStyle name="Good" xfId="23613" builtinId="26" hidden="1" customBuiltin="1"/>
    <cellStyle name="Good" xfId="23791" builtinId="26" hidden="1" customBuiltin="1"/>
    <cellStyle name="Good" xfId="23821" builtinId="26" hidden="1" customBuiltin="1"/>
    <cellStyle name="Good" xfId="23855" builtinId="26" hidden="1" customBuiltin="1"/>
    <cellStyle name="Good" xfId="23888" builtinId="26" hidden="1" customBuiltin="1"/>
    <cellStyle name="Good" xfId="23919" builtinId="26" hidden="1" customBuiltin="1"/>
    <cellStyle name="Good" xfId="23781" builtinId="26" hidden="1" customBuiltin="1"/>
    <cellStyle name="Good" xfId="23804" builtinId="26" hidden="1" customBuiltin="1"/>
    <cellStyle name="Good" xfId="23835" builtinId="26" hidden="1" customBuiltin="1"/>
    <cellStyle name="Good" xfId="23967" builtinId="26" hidden="1" customBuiltin="1"/>
    <cellStyle name="Good" xfId="23994" builtinId="26" hidden="1" customBuiltin="1"/>
    <cellStyle name="Good" xfId="24018" builtinId="26" hidden="1" customBuiltin="1"/>
    <cellStyle name="Good" xfId="23630" builtinId="26" hidden="1" customBuiltin="1"/>
    <cellStyle name="Good" xfId="24064" builtinId="26" hidden="1" customBuiltin="1"/>
    <cellStyle name="Good" xfId="24092" builtinId="26" hidden="1" customBuiltin="1"/>
    <cellStyle name="Good" xfId="24123" builtinId="26" hidden="1" customBuiltin="1"/>
    <cellStyle name="Good" xfId="24154" builtinId="26" hidden="1" customBuiltin="1"/>
    <cellStyle name="Good" xfId="24181" builtinId="26" hidden="1" customBuiltin="1"/>
    <cellStyle name="Good" xfId="24055" builtinId="26" hidden="1" customBuiltin="1"/>
    <cellStyle name="Good" xfId="24077" builtinId="26" hidden="1" customBuiltin="1"/>
    <cellStyle name="Good" xfId="24106" builtinId="26" hidden="1" customBuiltin="1"/>
    <cellStyle name="Good" xfId="24225" builtinId="26" hidden="1" customBuiltin="1"/>
    <cellStyle name="Good" xfId="24249" builtinId="26" hidden="1" customBuiltin="1"/>
    <cellStyle name="Good" xfId="24272" builtinId="26" hidden="1" customBuiltin="1"/>
    <cellStyle name="Good" xfId="24299" builtinId="26" hidden="1" customBuiltin="1"/>
    <cellStyle name="Good" xfId="24338" builtinId="26" hidden="1" customBuiltin="1"/>
    <cellStyle name="Good" xfId="24366" builtinId="26" hidden="1" customBuiltin="1"/>
    <cellStyle name="Good" xfId="24397" builtinId="26" hidden="1" customBuiltin="1"/>
    <cellStyle name="Good" xfId="24428" builtinId="26" hidden="1" customBuiltin="1"/>
    <cellStyle name="Good" xfId="24455" builtinId="26" hidden="1" customBuiltin="1"/>
    <cellStyle name="Good" xfId="24329" builtinId="26" hidden="1" customBuiltin="1"/>
    <cellStyle name="Good" xfId="24351" builtinId="26" hidden="1" customBuiltin="1"/>
    <cellStyle name="Good" xfId="24380" builtinId="26" hidden="1" customBuiltin="1"/>
    <cellStyle name="Good" xfId="24499" builtinId="26" hidden="1" customBuiltin="1"/>
    <cellStyle name="Good" xfId="24524" builtinId="26" hidden="1" customBuiltin="1"/>
    <cellStyle name="Good" xfId="24547" builtinId="26" hidden="1" customBuiltin="1"/>
    <cellStyle name="Good" xfId="24570" builtinId="26" hidden="1" customBuiltin="1"/>
    <cellStyle name="Good" xfId="23543" builtinId="26" hidden="1" customBuiltin="1"/>
    <cellStyle name="Good" xfId="23517" builtinId="26" hidden="1" customBuiltin="1"/>
    <cellStyle name="Good" xfId="23521" builtinId="26" hidden="1" customBuiltin="1"/>
    <cellStyle name="Good" xfId="23547" builtinId="26" hidden="1" customBuiltin="1"/>
    <cellStyle name="Good" xfId="23602" builtinId="26" hidden="1" customBuiltin="1"/>
    <cellStyle name="Good" xfId="23497" builtinId="26" hidden="1" customBuiltin="1"/>
    <cellStyle name="Good" xfId="24722" builtinId="26" hidden="1" customBuiltin="1"/>
    <cellStyle name="Good" xfId="24743" builtinId="26" hidden="1" customBuiltin="1"/>
    <cellStyle name="Good" xfId="24766" builtinId="26" hidden="1" customBuiltin="1"/>
    <cellStyle name="Good" xfId="24787" builtinId="26" hidden="1" customBuiltin="1"/>
    <cellStyle name="Good" xfId="24808" builtinId="26" hidden="1" customBuiltin="1"/>
    <cellStyle name="Good" xfId="24689" builtinId="26" hidden="1" customBuiltin="1"/>
    <cellStyle name="Good" xfId="24842" builtinId="26" hidden="1" customBuiltin="1"/>
    <cellStyle name="Good" xfId="24871" builtinId="26" hidden="1" customBuiltin="1"/>
    <cellStyle name="Good" xfId="24905" builtinId="26" hidden="1" customBuiltin="1"/>
    <cellStyle name="Good" xfId="24936" builtinId="26" hidden="1" customBuiltin="1"/>
    <cellStyle name="Good" xfId="24967" builtinId="26" hidden="1" customBuiltin="1"/>
    <cellStyle name="Good" xfId="24834" builtinId="26" hidden="1" customBuiltin="1"/>
    <cellStyle name="Good" xfId="24855" builtinId="26" hidden="1" customBuiltin="1"/>
    <cellStyle name="Good" xfId="24885" builtinId="26" hidden="1" customBuiltin="1"/>
    <cellStyle name="Good" xfId="25014" builtinId="26" hidden="1" customBuiltin="1"/>
    <cellStyle name="Good" xfId="25038" builtinId="26" hidden="1" customBuiltin="1"/>
    <cellStyle name="Good" xfId="25062" builtinId="26" hidden="1" customBuiltin="1"/>
    <cellStyle name="Good" xfId="24704" builtinId="26" hidden="1" customBuiltin="1"/>
    <cellStyle name="Good" xfId="25107" builtinId="26" hidden="1" customBuiltin="1"/>
    <cellStyle name="Good" xfId="25135" builtinId="26" hidden="1" customBuiltin="1"/>
    <cellStyle name="Good" xfId="25166" builtinId="26" hidden="1" customBuiltin="1"/>
    <cellStyle name="Good" xfId="25196" builtinId="26" hidden="1" customBuiltin="1"/>
    <cellStyle name="Good" xfId="25223" builtinId="26" hidden="1" customBuiltin="1"/>
    <cellStyle name="Good" xfId="25099" builtinId="26" hidden="1" customBuiltin="1"/>
    <cellStyle name="Good" xfId="25120" builtinId="26" hidden="1" customBuiltin="1"/>
    <cellStyle name="Good" xfId="25149" builtinId="26" hidden="1" customBuiltin="1"/>
    <cellStyle name="Good" xfId="25265" builtinId="26" hidden="1" customBuiltin="1"/>
    <cellStyle name="Good" xfId="25289" builtinId="26" hidden="1" customBuiltin="1"/>
    <cellStyle name="Good" xfId="25313" builtinId="26" hidden="1" customBuiltin="1"/>
    <cellStyle name="Good" xfId="25341" builtinId="26" hidden="1" customBuiltin="1"/>
    <cellStyle name="Good" xfId="25378" builtinId="26" hidden="1" customBuiltin="1"/>
    <cellStyle name="Good" xfId="25406" builtinId="26" hidden="1" customBuiltin="1"/>
    <cellStyle name="Good" xfId="25437" builtinId="26" hidden="1" customBuiltin="1"/>
    <cellStyle name="Good" xfId="25467" builtinId="26" hidden="1" customBuiltin="1"/>
    <cellStyle name="Good" xfId="25494" builtinId="26" hidden="1" customBuiltin="1"/>
    <cellStyle name="Good" xfId="25370" builtinId="26" hidden="1" customBuiltin="1"/>
    <cellStyle name="Good" xfId="25391" builtinId="26" hidden="1" customBuiltin="1"/>
    <cellStyle name="Good" xfId="25420" builtinId="26" hidden="1" customBuiltin="1"/>
    <cellStyle name="Good" xfId="25538" builtinId="26" hidden="1" customBuiltin="1"/>
    <cellStyle name="Good" xfId="25561" builtinId="26" hidden="1" customBuiltin="1"/>
    <cellStyle name="Good" xfId="25584" builtinId="26" hidden="1" customBuiltin="1"/>
    <cellStyle name="Good" xfId="25607" builtinId="26" hidden="1" customBuiltin="1"/>
    <cellStyle name="Good" xfId="5334" builtinId="26" hidden="1" customBuiltin="1"/>
    <cellStyle name="Good" xfId="16886" builtinId="26" hidden="1" customBuiltin="1"/>
    <cellStyle name="Good" xfId="23381" builtinId="26" hidden="1" customBuiltin="1"/>
    <cellStyle name="Good" xfId="7932" builtinId="26" hidden="1" customBuiltin="1"/>
    <cellStyle name="Good" xfId="4783" builtinId="26" hidden="1" customBuiltin="1"/>
    <cellStyle name="Good" xfId="22537" builtinId="26" hidden="1" customBuiltin="1"/>
    <cellStyle name="Good" xfId="10619" builtinId="26" hidden="1" customBuiltin="1"/>
    <cellStyle name="Good" xfId="14434" builtinId="26" hidden="1" customBuiltin="1"/>
    <cellStyle name="Good" xfId="21906" builtinId="26" hidden="1" customBuiltin="1"/>
    <cellStyle name="Good" xfId="23319" builtinId="26" hidden="1" customBuiltin="1"/>
    <cellStyle name="Good" xfId="11951" builtinId="26" hidden="1" customBuiltin="1"/>
    <cellStyle name="Good" xfId="25399" builtinId="26" hidden="1" customBuiltin="1"/>
    <cellStyle name="Good" xfId="14214" builtinId="26" hidden="1" customBuiltin="1"/>
    <cellStyle name="Good" xfId="25100" builtinId="26" hidden="1" customBuiltin="1"/>
    <cellStyle name="Good" xfId="21167" builtinId="26" hidden="1" customBuiltin="1"/>
    <cellStyle name="Good" xfId="17833" builtinId="26" hidden="1" customBuiltin="1"/>
    <cellStyle name="Good" xfId="24533" builtinId="26" hidden="1" customBuiltin="1"/>
    <cellStyle name="Good" xfId="23456" builtinId="26" hidden="1" customBuiltin="1"/>
    <cellStyle name="Good" xfId="23713" builtinId="26" hidden="1" customBuiltin="1"/>
    <cellStyle name="Good" xfId="23316" builtinId="26" hidden="1" customBuiltin="1"/>
    <cellStyle name="Good" xfId="25668" builtinId="26" hidden="1" customBuiltin="1"/>
    <cellStyle name="Good" xfId="25705" builtinId="26" hidden="1" customBuiltin="1"/>
    <cellStyle name="Good" xfId="25740" builtinId="26" hidden="1" customBuiltin="1"/>
    <cellStyle name="Good" xfId="23321" builtinId="26" hidden="1" customBuiltin="1"/>
    <cellStyle name="Good" xfId="25803" builtinId="26" hidden="1" customBuiltin="1"/>
    <cellStyle name="Good" xfId="25836" builtinId="26" hidden="1" customBuiltin="1"/>
    <cellStyle name="Good" xfId="25870" builtinId="26" hidden="1" customBuiltin="1"/>
    <cellStyle name="Good" xfId="25904" builtinId="26" hidden="1" customBuiltin="1"/>
    <cellStyle name="Good" xfId="25934" builtinId="26" hidden="1" customBuiltin="1"/>
    <cellStyle name="Good" xfId="25793" builtinId="26" hidden="1" customBuiltin="1"/>
    <cellStyle name="Good" xfId="25818" builtinId="26" hidden="1" customBuiltin="1"/>
    <cellStyle name="Good" xfId="25850" builtinId="26" hidden="1" customBuiltin="1"/>
    <cellStyle name="Good" xfId="25990" builtinId="26" hidden="1" customBuiltin="1"/>
    <cellStyle name="Good" xfId="26026" builtinId="26" hidden="1" customBuiltin="1"/>
    <cellStyle name="Good" xfId="26060" builtinId="26" hidden="1" customBuiltin="1"/>
    <cellStyle name="Good" xfId="26097" builtinId="26" hidden="1" customBuiltin="1"/>
    <cellStyle name="Good" xfId="26135" builtinId="26" hidden="1" customBuiltin="1"/>
    <cellStyle name="Good" xfId="26163" builtinId="26" hidden="1" customBuiltin="1"/>
    <cellStyle name="Good" xfId="26194" builtinId="26" hidden="1" customBuiltin="1"/>
    <cellStyle name="Good" xfId="26225" builtinId="26" hidden="1" customBuiltin="1"/>
    <cellStyle name="Good" xfId="26252" builtinId="26" hidden="1" customBuiltin="1"/>
    <cellStyle name="Good" xfId="26126" builtinId="26" hidden="1" customBuiltin="1"/>
    <cellStyle name="Good" xfId="26148" builtinId="26" hidden="1" customBuiltin="1"/>
    <cellStyle name="Good" xfId="26177" builtinId="26" hidden="1" customBuiltin="1"/>
    <cellStyle name="Good" xfId="26293" builtinId="26" hidden="1" customBuiltin="1"/>
    <cellStyle name="Good" xfId="26316" builtinId="26" hidden="1" customBuiltin="1"/>
    <cellStyle name="Good" xfId="26337" builtinId="26" hidden="1" customBuiltin="1"/>
    <cellStyle name="Good" xfId="26359" builtinId="26" hidden="1" customBuiltin="1"/>
    <cellStyle name="Good" xfId="26381" builtinId="26" hidden="1" customBuiltin="1"/>
    <cellStyle name="Good" xfId="26402" builtinId="26" hidden="1" customBuiltin="1"/>
    <cellStyle name="Good" xfId="26424" builtinId="26" hidden="1" customBuiltin="1"/>
    <cellStyle name="Good" xfId="26446" builtinId="26" hidden="1" customBuiltin="1"/>
    <cellStyle name="Good" xfId="26467" builtinId="26" hidden="1" customBuiltin="1"/>
    <cellStyle name="Good" xfId="26492" builtinId="26" hidden="1" customBuiltin="1"/>
    <cellStyle name="Good" xfId="26671" builtinId="26" hidden="1" customBuiltin="1"/>
    <cellStyle name="Good" xfId="26692" builtinId="26" hidden="1" customBuiltin="1"/>
    <cellStyle name="Good" xfId="26715" builtinId="26" hidden="1" customBuiltin="1"/>
    <cellStyle name="Good" xfId="26737" builtinId="26" hidden="1" customBuiltin="1"/>
    <cellStyle name="Good" xfId="26758" builtinId="26" hidden="1" customBuiltin="1"/>
    <cellStyle name="Good" xfId="26636" builtinId="26" hidden="1" customBuiltin="1"/>
    <cellStyle name="Good" xfId="26791" builtinId="26" hidden="1" customBuiltin="1"/>
    <cellStyle name="Good" xfId="26819" builtinId="26" hidden="1" customBuiltin="1"/>
    <cellStyle name="Good" xfId="26853" builtinId="26" hidden="1" customBuiltin="1"/>
    <cellStyle name="Good" xfId="26884" builtinId="26" hidden="1" customBuiltin="1"/>
    <cellStyle name="Good" xfId="26915" builtinId="26" hidden="1" customBuiltin="1"/>
    <cellStyle name="Good" xfId="26783" builtinId="26" hidden="1" customBuiltin="1"/>
    <cellStyle name="Good" xfId="26804" builtinId="26" hidden="1" customBuiltin="1"/>
    <cellStyle name="Good" xfId="26833" builtinId="26" hidden="1" customBuiltin="1"/>
    <cellStyle name="Good" xfId="26960" builtinId="26" hidden="1" customBuiltin="1"/>
    <cellStyle name="Good" xfId="26983" builtinId="26" hidden="1" customBuiltin="1"/>
    <cellStyle name="Good" xfId="27004" builtinId="26" hidden="1" customBuiltin="1"/>
    <cellStyle name="Good" xfId="26651" builtinId="26" hidden="1" customBuiltin="1"/>
    <cellStyle name="Good" xfId="27046" builtinId="26" hidden="1" customBuiltin="1"/>
    <cellStyle name="Good" xfId="27073" builtinId="26" hidden="1" customBuiltin="1"/>
    <cellStyle name="Good" xfId="27104" builtinId="26" hidden="1" customBuiltin="1"/>
    <cellStyle name="Good" xfId="27134" builtinId="26" hidden="1" customBuiltin="1"/>
    <cellStyle name="Good" xfId="27161" builtinId="26" hidden="1" customBuiltin="1"/>
    <cellStyle name="Good" xfId="27038" builtinId="26" hidden="1" customBuiltin="1"/>
    <cellStyle name="Good" xfId="27059" builtinId="26" hidden="1" customBuiltin="1"/>
    <cellStyle name="Good" xfId="27087" builtinId="26" hidden="1" customBuiltin="1"/>
    <cellStyle name="Good" xfId="27202" builtinId="26" hidden="1" customBuiltin="1"/>
    <cellStyle name="Good" xfId="27224" builtinId="26" hidden="1" customBuiltin="1"/>
    <cellStyle name="Good" xfId="27245" builtinId="26" hidden="1" customBuiltin="1"/>
    <cellStyle name="Good" xfId="27269" builtinId="26" hidden="1" customBuiltin="1"/>
    <cellStyle name="Good" xfId="27306" builtinId="26" hidden="1" customBuiltin="1"/>
    <cellStyle name="Good" xfId="27333" builtinId="26" hidden="1" customBuiltin="1"/>
    <cellStyle name="Good" xfId="27364" builtinId="26" hidden="1" customBuiltin="1"/>
    <cellStyle name="Good" xfId="27394" builtinId="26" hidden="1" customBuiltin="1"/>
    <cellStyle name="Good" xfId="27421" builtinId="26" hidden="1" customBuiltin="1"/>
    <cellStyle name="Good" xfId="27298" builtinId="26" hidden="1" customBuiltin="1"/>
    <cellStyle name="Good" xfId="27319" builtinId="26" hidden="1" customBuiltin="1"/>
    <cellStyle name="Good" xfId="27347" builtinId="26" hidden="1" customBuiltin="1"/>
    <cellStyle name="Good" xfId="27462" builtinId="26" hidden="1" customBuiltin="1"/>
    <cellStyle name="Good" xfId="27484" builtinId="26" hidden="1" customBuiltin="1"/>
    <cellStyle name="Good" xfId="27505" builtinId="26" hidden="1" customBuiltin="1"/>
    <cellStyle name="Good" xfId="27526" builtinId="26" hidden="1" customBuiltin="1"/>
    <cellStyle name="Good" xfId="26571" builtinId="26" hidden="1" customBuiltin="1"/>
    <cellStyle name="Good" xfId="26547" builtinId="26" hidden="1" customBuiltin="1"/>
    <cellStyle name="Good" xfId="26551" builtinId="26" hidden="1" customBuiltin="1"/>
    <cellStyle name="Good" xfId="26574" builtinId="26" hidden="1" customBuiltin="1"/>
    <cellStyle name="Good" xfId="26625" builtinId="26" hidden="1" customBuiltin="1"/>
    <cellStyle name="Good" xfId="26530" builtinId="26" hidden="1" customBuiltin="1"/>
    <cellStyle name="Good" xfId="27579" builtinId="26" hidden="1" customBuiltin="1"/>
    <cellStyle name="Good" xfId="27600" builtinId="26" hidden="1" customBuiltin="1"/>
    <cellStyle name="Good" xfId="27623" builtinId="26" hidden="1" customBuiltin="1"/>
    <cellStyle name="Good" xfId="27644" builtinId="26" hidden="1" customBuiltin="1"/>
    <cellStyle name="Good" xfId="27665" builtinId="26" hidden="1" customBuiltin="1"/>
    <cellStyle name="Good" xfId="27546" builtinId="26" hidden="1" customBuiltin="1"/>
    <cellStyle name="Good" xfId="27697" builtinId="26" hidden="1" customBuiltin="1"/>
    <cellStyle name="Good" xfId="27725" builtinId="26" hidden="1" customBuiltin="1"/>
    <cellStyle name="Good" xfId="27759" builtinId="26" hidden="1" customBuiltin="1"/>
    <cellStyle name="Good" xfId="27789" builtinId="26" hidden="1" customBuiltin="1"/>
    <cellStyle name="Good" xfId="27820" builtinId="26" hidden="1" customBuiltin="1"/>
    <cellStyle name="Good" xfId="27690" builtinId="26" hidden="1" customBuiltin="1"/>
    <cellStyle name="Good" xfId="27710" builtinId="26" hidden="1" customBuiltin="1"/>
    <cellStyle name="Good" xfId="27739" builtinId="26" hidden="1" customBuiltin="1"/>
    <cellStyle name="Good" xfId="27865" builtinId="26" hidden="1" customBuiltin="1"/>
    <cellStyle name="Good" xfId="27887" builtinId="26" hidden="1" customBuiltin="1"/>
    <cellStyle name="Good" xfId="27908" builtinId="26" hidden="1" customBuiltin="1"/>
    <cellStyle name="Good" xfId="27561" builtinId="26" hidden="1" customBuiltin="1"/>
    <cellStyle name="Good" xfId="27948" builtinId="26" hidden="1" customBuiltin="1"/>
    <cellStyle name="Good" xfId="27975" builtinId="26" hidden="1" customBuiltin="1"/>
    <cellStyle name="Good" xfId="28006" builtinId="26" hidden="1" customBuiltin="1"/>
    <cellStyle name="Good" xfId="28035" builtinId="26" hidden="1" customBuiltin="1"/>
    <cellStyle name="Good" xfId="28062" builtinId="26" hidden="1" customBuiltin="1"/>
    <cellStyle name="Good" xfId="27941" builtinId="26" hidden="1" customBuiltin="1"/>
    <cellStyle name="Good" xfId="27961" builtinId="26" hidden="1" customBuiltin="1"/>
    <cellStyle name="Good" xfId="27989" builtinId="26" hidden="1" customBuiltin="1"/>
    <cellStyle name="Good" xfId="28103" builtinId="26" hidden="1" customBuiltin="1"/>
    <cellStyle name="Good" xfId="28124" builtinId="26" hidden="1" customBuiltin="1"/>
    <cellStyle name="Good" xfId="28145" builtinId="26" hidden="1" customBuiltin="1"/>
    <cellStyle name="Good" xfId="28169" builtinId="26" hidden="1" customBuiltin="1"/>
    <cellStyle name="Good" xfId="28204" builtinId="26" hidden="1" customBuiltin="1"/>
    <cellStyle name="Good" xfId="28231" builtinId="26" hidden="1" customBuiltin="1"/>
    <cellStyle name="Good" xfId="28262" builtinId="26" hidden="1" customBuiltin="1"/>
    <cellStyle name="Good" xfId="28291" builtinId="26" hidden="1" customBuiltin="1"/>
    <cellStyle name="Good" xfId="28318" builtinId="26" hidden="1" customBuiltin="1"/>
    <cellStyle name="Good" xfId="28197" builtinId="26" hidden="1" customBuiltin="1"/>
    <cellStyle name="Good" xfId="28217" builtinId="26" hidden="1" customBuiltin="1"/>
    <cellStyle name="Good" xfId="28245" builtinId="26" hidden="1" customBuiltin="1"/>
    <cellStyle name="Good" xfId="28359" builtinId="26" hidden="1" customBuiltin="1"/>
    <cellStyle name="Good" xfId="28380" builtinId="26" hidden="1" customBuiltin="1"/>
    <cellStyle name="Good" xfId="28401" builtinId="26" hidden="1" customBuiltin="1"/>
    <cellStyle name="Good" xfId="28422" builtinId="26" hidden="1" customBuiltin="1"/>
    <cellStyle name="Heading 1" xfId="2" builtinId="16" customBuiltin="1"/>
    <cellStyle name="Heading 1 2" xfId="34056"/>
    <cellStyle name="Heading 1 3" xfId="34038"/>
    <cellStyle name="Heading 2" xfId="3" builtinId="17" customBuiltin="1"/>
    <cellStyle name="Heading 2 3 2" xfId="34039"/>
    <cellStyle name="Heading 3" xfId="4" builtinId="18" customBuiltin="1"/>
    <cellStyle name="Heading 4" xfId="8" builtinId="19" hidden="1" customBuiltin="1"/>
    <cellStyle name="Heading 4" xfId="58" builtinId="19" hidden="1" customBuiltin="1"/>
    <cellStyle name="Heading 4" xfId="93" builtinId="19" hidden="1" customBuiltin="1"/>
    <cellStyle name="Heading 4" xfId="135" builtinId="19" hidden="1" customBuiltin="1"/>
    <cellStyle name="Heading 4" xfId="178" builtinId="19" hidden="1" customBuiltin="1"/>
    <cellStyle name="Heading 4" xfId="212" builtinId="19" hidden="1" customBuiltin="1"/>
    <cellStyle name="Heading 4" xfId="249" builtinId="19" hidden="1" customBuiltin="1"/>
    <cellStyle name="Heading 4" xfId="286" builtinId="19" hidden="1" customBuiltin="1"/>
    <cellStyle name="Heading 4" xfId="320" builtinId="19" hidden="1" customBuiltin="1"/>
    <cellStyle name="Heading 4" xfId="355" builtinId="19" hidden="1" customBuiltin="1"/>
    <cellStyle name="Heading 4" xfId="443" builtinId="19" hidden="1" customBuiltin="1"/>
    <cellStyle name="Heading 4" xfId="477" builtinId="19" hidden="1" customBuiltin="1"/>
    <cellStyle name="Heading 4" xfId="513" builtinId="19" hidden="1" customBuiltin="1"/>
    <cellStyle name="Heading 4" xfId="549" builtinId="19" hidden="1" customBuiltin="1"/>
    <cellStyle name="Heading 4" xfId="583" builtinId="19" hidden="1" customBuiltin="1"/>
    <cellStyle name="Heading 4" xfId="511" builtinId="19" hidden="1" customBuiltin="1"/>
    <cellStyle name="Heading 4" xfId="634" builtinId="19" hidden="1" customBuiltin="1"/>
    <cellStyle name="Heading 4" xfId="668" builtinId="19" hidden="1" customBuiltin="1"/>
    <cellStyle name="Heading 4" xfId="705" builtinId="19" hidden="1" customBuiltin="1"/>
    <cellStyle name="Heading 4" xfId="741" builtinId="19" hidden="1" customBuiltin="1"/>
    <cellStyle name="Heading 4" xfId="775" builtinId="19" hidden="1" customBuiltin="1"/>
    <cellStyle name="Heading 4" xfId="619" builtinId="19" hidden="1" customBuiltin="1"/>
    <cellStyle name="Heading 4" xfId="684" builtinId="19" hidden="1" customBuiltin="1"/>
    <cellStyle name="Heading 4" xfId="721" builtinId="19" hidden="1" customBuiltin="1"/>
    <cellStyle name="Heading 4" xfId="836" builtinId="19" hidden="1" customBuiltin="1"/>
    <cellStyle name="Heading 4" xfId="873" builtinId="19" hidden="1" customBuiltin="1"/>
    <cellStyle name="Heading 4" xfId="908" builtinId="19" hidden="1" customBuiltin="1"/>
    <cellStyle name="Heading 4" xfId="421" builtinId="19" hidden="1" customBuiltin="1"/>
    <cellStyle name="Heading 4" xfId="971" builtinId="19" hidden="1" customBuiltin="1"/>
    <cellStyle name="Heading 4" xfId="1004" builtinId="19" hidden="1" customBuiltin="1"/>
    <cellStyle name="Heading 4" xfId="1038" builtinId="19" hidden="1" customBuiltin="1"/>
    <cellStyle name="Heading 4" xfId="1072" builtinId="19" hidden="1" customBuiltin="1"/>
    <cellStyle name="Heading 4" xfId="1102" builtinId="19" hidden="1" customBuiltin="1"/>
    <cellStyle name="Heading 4" xfId="958" builtinId="19" hidden="1" customBuiltin="1"/>
    <cellStyle name="Heading 4" xfId="1020" builtinId="19" hidden="1" customBuiltin="1"/>
    <cellStyle name="Heading 4" xfId="1054" builtinId="19" hidden="1" customBuiltin="1"/>
    <cellStyle name="Heading 4" xfId="1158" builtinId="19" hidden="1" customBuiltin="1"/>
    <cellStyle name="Heading 4" xfId="1194" builtinId="19" hidden="1" customBuiltin="1"/>
    <cellStyle name="Heading 4" xfId="1228" builtinId="19" hidden="1" customBuiltin="1"/>
    <cellStyle name="Heading 4" xfId="1268" builtinId="19" hidden="1" customBuiltin="1"/>
    <cellStyle name="Heading 4" xfId="1313" builtinId="19" hidden="1" customBuiltin="1"/>
    <cellStyle name="Heading 4" xfId="1346" builtinId="19" hidden="1" customBuiltin="1"/>
    <cellStyle name="Heading 4" xfId="1380" builtinId="19" hidden="1" customBuiltin="1"/>
    <cellStyle name="Heading 4" xfId="1414" builtinId="19" hidden="1" customBuiltin="1"/>
    <cellStyle name="Heading 4" xfId="1444" builtinId="19" hidden="1" customBuiltin="1"/>
    <cellStyle name="Heading 4" xfId="1300" builtinId="19" hidden="1" customBuiltin="1"/>
    <cellStyle name="Heading 4" xfId="1362" builtinId="19" hidden="1" customBuiltin="1"/>
    <cellStyle name="Heading 4" xfId="1396" builtinId="19" hidden="1" customBuiltin="1"/>
    <cellStyle name="Heading 4" xfId="1500" builtinId="19" hidden="1" customBuiltin="1"/>
    <cellStyle name="Heading 4" xfId="1536" builtinId="19" hidden="1" customBuiltin="1"/>
    <cellStyle name="Heading 4" xfId="1570" builtinId="19" hidden="1" customBuiltin="1"/>
    <cellStyle name="Heading 4" xfId="1605" builtinId="19" hidden="1" customBuiltin="1"/>
    <cellStyle name="Heading 4" xfId="1726" builtinId="19" hidden="1" customBuiltin="1"/>
    <cellStyle name="Heading 4" xfId="1747" builtinId="19" hidden="1" customBuiltin="1"/>
    <cellStyle name="Heading 4" xfId="1769" builtinId="19" hidden="1" customBuiltin="1"/>
    <cellStyle name="Heading 4" xfId="1791" builtinId="19" hidden="1" customBuiltin="1"/>
    <cellStyle name="Heading 4" xfId="1812" builtinId="19" hidden="1" customBuiltin="1"/>
    <cellStyle name="Heading 4" xfId="1837" builtinId="19" hidden="1" customBuiltin="1"/>
    <cellStyle name="Heading 4" xfId="2016" builtinId="19" hidden="1" customBuiltin="1"/>
    <cellStyle name="Heading 4" xfId="2037" builtinId="19" hidden="1" customBuiltin="1"/>
    <cellStyle name="Heading 4" xfId="2060" builtinId="19" hidden="1" customBuiltin="1"/>
    <cellStyle name="Heading 4" xfId="2082" builtinId="19" hidden="1" customBuiltin="1"/>
    <cellStyle name="Heading 4" xfId="2103" builtinId="19" hidden="1" customBuiltin="1"/>
    <cellStyle name="Heading 4" xfId="2058" builtinId="19" hidden="1" customBuiltin="1"/>
    <cellStyle name="Heading 4" xfId="2136" builtinId="19" hidden="1" customBuiltin="1"/>
    <cellStyle name="Heading 4" xfId="2164" builtinId="19" hidden="1" customBuiltin="1"/>
    <cellStyle name="Heading 4" xfId="2198" builtinId="19" hidden="1" customBuiltin="1"/>
    <cellStyle name="Heading 4" xfId="2229" builtinId="19" hidden="1" customBuiltin="1"/>
    <cellStyle name="Heading 4" xfId="2260" builtinId="19" hidden="1" customBuiltin="1"/>
    <cellStyle name="Heading 4" xfId="2125" builtinId="19" hidden="1" customBuiltin="1"/>
    <cellStyle name="Heading 4" xfId="2180" builtinId="19" hidden="1" customBuiltin="1"/>
    <cellStyle name="Heading 4" xfId="2214" builtinId="19" hidden="1" customBuiltin="1"/>
    <cellStyle name="Heading 4" xfId="2305" builtinId="19" hidden="1" customBuiltin="1"/>
    <cellStyle name="Heading 4" xfId="2328" builtinId="19" hidden="1" customBuiltin="1"/>
    <cellStyle name="Heading 4" xfId="2349" builtinId="19" hidden="1" customBuiltin="1"/>
    <cellStyle name="Heading 4" xfId="2002" builtinId="19" hidden="1" customBuiltin="1"/>
    <cellStyle name="Heading 4" xfId="2391" builtinId="19" hidden="1" customBuiltin="1"/>
    <cellStyle name="Heading 4" xfId="2418" builtinId="19" hidden="1" customBuiltin="1"/>
    <cellStyle name="Heading 4" xfId="2449" builtinId="19" hidden="1" customBuiltin="1"/>
    <cellStyle name="Heading 4" xfId="2479" builtinId="19" hidden="1" customBuiltin="1"/>
    <cellStyle name="Heading 4" xfId="2506" builtinId="19" hidden="1" customBuiltin="1"/>
    <cellStyle name="Heading 4" xfId="2382" builtinId="19" hidden="1" customBuiltin="1"/>
    <cellStyle name="Heading 4" xfId="2434" builtinId="19" hidden="1" customBuiltin="1"/>
    <cellStyle name="Heading 4" xfId="2465" builtinId="19" hidden="1" customBuiltin="1"/>
    <cellStyle name="Heading 4" xfId="2547" builtinId="19" hidden="1" customBuiltin="1"/>
    <cellStyle name="Heading 4" xfId="2569" builtinId="19" hidden="1" customBuiltin="1"/>
    <cellStyle name="Heading 4" xfId="2590" builtinId="19" hidden="1" customBuiltin="1"/>
    <cellStyle name="Heading 4" xfId="2614" builtinId="19" hidden="1" customBuiltin="1"/>
    <cellStyle name="Heading 4" xfId="2651" builtinId="19" hidden="1" customBuiltin="1"/>
    <cellStyle name="Heading 4" xfId="2678" builtinId="19" hidden="1" customBuiltin="1"/>
    <cellStyle name="Heading 4" xfId="2709" builtinId="19" hidden="1" customBuiltin="1"/>
    <cellStyle name="Heading 4" xfId="2739" builtinId="19" hidden="1" customBuiltin="1"/>
    <cellStyle name="Heading 4" xfId="2766" builtinId="19" hidden="1" customBuiltin="1"/>
    <cellStyle name="Heading 4" xfId="2642" builtinId="19" hidden="1" customBuiltin="1"/>
    <cellStyle name="Heading 4" xfId="2694" builtinId="19" hidden="1" customBuiltin="1"/>
    <cellStyle name="Heading 4" xfId="2725" builtinId="19" hidden="1" customBuiltin="1"/>
    <cellStyle name="Heading 4" xfId="2807" builtinId="19" hidden="1" customBuiltin="1"/>
    <cellStyle name="Heading 4" xfId="2829" builtinId="19" hidden="1" customBuiltin="1"/>
    <cellStyle name="Heading 4" xfId="2850" builtinId="19" hidden="1" customBuiltin="1"/>
    <cellStyle name="Heading 4" xfId="2871" builtinId="19" hidden="1" customBuiltin="1"/>
    <cellStyle name="Heading 4" xfId="1958" builtinId="19" hidden="1" customBuiltin="1"/>
    <cellStyle name="Heading 4" xfId="1879" builtinId="19" hidden="1" customBuiltin="1"/>
    <cellStyle name="Heading 4" xfId="1913" builtinId="19" hidden="1" customBuiltin="1"/>
    <cellStyle name="Heading 4" xfId="1939" builtinId="19" hidden="1" customBuiltin="1"/>
    <cellStyle name="Heading 4" xfId="1928" builtinId="19" hidden="1" customBuiltin="1"/>
    <cellStyle name="Heading 4" xfId="1868" builtinId="19" hidden="1" customBuiltin="1"/>
    <cellStyle name="Heading 4" xfId="3023" builtinId="19" hidden="1" customBuiltin="1"/>
    <cellStyle name="Heading 4" xfId="3044" builtinId="19" hidden="1" customBuiltin="1"/>
    <cellStyle name="Heading 4" xfId="3067" builtinId="19" hidden="1" customBuiltin="1"/>
    <cellStyle name="Heading 4" xfId="3088" builtinId="19" hidden="1" customBuiltin="1"/>
    <cellStyle name="Heading 4" xfId="3109" builtinId="19" hidden="1" customBuiltin="1"/>
    <cellStyle name="Heading 4" xfId="3065" builtinId="19" hidden="1" customBuiltin="1"/>
    <cellStyle name="Heading 4" xfId="3141" builtinId="19" hidden="1" customBuiltin="1"/>
    <cellStyle name="Heading 4" xfId="3169" builtinId="19" hidden="1" customBuiltin="1"/>
    <cellStyle name="Heading 4" xfId="3203" builtinId="19" hidden="1" customBuiltin="1"/>
    <cellStyle name="Heading 4" xfId="3233" builtinId="19" hidden="1" customBuiltin="1"/>
    <cellStyle name="Heading 4" xfId="3264" builtinId="19" hidden="1" customBuiltin="1"/>
    <cellStyle name="Heading 4" xfId="3131" builtinId="19" hidden="1" customBuiltin="1"/>
    <cellStyle name="Heading 4" xfId="3185" builtinId="19" hidden="1" customBuiltin="1"/>
    <cellStyle name="Heading 4" xfId="3219" builtinId="19" hidden="1" customBuiltin="1"/>
    <cellStyle name="Heading 4" xfId="3309" builtinId="19" hidden="1" customBuiltin="1"/>
    <cellStyle name="Heading 4" xfId="3331" builtinId="19" hidden="1" customBuiltin="1"/>
    <cellStyle name="Heading 4" xfId="3352" builtinId="19" hidden="1" customBuiltin="1"/>
    <cellStyle name="Heading 4" xfId="3011" builtinId="19" hidden="1" customBuiltin="1"/>
    <cellStyle name="Heading 4" xfId="3392" builtinId="19" hidden="1" customBuiltin="1"/>
    <cellStyle name="Heading 4" xfId="3419" builtinId="19" hidden="1" customBuiltin="1"/>
    <cellStyle name="Heading 4" xfId="3450" builtinId="19" hidden="1" customBuiltin="1"/>
    <cellStyle name="Heading 4" xfId="3479" builtinId="19" hidden="1" customBuiltin="1"/>
    <cellStyle name="Heading 4" xfId="3506" builtinId="19" hidden="1" customBuiltin="1"/>
    <cellStyle name="Heading 4" xfId="3384" builtinId="19" hidden="1" customBuiltin="1"/>
    <cellStyle name="Heading 4" xfId="3435" builtinId="19" hidden="1" customBuiltin="1"/>
    <cellStyle name="Heading 4" xfId="3466" builtinId="19" hidden="1" customBuiltin="1"/>
    <cellStyle name="Heading 4" xfId="3547" builtinId="19" hidden="1" customBuiltin="1"/>
    <cellStyle name="Heading 4" xfId="3568" builtinId="19" hidden="1" customBuiltin="1"/>
    <cellStyle name="Heading 4" xfId="3589" builtinId="19" hidden="1" customBuiltin="1"/>
    <cellStyle name="Heading 4" xfId="3613" builtinId="19" hidden="1" customBuiltin="1"/>
    <cellStyle name="Heading 4" xfId="3648" builtinId="19" hidden="1" customBuiltin="1"/>
    <cellStyle name="Heading 4" xfId="3675" builtinId="19" hidden="1" customBuiltin="1"/>
    <cellStyle name="Heading 4" xfId="3706" builtinId="19" hidden="1" customBuiltin="1"/>
    <cellStyle name="Heading 4" xfId="3735" builtinId="19" hidden="1" customBuiltin="1"/>
    <cellStyle name="Heading 4" xfId="3762" builtinId="19" hidden="1" customBuiltin="1"/>
    <cellStyle name="Heading 4" xfId="3640" builtinId="19" hidden="1" customBuiltin="1"/>
    <cellStyle name="Heading 4" xfId="3691" builtinId="19" hidden="1" customBuiltin="1"/>
    <cellStyle name="Heading 4" xfId="3722" builtinId="19" hidden="1" customBuiltin="1"/>
    <cellStyle name="Heading 4" xfId="3803" builtinId="19" hidden="1" customBuiltin="1"/>
    <cellStyle name="Heading 4" xfId="3824" builtinId="19" hidden="1" customBuiltin="1"/>
    <cellStyle name="Heading 4" xfId="3845" builtinId="19" hidden="1" customBuiltin="1"/>
    <cellStyle name="Heading 4" xfId="3866" builtinId="19" hidden="1" customBuiltin="1"/>
    <cellStyle name="Heading 4" xfId="3906" builtinId="19" hidden="1" customBuiltin="1"/>
    <cellStyle name="Heading 4" xfId="3940" builtinId="19" hidden="1" customBuiltin="1"/>
    <cellStyle name="Heading 4" xfId="3977" builtinId="19" hidden="1" customBuiltin="1"/>
    <cellStyle name="Heading 4" xfId="4014" builtinId="19" hidden="1" customBuiltin="1"/>
    <cellStyle name="Heading 4" xfId="4048" builtinId="19" hidden="1" customBuiltin="1"/>
    <cellStyle name="Heading 4" xfId="4246" builtinId="19" hidden="1" customBuiltin="1"/>
    <cellStyle name="Heading 4" xfId="6381" builtinId="19" hidden="1" customBuiltin="1"/>
    <cellStyle name="Heading 4" xfId="6405" builtinId="19" hidden="1" customBuiltin="1"/>
    <cellStyle name="Heading 4" xfId="6433" builtinId="19" hidden="1" customBuiltin="1"/>
    <cellStyle name="Heading 4" xfId="6459" builtinId="19" hidden="1" customBuiltin="1"/>
    <cellStyle name="Heading 4" xfId="6482" builtinId="19" hidden="1" customBuiltin="1"/>
    <cellStyle name="Heading 4" xfId="6430" builtinId="19" hidden="1" customBuiltin="1"/>
    <cellStyle name="Heading 4" xfId="6522" builtinId="19" hidden="1" customBuiltin="1"/>
    <cellStyle name="Heading 4" xfId="6556" builtinId="19" hidden="1" customBuiltin="1"/>
    <cellStyle name="Heading 4" xfId="6593" builtinId="19" hidden="1" customBuiltin="1"/>
    <cellStyle name="Heading 4" xfId="6630" builtinId="19" hidden="1" customBuiltin="1"/>
    <cellStyle name="Heading 4" xfId="6665" builtinId="19" hidden="1" customBuiltin="1"/>
    <cellStyle name="Heading 4" xfId="6507" builtinId="19" hidden="1" customBuiltin="1"/>
    <cellStyle name="Heading 4" xfId="6572" builtinId="19" hidden="1" customBuiltin="1"/>
    <cellStyle name="Heading 4" xfId="6609" builtinId="19" hidden="1" customBuiltin="1"/>
    <cellStyle name="Heading 4" xfId="6726" builtinId="19" hidden="1" customBuiltin="1"/>
    <cellStyle name="Heading 4" xfId="6763" builtinId="19" hidden="1" customBuiltin="1"/>
    <cellStyle name="Heading 4" xfId="6798" builtinId="19" hidden="1" customBuiltin="1"/>
    <cellStyle name="Heading 4" xfId="6361" builtinId="19" hidden="1" customBuiltin="1"/>
    <cellStyle name="Heading 4" xfId="6861" builtinId="19" hidden="1" customBuiltin="1"/>
    <cellStyle name="Heading 4" xfId="6894" builtinId="19" hidden="1" customBuiltin="1"/>
    <cellStyle name="Heading 4" xfId="6929" builtinId="19" hidden="1" customBuiltin="1"/>
    <cellStyle name="Heading 4" xfId="6963" builtinId="19" hidden="1" customBuiltin="1"/>
    <cellStyle name="Heading 4" xfId="6993" builtinId="19" hidden="1" customBuiltin="1"/>
    <cellStyle name="Heading 4" xfId="6848" builtinId="19" hidden="1" customBuiltin="1"/>
    <cellStyle name="Heading 4" xfId="6910" builtinId="19" hidden="1" customBuiltin="1"/>
    <cellStyle name="Heading 4" xfId="6945" builtinId="19" hidden="1" customBuiltin="1"/>
    <cellStyle name="Heading 4" xfId="7049" builtinId="19" hidden="1" customBuiltin="1"/>
    <cellStyle name="Heading 4" xfId="7085" builtinId="19" hidden="1" customBuiltin="1"/>
    <cellStyle name="Heading 4" xfId="7119" builtinId="19" hidden="1" customBuiltin="1"/>
    <cellStyle name="Heading 4" xfId="7159" builtinId="19" hidden="1" customBuiltin="1"/>
    <cellStyle name="Heading 4" xfId="7205" builtinId="19" hidden="1" customBuiltin="1"/>
    <cellStyle name="Heading 4" xfId="7239" builtinId="19" hidden="1" customBuiltin="1"/>
    <cellStyle name="Heading 4" xfId="7274" builtinId="19" hidden="1" customBuiltin="1"/>
    <cellStyle name="Heading 4" xfId="7308" builtinId="19" hidden="1" customBuiltin="1"/>
    <cellStyle name="Heading 4" xfId="7338" builtinId="19" hidden="1" customBuiltin="1"/>
    <cellStyle name="Heading 4" xfId="7191" builtinId="19" hidden="1" customBuiltin="1"/>
    <cellStyle name="Heading 4" xfId="7255" builtinId="19" hidden="1" customBuiltin="1"/>
    <cellStyle name="Heading 4" xfId="7290" builtinId="19" hidden="1" customBuiltin="1"/>
    <cellStyle name="Heading 4" xfId="7395" builtinId="19" hidden="1" customBuiltin="1"/>
    <cellStyle name="Heading 4" xfId="7431" builtinId="19" hidden="1" customBuiltin="1"/>
    <cellStyle name="Heading 4" xfId="7465" builtinId="19" hidden="1" customBuiltin="1"/>
    <cellStyle name="Heading 4" xfId="7514" builtinId="19" hidden="1" customBuiltin="1"/>
    <cellStyle name="Heading 4" xfId="7967" builtinId="19" hidden="1" customBuiltin="1"/>
    <cellStyle name="Heading 4" xfId="7988" builtinId="19" hidden="1" customBuiltin="1"/>
    <cellStyle name="Heading 4" xfId="8011" builtinId="19" hidden="1" customBuiltin="1"/>
    <cellStyle name="Heading 4" xfId="8034" builtinId="19" hidden="1" customBuiltin="1"/>
    <cellStyle name="Heading 4" xfId="8055" builtinId="19" hidden="1" customBuiltin="1"/>
    <cellStyle name="Heading 4" xfId="8099" builtinId="19" hidden="1" customBuiltin="1"/>
    <cellStyle name="Heading 4" xfId="8564" builtinId="19" hidden="1" customBuiltin="1"/>
    <cellStyle name="Heading 4" xfId="8588" builtinId="19" hidden="1" customBuiltin="1"/>
    <cellStyle name="Heading 4" xfId="8615" builtinId="19" hidden="1" customBuiltin="1"/>
    <cellStyle name="Heading 4" xfId="8639" builtinId="19" hidden="1" customBuiltin="1"/>
    <cellStyle name="Heading 4" xfId="8665" builtinId="19" hidden="1" customBuiltin="1"/>
    <cellStyle name="Heading 4" xfId="8613" builtinId="19" hidden="1" customBuiltin="1"/>
    <cellStyle name="Heading 4" xfId="8700" builtinId="19" hidden="1" customBuiltin="1"/>
    <cellStyle name="Heading 4" xfId="8729" builtinId="19" hidden="1" customBuiltin="1"/>
    <cellStyle name="Heading 4" xfId="8764" builtinId="19" hidden="1" customBuiltin="1"/>
    <cellStyle name="Heading 4" xfId="8797" builtinId="19" hidden="1" customBuiltin="1"/>
    <cellStyle name="Heading 4" xfId="8829" builtinId="19" hidden="1" customBuiltin="1"/>
    <cellStyle name="Heading 4" xfId="8689" builtinId="19" hidden="1" customBuiltin="1"/>
    <cellStyle name="Heading 4" xfId="8745" builtinId="19" hidden="1" customBuiltin="1"/>
    <cellStyle name="Heading 4" xfId="8780" builtinId="19" hidden="1" customBuiltin="1"/>
    <cellStyle name="Heading 4" xfId="8878" builtinId="19" hidden="1" customBuiltin="1"/>
    <cellStyle name="Heading 4" xfId="8903" builtinId="19" hidden="1" customBuiltin="1"/>
    <cellStyle name="Heading 4" xfId="8927" builtinId="19" hidden="1" customBuiltin="1"/>
    <cellStyle name="Heading 4" xfId="8550" builtinId="19" hidden="1" customBuiltin="1"/>
    <cellStyle name="Heading 4" xfId="8972" builtinId="19" hidden="1" customBuiltin="1"/>
    <cellStyle name="Heading 4" xfId="9003" builtinId="19" hidden="1" customBuiltin="1"/>
    <cellStyle name="Heading 4" xfId="9035" builtinId="19" hidden="1" customBuiltin="1"/>
    <cellStyle name="Heading 4" xfId="9067" builtinId="19" hidden="1" customBuiltin="1"/>
    <cellStyle name="Heading 4" xfId="9094" builtinId="19" hidden="1" customBuiltin="1"/>
    <cellStyle name="Heading 4" xfId="8962" builtinId="19" hidden="1" customBuiltin="1"/>
    <cellStyle name="Heading 4" xfId="9019" builtinId="19" hidden="1" customBuiltin="1"/>
    <cellStyle name="Heading 4" xfId="9051" builtinId="19" hidden="1" customBuiltin="1"/>
    <cellStyle name="Heading 4" xfId="9141" builtinId="19" hidden="1" customBuiltin="1"/>
    <cellStyle name="Heading 4" xfId="9165" builtinId="19" hidden="1" customBuiltin="1"/>
    <cellStyle name="Heading 4" xfId="9191" builtinId="19" hidden="1" customBuiltin="1"/>
    <cellStyle name="Heading 4" xfId="9219" builtinId="19" hidden="1" customBuiltin="1"/>
    <cellStyle name="Heading 4" xfId="9258" builtinId="19" hidden="1" customBuiltin="1"/>
    <cellStyle name="Heading 4" xfId="9288" builtinId="19" hidden="1" customBuiltin="1"/>
    <cellStyle name="Heading 4" xfId="9320" builtinId="19" hidden="1" customBuiltin="1"/>
    <cellStyle name="Heading 4" xfId="9352" builtinId="19" hidden="1" customBuiltin="1"/>
    <cellStyle name="Heading 4" xfId="9379" builtinId="19" hidden="1" customBuiltin="1"/>
    <cellStyle name="Heading 4" xfId="9248" builtinId="19" hidden="1" customBuiltin="1"/>
    <cellStyle name="Heading 4" xfId="9304" builtinId="19" hidden="1" customBuiltin="1"/>
    <cellStyle name="Heading 4" xfId="9336" builtinId="19" hidden="1" customBuiltin="1"/>
    <cellStyle name="Heading 4" xfId="9425" builtinId="19" hidden="1" customBuiltin="1"/>
    <cellStyle name="Heading 4" xfId="9449" builtinId="19" hidden="1" customBuiltin="1"/>
    <cellStyle name="Heading 4" xfId="9474" builtinId="19" hidden="1" customBuiltin="1"/>
    <cellStyle name="Heading 4" xfId="9497" builtinId="19" hidden="1" customBuiltin="1"/>
    <cellStyle name="Heading 4" xfId="8469" builtinId="19" hidden="1" customBuiltin="1"/>
    <cellStyle name="Heading 4" xfId="8199" builtinId="19" hidden="1" customBuiltin="1"/>
    <cellStyle name="Heading 4" xfId="8351" builtinId="19" hidden="1" customBuiltin="1"/>
    <cellStyle name="Heading 4" xfId="8430" builtinId="19" hidden="1" customBuiltin="1"/>
    <cellStyle name="Heading 4" xfId="8386" builtinId="19" hidden="1" customBuiltin="1"/>
    <cellStyle name="Heading 4" xfId="8166" builtinId="19" hidden="1" customBuiltin="1"/>
    <cellStyle name="Heading 4" xfId="9665" builtinId="19" hidden="1" customBuiltin="1"/>
    <cellStyle name="Heading 4" xfId="9686" builtinId="19" hidden="1" customBuiltin="1"/>
    <cellStyle name="Heading 4" xfId="9709" builtinId="19" hidden="1" customBuiltin="1"/>
    <cellStyle name="Heading 4" xfId="9730" builtinId="19" hidden="1" customBuiltin="1"/>
    <cellStyle name="Heading 4" xfId="9751" builtinId="19" hidden="1" customBuiltin="1"/>
    <cellStyle name="Heading 4" xfId="9707" builtinId="19" hidden="1" customBuiltin="1"/>
    <cellStyle name="Heading 4" xfId="9784" builtinId="19" hidden="1" customBuiltin="1"/>
    <cellStyle name="Heading 4" xfId="9814" builtinId="19" hidden="1" customBuiltin="1"/>
    <cellStyle name="Heading 4" xfId="9848" builtinId="19" hidden="1" customBuiltin="1"/>
    <cellStyle name="Heading 4" xfId="9880" builtinId="19" hidden="1" customBuiltin="1"/>
    <cellStyle name="Heading 4" xfId="9911" builtinId="19" hidden="1" customBuiltin="1"/>
    <cellStyle name="Heading 4" xfId="9773" builtinId="19" hidden="1" customBuiltin="1"/>
    <cellStyle name="Heading 4" xfId="9830" builtinId="19" hidden="1" customBuiltin="1"/>
    <cellStyle name="Heading 4" xfId="9864" builtinId="19" hidden="1" customBuiltin="1"/>
    <cellStyle name="Heading 4" xfId="9962" builtinId="19" hidden="1" customBuiltin="1"/>
    <cellStyle name="Heading 4" xfId="9987" builtinId="19" hidden="1" customBuiltin="1"/>
    <cellStyle name="Heading 4" xfId="10011" builtinId="19" hidden="1" customBuiltin="1"/>
    <cellStyle name="Heading 4" xfId="9651" builtinId="19" hidden="1" customBuiltin="1"/>
    <cellStyle name="Heading 4" xfId="10054" builtinId="19" hidden="1" customBuiltin="1"/>
    <cellStyle name="Heading 4" xfId="10082" builtinId="19" hidden="1" customBuiltin="1"/>
    <cellStyle name="Heading 4" xfId="10113" builtinId="19" hidden="1" customBuiltin="1"/>
    <cellStyle name="Heading 4" xfId="10143" builtinId="19" hidden="1" customBuiltin="1"/>
    <cellStyle name="Heading 4" xfId="10170" builtinId="19" hidden="1" customBuiltin="1"/>
    <cellStyle name="Heading 4" xfId="10046" builtinId="19" hidden="1" customBuiltin="1"/>
    <cellStyle name="Heading 4" xfId="10098" builtinId="19" hidden="1" customBuiltin="1"/>
    <cellStyle name="Heading 4" xfId="10129" builtinId="19" hidden="1" customBuiltin="1"/>
    <cellStyle name="Heading 4" xfId="10217" builtinId="19" hidden="1" customBuiltin="1"/>
    <cellStyle name="Heading 4" xfId="10240" builtinId="19" hidden="1" customBuiltin="1"/>
    <cellStyle name="Heading 4" xfId="10265" builtinId="19" hidden="1" customBuiltin="1"/>
    <cellStyle name="Heading 4" xfId="10292" builtinId="19" hidden="1" customBuiltin="1"/>
    <cellStyle name="Heading 4" xfId="10331" builtinId="19" hidden="1" customBuiltin="1"/>
    <cellStyle name="Heading 4" xfId="10360" builtinId="19" hidden="1" customBuiltin="1"/>
    <cellStyle name="Heading 4" xfId="10392" builtinId="19" hidden="1" customBuiltin="1"/>
    <cellStyle name="Heading 4" xfId="10423" builtinId="19" hidden="1" customBuiltin="1"/>
    <cellStyle name="Heading 4" xfId="10450" builtinId="19" hidden="1" customBuiltin="1"/>
    <cellStyle name="Heading 4" xfId="10322" builtinId="19" hidden="1" customBuiltin="1"/>
    <cellStyle name="Heading 4" xfId="10376" builtinId="19" hidden="1" customBuiltin="1"/>
    <cellStyle name="Heading 4" xfId="10408" builtinId="19" hidden="1" customBuiltin="1"/>
    <cellStyle name="Heading 4" xfId="10496" builtinId="19" hidden="1" customBuiltin="1"/>
    <cellStyle name="Heading 4" xfId="10520" builtinId="19" hidden="1" customBuiltin="1"/>
    <cellStyle name="Heading 4" xfId="10543" builtinId="19" hidden="1" customBuiltin="1"/>
    <cellStyle name="Heading 4" xfId="10573" builtinId="19" hidden="1" customBuiltin="1"/>
    <cellStyle name="Heading 4" xfId="10671" builtinId="19" hidden="1" customBuiltin="1"/>
    <cellStyle name="Heading 4" xfId="10764" builtinId="19" hidden="1" customBuiltin="1"/>
    <cellStyle name="Heading 4" xfId="4826" builtinId="19" hidden="1" customBuiltin="1"/>
    <cellStyle name="Heading 4" xfId="10835" builtinId="19" hidden="1" customBuiltin="1"/>
    <cellStyle name="Heading 4" xfId="5599" builtinId="19" hidden="1" customBuiltin="1"/>
    <cellStyle name="Heading 4" xfId="6306" builtinId="19" hidden="1" customBuiltin="1"/>
    <cellStyle name="Heading 4" xfId="7807" builtinId="19" hidden="1" customBuiltin="1"/>
    <cellStyle name="Heading 4" xfId="7816" builtinId="19" hidden="1" customBuiltin="1"/>
    <cellStyle name="Heading 4" xfId="7578" builtinId="19" hidden="1" customBuiltin="1"/>
    <cellStyle name="Heading 4" xfId="4720" builtinId="19" hidden="1" customBuiltin="1"/>
    <cellStyle name="Heading 4" xfId="4840" builtinId="19" hidden="1" customBuiltin="1"/>
    <cellStyle name="Heading 4" xfId="4770" builtinId="19" hidden="1" customBuiltin="1"/>
    <cellStyle name="Heading 4" xfId="5820" builtinId="19" hidden="1" customBuiltin="1"/>
    <cellStyle name="Heading 4" xfId="5074" builtinId="19" hidden="1" customBuiltin="1"/>
    <cellStyle name="Heading 4" xfId="5016" builtinId="19" hidden="1" customBuiltin="1"/>
    <cellStyle name="Heading 4" xfId="7742" builtinId="19" hidden="1" customBuiltin="1"/>
    <cellStyle name="Heading 4" xfId="7502" builtinId="19" hidden="1" customBuiltin="1"/>
    <cellStyle name="Heading 4" xfId="4085" builtinId="19" hidden="1" customBuiltin="1"/>
    <cellStyle name="Heading 4" xfId="4408" builtinId="19" hidden="1" customBuiltin="1"/>
    <cellStyle name="Heading 4" xfId="4821" builtinId="19" hidden="1" customBuiltin="1"/>
    <cellStyle name="Heading 4" xfId="4829" builtinId="19" hidden="1" customBuiltin="1"/>
    <cellStyle name="Heading 4" xfId="10615" builtinId="19" hidden="1" customBuiltin="1"/>
    <cellStyle name="Heading 4" xfId="4543" builtinId="19" hidden="1" customBuiltin="1"/>
    <cellStyle name="Heading 4" xfId="5946" builtinId="19" hidden="1" customBuiltin="1"/>
    <cellStyle name="Heading 4" xfId="7712" builtinId="19" hidden="1" customBuiltin="1"/>
    <cellStyle name="Heading 4" xfId="8231" builtinId="19" hidden="1" customBuiltin="1"/>
    <cellStyle name="Heading 4" xfId="5699" builtinId="19" hidden="1" customBuiltin="1"/>
    <cellStyle name="Heading 4" xfId="7572" builtinId="19" hidden="1" customBuiltin="1"/>
    <cellStyle name="Heading 4" xfId="7800" builtinId="19" hidden="1" customBuiltin="1"/>
    <cellStyle name="Heading 4" xfId="8398" builtinId="19" hidden="1" customBuiltin="1"/>
    <cellStyle name="Heading 4" xfId="4494" builtinId="19" hidden="1" customBuiltin="1"/>
    <cellStyle name="Heading 4" xfId="8513" builtinId="19" hidden="1" customBuiltin="1"/>
    <cellStyle name="Heading 4" xfId="4121" builtinId="19" hidden="1" customBuiltin="1"/>
    <cellStyle name="Heading 4" xfId="5405" builtinId="19" hidden="1" customBuiltin="1"/>
    <cellStyle name="Heading 4" xfId="5008" builtinId="19" hidden="1" customBuiltin="1"/>
    <cellStyle name="Heading 4" xfId="6079" builtinId="19" hidden="1" customBuiltin="1"/>
    <cellStyle name="Heading 4" xfId="6204" builtinId="19" hidden="1" customBuiltin="1"/>
    <cellStyle name="Heading 4" xfId="5795" builtinId="19" hidden="1" customBuiltin="1"/>
    <cellStyle name="Heading 4" xfId="4930" builtinId="19" hidden="1" customBuiltin="1"/>
    <cellStyle name="Heading 4" xfId="5442" builtinId="19" hidden="1" customBuiltin="1"/>
    <cellStyle name="Heading 4" xfId="4880" builtinId="19" hidden="1" customBuiltin="1"/>
    <cellStyle name="Heading 4" xfId="3891" builtinId="19" hidden="1" customBuiltin="1"/>
    <cellStyle name="Heading 4" xfId="5101" builtinId="19" hidden="1" customBuiltin="1"/>
    <cellStyle name="Heading 4" xfId="4998" builtinId="19" hidden="1" customBuiltin="1"/>
    <cellStyle name="Heading 4" xfId="4939" builtinId="19" hidden="1" customBuiltin="1"/>
    <cellStyle name="Heading 4" xfId="4485" builtinId="19" hidden="1" customBuiltin="1"/>
    <cellStyle name="Heading 4" xfId="5688" builtinId="19" hidden="1" customBuiltin="1"/>
    <cellStyle name="Heading 4" xfId="4730" builtinId="19" hidden="1" customBuiltin="1"/>
    <cellStyle name="Heading 4" xfId="5479" builtinId="19" hidden="1" customBuiltin="1"/>
    <cellStyle name="Heading 4" xfId="8410" builtinId="19" hidden="1" customBuiltin="1"/>
    <cellStyle name="Heading 4" xfId="10208" builtinId="19" hidden="1" customBuiltin="1"/>
    <cellStyle name="Heading 4" xfId="4938" builtinId="19" hidden="1" customBuiltin="1"/>
    <cellStyle name="Heading 4" xfId="5765" builtinId="19" hidden="1" customBuiltin="1"/>
    <cellStyle name="Heading 4" xfId="9979" builtinId="19" hidden="1" customBuiltin="1"/>
    <cellStyle name="Heading 4" xfId="11009" builtinId="19" hidden="1" customBuiltin="1"/>
    <cellStyle name="Heading 4" xfId="11034" builtinId="19" hidden="1" customBuiltin="1"/>
    <cellStyle name="Heading 4" xfId="11065" builtinId="19" hidden="1" customBuiltin="1"/>
    <cellStyle name="Heading 4" xfId="11092" builtinId="19" hidden="1" customBuiltin="1"/>
    <cellStyle name="Heading 4" xfId="11119" builtinId="19" hidden="1" customBuiltin="1"/>
    <cellStyle name="Heading 4" xfId="11062" builtinId="19" hidden="1" customBuiltin="1"/>
    <cellStyle name="Heading 4" xfId="11163" builtinId="19" hidden="1" customBuiltin="1"/>
    <cellStyle name="Heading 4" xfId="11195" builtinId="19" hidden="1" customBuiltin="1"/>
    <cellStyle name="Heading 4" xfId="11229" builtinId="19" hidden="1" customBuiltin="1"/>
    <cellStyle name="Heading 4" xfId="11266" builtinId="19" hidden="1" customBuiltin="1"/>
    <cellStyle name="Heading 4" xfId="11297" builtinId="19" hidden="1" customBuiltin="1"/>
    <cellStyle name="Heading 4" xfId="11148" builtinId="19" hidden="1" customBuiltin="1"/>
    <cellStyle name="Heading 4" xfId="11211" builtinId="19" hidden="1" customBuiltin="1"/>
    <cellStyle name="Heading 4" xfId="11245" builtinId="19" hidden="1" customBuiltin="1"/>
    <cellStyle name="Heading 4" xfId="11349" builtinId="19" hidden="1" customBuiltin="1"/>
    <cellStyle name="Heading 4" xfId="11380" builtinId="19" hidden="1" customBuiltin="1"/>
    <cellStyle name="Heading 4" xfId="11406" builtinId="19" hidden="1" customBuiltin="1"/>
    <cellStyle name="Heading 4" xfId="10991" builtinId="19" hidden="1" customBuiltin="1"/>
    <cellStyle name="Heading 4" xfId="11460" builtinId="19" hidden="1" customBuiltin="1"/>
    <cellStyle name="Heading 4" xfId="11491" builtinId="19" hidden="1" customBuiltin="1"/>
    <cellStyle name="Heading 4" xfId="11523" builtinId="19" hidden="1" customBuiltin="1"/>
    <cellStyle name="Heading 4" xfId="11556" builtinId="19" hidden="1" customBuiltin="1"/>
    <cellStyle name="Heading 4" xfId="11584" builtinId="19" hidden="1" customBuiltin="1"/>
    <cellStyle name="Heading 4" xfId="11448" builtinId="19" hidden="1" customBuiltin="1"/>
    <cellStyle name="Heading 4" xfId="11507" builtinId="19" hidden="1" customBuiltin="1"/>
    <cellStyle name="Heading 4" xfId="11539" builtinId="19" hidden="1" customBuiltin="1"/>
    <cellStyle name="Heading 4" xfId="11631" builtinId="19" hidden="1" customBuiltin="1"/>
    <cellStyle name="Heading 4" xfId="11657" builtinId="19" hidden="1" customBuiltin="1"/>
    <cellStyle name="Heading 4" xfId="11685" builtinId="19" hidden="1" customBuiltin="1"/>
    <cellStyle name="Heading 4" xfId="11716" builtinId="19" hidden="1" customBuiltin="1"/>
    <cellStyle name="Heading 4" xfId="11759" builtinId="19" hidden="1" customBuiltin="1"/>
    <cellStyle name="Heading 4" xfId="11789" builtinId="19" hidden="1" customBuiltin="1"/>
    <cellStyle name="Heading 4" xfId="11821" builtinId="19" hidden="1" customBuiltin="1"/>
    <cellStyle name="Heading 4" xfId="11853" builtinId="19" hidden="1" customBuiltin="1"/>
    <cellStyle name="Heading 4" xfId="11880" builtinId="19" hidden="1" customBuiltin="1"/>
    <cellStyle name="Heading 4" xfId="11746" builtinId="19" hidden="1" customBuiltin="1"/>
    <cellStyle name="Heading 4" xfId="11805" builtinId="19" hidden="1" customBuiltin="1"/>
    <cellStyle name="Heading 4" xfId="11837" builtinId="19" hidden="1" customBuiltin="1"/>
    <cellStyle name="Heading 4" xfId="11925" builtinId="19" hidden="1" customBuiltin="1"/>
    <cellStyle name="Heading 4" xfId="11955" builtinId="19" hidden="1" customBuiltin="1"/>
    <cellStyle name="Heading 4" xfId="11985" builtinId="19" hidden="1" customBuiltin="1"/>
    <cellStyle name="Heading 4" xfId="12010" builtinId="19" hidden="1" customBuiltin="1"/>
    <cellStyle name="Heading 4" xfId="10934" builtinId="19" hidden="1" customBuiltin="1"/>
    <cellStyle name="Heading 4" xfId="7501" builtinId="19" hidden="1" customBuiltin="1"/>
    <cellStyle name="Heading 4" xfId="10880" builtinId="19" hidden="1" customBuiltin="1"/>
    <cellStyle name="Heading 4" xfId="10913" builtinId="19" hidden="1" customBuiltin="1"/>
    <cellStyle name="Heading 4" xfId="10896" builtinId="19" hidden="1" customBuiltin="1"/>
    <cellStyle name="Heading 4" xfId="6129" builtinId="19" hidden="1" customBuiltin="1"/>
    <cellStyle name="Heading 4" xfId="12164" builtinId="19" hidden="1" customBuiltin="1"/>
    <cellStyle name="Heading 4" xfId="12185" builtinId="19" hidden="1" customBuiltin="1"/>
    <cellStyle name="Heading 4" xfId="12208" builtinId="19" hidden="1" customBuiltin="1"/>
    <cellStyle name="Heading 4" xfId="12229" builtinId="19" hidden="1" customBuiltin="1"/>
    <cellStyle name="Heading 4" xfId="12250" builtinId="19" hidden="1" customBuiltin="1"/>
    <cellStyle name="Heading 4" xfId="12206" builtinId="19" hidden="1" customBuiltin="1"/>
    <cellStyle name="Heading 4" xfId="12286" builtinId="19" hidden="1" customBuiltin="1"/>
    <cellStyle name="Heading 4" xfId="12317" builtinId="19" hidden="1" customBuiltin="1"/>
    <cellStyle name="Heading 4" xfId="12352" builtinId="19" hidden="1" customBuiltin="1"/>
    <cellStyle name="Heading 4" xfId="12383" builtinId="19" hidden="1" customBuiltin="1"/>
    <cellStyle name="Heading 4" xfId="12415" builtinId="19" hidden="1" customBuiltin="1"/>
    <cellStyle name="Heading 4" xfId="12272" builtinId="19" hidden="1" customBuiltin="1"/>
    <cellStyle name="Heading 4" xfId="12333" builtinId="19" hidden="1" customBuiltin="1"/>
    <cellStyle name="Heading 4" xfId="12368" builtinId="19" hidden="1" customBuiltin="1"/>
    <cellStyle name="Heading 4" xfId="12467" builtinId="19" hidden="1" customBuiltin="1"/>
    <cellStyle name="Heading 4" xfId="12495" builtinId="19" hidden="1" customBuiltin="1"/>
    <cellStyle name="Heading 4" xfId="12522" builtinId="19" hidden="1" customBuiltin="1"/>
    <cellStyle name="Heading 4" xfId="12150" builtinId="19" hidden="1" customBuiltin="1"/>
    <cellStyle name="Heading 4" xfId="12570" builtinId="19" hidden="1" customBuiltin="1"/>
    <cellStyle name="Heading 4" xfId="12600" builtinId="19" hidden="1" customBuiltin="1"/>
    <cellStyle name="Heading 4" xfId="12631" builtinId="19" hidden="1" customBuiltin="1"/>
    <cellStyle name="Heading 4" xfId="12662" builtinId="19" hidden="1" customBuiltin="1"/>
    <cellStyle name="Heading 4" xfId="12689" builtinId="19" hidden="1" customBuiltin="1"/>
    <cellStyle name="Heading 4" xfId="12559" builtinId="19" hidden="1" customBuiltin="1"/>
    <cellStyle name="Heading 4" xfId="12616" builtinId="19" hidden="1" customBuiltin="1"/>
    <cellStyle name="Heading 4" xfId="12647" builtinId="19" hidden="1" customBuiltin="1"/>
    <cellStyle name="Heading 4" xfId="12736" builtinId="19" hidden="1" customBuiltin="1"/>
    <cellStyle name="Heading 4" xfId="12763" builtinId="19" hidden="1" customBuiltin="1"/>
    <cellStyle name="Heading 4" xfId="12793" builtinId="19" hidden="1" customBuiltin="1"/>
    <cellStyle name="Heading 4" xfId="12824" builtinId="19" hidden="1" customBuiltin="1"/>
    <cellStyle name="Heading 4" xfId="12863" builtinId="19" hidden="1" customBuiltin="1"/>
    <cellStyle name="Heading 4" xfId="12893" builtinId="19" hidden="1" customBuiltin="1"/>
    <cellStyle name="Heading 4" xfId="12924" builtinId="19" hidden="1" customBuiltin="1"/>
    <cellStyle name="Heading 4" xfId="12954" builtinId="19" hidden="1" customBuiltin="1"/>
    <cellStyle name="Heading 4" xfId="12981" builtinId="19" hidden="1" customBuiltin="1"/>
    <cellStyle name="Heading 4" xfId="12852" builtinId="19" hidden="1" customBuiltin="1"/>
    <cellStyle name="Heading 4" xfId="12909" builtinId="19" hidden="1" customBuiltin="1"/>
    <cellStyle name="Heading 4" xfId="12940" builtinId="19" hidden="1" customBuiltin="1"/>
    <cellStyle name="Heading 4" xfId="13028" builtinId="19" hidden="1" customBuiltin="1"/>
    <cellStyle name="Heading 4" xfId="13053" builtinId="19" hidden="1" customBuiltin="1"/>
    <cellStyle name="Heading 4" xfId="13080" builtinId="19" hidden="1" customBuiltin="1"/>
    <cellStyle name="Heading 4" xfId="13104" builtinId="19" hidden="1" customBuiltin="1"/>
    <cellStyle name="Heading 4" xfId="5519" builtinId="19" hidden="1" customBuiltin="1"/>
    <cellStyle name="Heading 4" xfId="5898" builtinId="19" hidden="1" customBuiltin="1"/>
    <cellStyle name="Heading 4" xfId="10648" builtinId="19" hidden="1" customBuiltin="1"/>
    <cellStyle name="Heading 4" xfId="4914" builtinId="19" hidden="1" customBuiltin="1"/>
    <cellStyle name="Heading 4" xfId="7511" builtinId="19" hidden="1" customBuiltin="1"/>
    <cellStyle name="Heading 4" xfId="11379" builtinId="19" hidden="1" customBuiltin="1"/>
    <cellStyle name="Heading 4" xfId="5236" builtinId="19" hidden="1" customBuiltin="1"/>
    <cellStyle name="Heading 4" xfId="6326" builtinId="19" hidden="1" customBuiltin="1"/>
    <cellStyle name="Heading 4" xfId="11082" builtinId="19" hidden="1" customBuiltin="1"/>
    <cellStyle name="Heading 4" xfId="5687" builtinId="19" hidden="1" customBuiltin="1"/>
    <cellStyle name="Heading 4" xfId="10766" builtinId="19" hidden="1" customBuiltin="1"/>
    <cellStyle name="Heading 4" xfId="11943" builtinId="19" hidden="1" customBuiltin="1"/>
    <cellStyle name="Heading 4" xfId="11132" builtinId="19" hidden="1" customBuiltin="1"/>
    <cellStyle name="Heading 4" xfId="12857" builtinId="19" hidden="1" customBuiltin="1"/>
    <cellStyle name="Heading 4" xfId="4867" builtinId="19" hidden="1" customBuiltin="1"/>
    <cellStyle name="Heading 4" xfId="5188" builtinId="19" hidden="1" customBuiltin="1"/>
    <cellStyle name="Heading 4" xfId="12506" builtinId="19" hidden="1" customBuiltin="1"/>
    <cellStyle name="Heading 4" xfId="6234" builtinId="19" hidden="1" customBuiltin="1"/>
    <cellStyle name="Heading 4" xfId="10780" builtinId="19" hidden="1" customBuiltin="1"/>
    <cellStyle name="Heading 4" xfId="8458" builtinId="19" hidden="1" customBuiltin="1"/>
    <cellStyle name="Heading 4" xfId="13165" builtinId="19" hidden="1" customBuiltin="1"/>
    <cellStyle name="Heading 4" xfId="13202" builtinId="19" hidden="1" customBuiltin="1"/>
    <cellStyle name="Heading 4" xfId="13237" builtinId="19" hidden="1" customBuiltin="1"/>
    <cellStyle name="Heading 4" xfId="4911" builtinId="19" hidden="1" customBuiltin="1"/>
    <cellStyle name="Heading 4" xfId="13300" builtinId="19" hidden="1" customBuiltin="1"/>
    <cellStyle name="Heading 4" xfId="13333" builtinId="19" hidden="1" customBuiltin="1"/>
    <cellStyle name="Heading 4" xfId="13367" builtinId="19" hidden="1" customBuiltin="1"/>
    <cellStyle name="Heading 4" xfId="13401" builtinId="19" hidden="1" customBuiltin="1"/>
    <cellStyle name="Heading 4" xfId="13431" builtinId="19" hidden="1" customBuiltin="1"/>
    <cellStyle name="Heading 4" xfId="13287" builtinId="19" hidden="1" customBuiltin="1"/>
    <cellStyle name="Heading 4" xfId="13349" builtinId="19" hidden="1" customBuiltin="1"/>
    <cellStyle name="Heading 4" xfId="13383" builtinId="19" hidden="1" customBuiltin="1"/>
    <cellStyle name="Heading 4" xfId="13487" builtinId="19" hidden="1" customBuiltin="1"/>
    <cellStyle name="Heading 4" xfId="13523" builtinId="19" hidden="1" customBuiltin="1"/>
    <cellStyle name="Heading 4" xfId="13557" builtinId="19" hidden="1" customBuiltin="1"/>
    <cellStyle name="Heading 4" xfId="13597" builtinId="19" hidden="1" customBuiltin="1"/>
    <cellStyle name="Heading 4" xfId="13642" builtinId="19" hidden="1" customBuiltin="1"/>
    <cellStyle name="Heading 4" xfId="13675" builtinId="19" hidden="1" customBuiltin="1"/>
    <cellStyle name="Heading 4" xfId="13709" builtinId="19" hidden="1" customBuiltin="1"/>
    <cellStyle name="Heading 4" xfId="13743" builtinId="19" hidden="1" customBuiltin="1"/>
    <cellStyle name="Heading 4" xfId="13773" builtinId="19" hidden="1" customBuiltin="1"/>
    <cellStyle name="Heading 4" xfId="13629" builtinId="19" hidden="1" customBuiltin="1"/>
    <cellStyle name="Heading 4" xfId="13691" builtinId="19" hidden="1" customBuiltin="1"/>
    <cellStyle name="Heading 4" xfId="13725" builtinId="19" hidden="1" customBuiltin="1"/>
    <cellStyle name="Heading 4" xfId="13829" builtinId="19" hidden="1" customBuiltin="1"/>
    <cellStyle name="Heading 4" xfId="13865" builtinId="19" hidden="1" customBuiltin="1"/>
    <cellStyle name="Heading 4" xfId="13899" builtinId="19" hidden="1" customBuiltin="1"/>
    <cellStyle name="Heading 4" xfId="13947" builtinId="19" hidden="1" customBuiltin="1"/>
    <cellStyle name="Heading 4" xfId="14307" builtinId="19" hidden="1" customBuiltin="1"/>
    <cellStyle name="Heading 4" xfId="14328" builtinId="19" hidden="1" customBuiltin="1"/>
    <cellStyle name="Heading 4" xfId="14350" builtinId="19" hidden="1" customBuiltin="1"/>
    <cellStyle name="Heading 4" xfId="14372" builtinId="19" hidden="1" customBuiltin="1"/>
    <cellStyle name="Heading 4" xfId="14393" builtinId="19" hidden="1" customBuiltin="1"/>
    <cellStyle name="Heading 4" xfId="14435" builtinId="19" hidden="1" customBuiltin="1"/>
    <cellStyle name="Heading 4" xfId="14836" builtinId="19" hidden="1" customBuiltin="1"/>
    <cellStyle name="Heading 4" xfId="14860" builtinId="19" hidden="1" customBuiltin="1"/>
    <cellStyle name="Heading 4" xfId="14887" builtinId="19" hidden="1" customBuiltin="1"/>
    <cellStyle name="Heading 4" xfId="14911" builtinId="19" hidden="1" customBuiltin="1"/>
    <cellStyle name="Heading 4" xfId="14935" builtinId="19" hidden="1" customBuiltin="1"/>
    <cellStyle name="Heading 4" xfId="14885" builtinId="19" hidden="1" customBuiltin="1"/>
    <cellStyle name="Heading 4" xfId="14970" builtinId="19" hidden="1" customBuiltin="1"/>
    <cellStyle name="Heading 4" xfId="14999" builtinId="19" hidden="1" customBuiltin="1"/>
    <cellStyle name="Heading 4" xfId="15033" builtinId="19" hidden="1" customBuiltin="1"/>
    <cellStyle name="Heading 4" xfId="15066" builtinId="19" hidden="1" customBuiltin="1"/>
    <cellStyle name="Heading 4" xfId="15098" builtinId="19" hidden="1" customBuiltin="1"/>
    <cellStyle name="Heading 4" xfId="14958" builtinId="19" hidden="1" customBuiltin="1"/>
    <cellStyle name="Heading 4" xfId="15015" builtinId="19" hidden="1" customBuiltin="1"/>
    <cellStyle name="Heading 4" xfId="15049" builtinId="19" hidden="1" customBuiltin="1"/>
    <cellStyle name="Heading 4" xfId="15146" builtinId="19" hidden="1" customBuiltin="1"/>
    <cellStyle name="Heading 4" xfId="15171" builtinId="19" hidden="1" customBuiltin="1"/>
    <cellStyle name="Heading 4" xfId="15194" builtinId="19" hidden="1" customBuiltin="1"/>
    <cellStyle name="Heading 4" xfId="14821" builtinId="19" hidden="1" customBuiltin="1"/>
    <cellStyle name="Heading 4" xfId="15238" builtinId="19" hidden="1" customBuiltin="1"/>
    <cellStyle name="Heading 4" xfId="15266" builtinId="19" hidden="1" customBuiltin="1"/>
    <cellStyle name="Heading 4" xfId="15297" builtinId="19" hidden="1" customBuiltin="1"/>
    <cellStyle name="Heading 4" xfId="15329" builtinId="19" hidden="1" customBuiltin="1"/>
    <cellStyle name="Heading 4" xfId="15356" builtinId="19" hidden="1" customBuiltin="1"/>
    <cellStyle name="Heading 4" xfId="15229" builtinId="19" hidden="1" customBuiltin="1"/>
    <cellStyle name="Heading 4" xfId="15282" builtinId="19" hidden="1" customBuiltin="1"/>
    <cellStyle name="Heading 4" xfId="15313" builtinId="19" hidden="1" customBuiltin="1"/>
    <cellStyle name="Heading 4" xfId="15401" builtinId="19" hidden="1" customBuiltin="1"/>
    <cellStyle name="Heading 4" xfId="15425" builtinId="19" hidden="1" customBuiltin="1"/>
    <cellStyle name="Heading 4" xfId="15450" builtinId="19" hidden="1" customBuiltin="1"/>
    <cellStyle name="Heading 4" xfId="15478" builtinId="19" hidden="1" customBuiltin="1"/>
    <cellStyle name="Heading 4" xfId="15516" builtinId="19" hidden="1" customBuiltin="1"/>
    <cellStyle name="Heading 4" xfId="15544" builtinId="19" hidden="1" customBuiltin="1"/>
    <cellStyle name="Heading 4" xfId="15575" builtinId="19" hidden="1" customBuiltin="1"/>
    <cellStyle name="Heading 4" xfId="15606" builtinId="19" hidden="1" customBuiltin="1"/>
    <cellStyle name="Heading 4" xfId="15633" builtinId="19" hidden="1" customBuiltin="1"/>
    <cellStyle name="Heading 4" xfId="15507" builtinId="19" hidden="1" customBuiltin="1"/>
    <cellStyle name="Heading 4" xfId="15560" builtinId="19" hidden="1" customBuiltin="1"/>
    <cellStyle name="Heading 4" xfId="15591" builtinId="19" hidden="1" customBuiltin="1"/>
    <cellStyle name="Heading 4" xfId="15678" builtinId="19" hidden="1" customBuiltin="1"/>
    <cellStyle name="Heading 4" xfId="15701" builtinId="19" hidden="1" customBuiltin="1"/>
    <cellStyle name="Heading 4" xfId="15725" builtinId="19" hidden="1" customBuiltin="1"/>
    <cellStyle name="Heading 4" xfId="15748" builtinId="19" hidden="1" customBuiltin="1"/>
    <cellStyle name="Heading 4" xfId="14744" builtinId="19" hidden="1" customBuiltin="1"/>
    <cellStyle name="Heading 4" xfId="14514" builtinId="19" hidden="1" customBuiltin="1"/>
    <cellStyle name="Heading 4" xfId="14644" builtinId="19" hidden="1" customBuiltin="1"/>
    <cellStyle name="Heading 4" xfId="14712" builtinId="19" hidden="1" customBuiltin="1"/>
    <cellStyle name="Heading 4" xfId="14678" builtinId="19" hidden="1" customBuiltin="1"/>
    <cellStyle name="Heading 4" xfId="14489" builtinId="19" hidden="1" customBuiltin="1"/>
    <cellStyle name="Heading 4" xfId="15907" builtinId="19" hidden="1" customBuiltin="1"/>
    <cellStyle name="Heading 4" xfId="15928" builtinId="19" hidden="1" customBuiltin="1"/>
    <cellStyle name="Heading 4" xfId="15951" builtinId="19" hidden="1" customBuiltin="1"/>
    <cellStyle name="Heading 4" xfId="15972" builtinId="19" hidden="1" customBuiltin="1"/>
    <cellStyle name="Heading 4" xfId="15993" builtinId="19" hidden="1" customBuiltin="1"/>
    <cellStyle name="Heading 4" xfId="15949" builtinId="19" hidden="1" customBuiltin="1"/>
    <cellStyle name="Heading 4" xfId="16025" builtinId="19" hidden="1" customBuiltin="1"/>
    <cellStyle name="Heading 4" xfId="16055" builtinId="19" hidden="1" customBuiltin="1"/>
    <cellStyle name="Heading 4" xfId="16090" builtinId="19" hidden="1" customBuiltin="1"/>
    <cellStyle name="Heading 4" xfId="16121" builtinId="19" hidden="1" customBuiltin="1"/>
    <cellStyle name="Heading 4" xfId="16152" builtinId="19" hidden="1" customBuiltin="1"/>
    <cellStyle name="Heading 4" xfId="16015" builtinId="19" hidden="1" customBuiltin="1"/>
    <cellStyle name="Heading 4" xfId="16071" builtinId="19" hidden="1" customBuiltin="1"/>
    <cellStyle name="Heading 4" xfId="16106" builtinId="19" hidden="1" customBuiltin="1"/>
    <cellStyle name="Heading 4" xfId="16203" builtinId="19" hidden="1" customBuiltin="1"/>
    <cellStyle name="Heading 4" xfId="16227" builtinId="19" hidden="1" customBuiltin="1"/>
    <cellStyle name="Heading 4" xfId="16253" builtinId="19" hidden="1" customBuiltin="1"/>
    <cellStyle name="Heading 4" xfId="15895" builtinId="19" hidden="1" customBuiltin="1"/>
    <cellStyle name="Heading 4" xfId="16299" builtinId="19" hidden="1" customBuiltin="1"/>
    <cellStyle name="Heading 4" xfId="16327" builtinId="19" hidden="1" customBuiltin="1"/>
    <cellStyle name="Heading 4" xfId="16358" builtinId="19" hidden="1" customBuiltin="1"/>
    <cellStyle name="Heading 4" xfId="16388" builtinId="19" hidden="1" customBuiltin="1"/>
    <cellStyle name="Heading 4" xfId="16415" builtinId="19" hidden="1" customBuiltin="1"/>
    <cellStyle name="Heading 4" xfId="16290" builtinId="19" hidden="1" customBuiltin="1"/>
    <cellStyle name="Heading 4" xfId="16343" builtinId="19" hidden="1" customBuiltin="1"/>
    <cellStyle name="Heading 4" xfId="16374" builtinId="19" hidden="1" customBuiltin="1"/>
    <cellStyle name="Heading 4" xfId="16459" builtinId="19" hidden="1" customBuiltin="1"/>
    <cellStyle name="Heading 4" xfId="16481" builtinId="19" hidden="1" customBuiltin="1"/>
    <cellStyle name="Heading 4" xfId="16504" builtinId="19" hidden="1" customBuiltin="1"/>
    <cellStyle name="Heading 4" xfId="16531" builtinId="19" hidden="1" customBuiltin="1"/>
    <cellStyle name="Heading 4" xfId="16569" builtinId="19" hidden="1" customBuiltin="1"/>
    <cellStyle name="Heading 4" xfId="16597" builtinId="19" hidden="1" customBuiltin="1"/>
    <cellStyle name="Heading 4" xfId="16629" builtinId="19" hidden="1" customBuiltin="1"/>
    <cellStyle name="Heading 4" xfId="16660" builtinId="19" hidden="1" customBuiltin="1"/>
    <cellStyle name="Heading 4" xfId="16687" builtinId="19" hidden="1" customBuiltin="1"/>
    <cellStyle name="Heading 4" xfId="16560" builtinId="19" hidden="1" customBuiltin="1"/>
    <cellStyle name="Heading 4" xfId="16613" builtinId="19" hidden="1" customBuiltin="1"/>
    <cellStyle name="Heading 4" xfId="16645" builtinId="19" hidden="1" customBuiltin="1"/>
    <cellStyle name="Heading 4" xfId="16732" builtinId="19" hidden="1" customBuiltin="1"/>
    <cellStyle name="Heading 4" xfId="16755" builtinId="19" hidden="1" customBuiltin="1"/>
    <cellStyle name="Heading 4" xfId="16777" builtinId="19" hidden="1" customBuiltin="1"/>
    <cellStyle name="Heading 4" xfId="16807" builtinId="19" hidden="1" customBuiltin="1"/>
    <cellStyle name="Heading 4" xfId="16888" builtinId="19" hidden="1" customBuiltin="1"/>
    <cellStyle name="Heading 4" xfId="16968" builtinId="19" hidden="1" customBuiltin="1"/>
    <cellStyle name="Heading 4" xfId="5153" builtinId="19" hidden="1" customBuiltin="1"/>
    <cellStyle name="Heading 4" xfId="17021" builtinId="19" hidden="1" customBuiltin="1"/>
    <cellStyle name="Heading 4" xfId="5713" builtinId="19" hidden="1" customBuiltin="1"/>
    <cellStyle name="Heading 4" xfId="5134" builtinId="19" hidden="1" customBuiltin="1"/>
    <cellStyle name="Heading 4" xfId="14184" builtinId="19" hidden="1" customBuiltin="1"/>
    <cellStyle name="Heading 4" xfId="14193" builtinId="19" hidden="1" customBuiltin="1"/>
    <cellStyle name="Heading 4" xfId="13999" builtinId="19" hidden="1" customBuiltin="1"/>
    <cellStyle name="Heading 4" xfId="5932" builtinId="19" hidden="1" customBuiltin="1"/>
    <cellStyle name="Heading 4" xfId="6064" builtinId="19" hidden="1" customBuiltin="1"/>
    <cellStyle name="Heading 4" xfId="6097" builtinId="19" hidden="1" customBuiltin="1"/>
    <cellStyle name="Heading 4" xfId="5043" builtinId="19" hidden="1" customBuiltin="1"/>
    <cellStyle name="Heading 4" xfId="4332" builtinId="19" hidden="1" customBuiltin="1"/>
    <cellStyle name="Heading 4" xfId="6084" builtinId="19" hidden="1" customBuiltin="1"/>
    <cellStyle name="Heading 4" xfId="14124" builtinId="19" hidden="1" customBuiltin="1"/>
    <cellStyle name="Heading 4" xfId="13936" builtinId="19" hidden="1" customBuiltin="1"/>
    <cellStyle name="Heading 4" xfId="4745" builtinId="19" hidden="1" customBuiltin="1"/>
    <cellStyle name="Heading 4" xfId="4204" builtinId="19" hidden="1" customBuiltin="1"/>
    <cellStyle name="Heading 4" xfId="5170" builtinId="19" hidden="1" customBuiltin="1"/>
    <cellStyle name="Heading 4" xfId="4658" builtinId="19" hidden="1" customBuiltin="1"/>
    <cellStyle name="Heading 4" xfId="16841" builtinId="19" hidden="1" customBuiltin="1"/>
    <cellStyle name="Heading 4" xfId="4135" builtinId="19" hidden="1" customBuiltin="1"/>
    <cellStyle name="Heading 4" xfId="11028" builtinId="19" hidden="1" customBuiltin="1"/>
    <cellStyle name="Heading 4" xfId="14096" builtinId="19" hidden="1" customBuiltin="1"/>
    <cellStyle name="Heading 4" xfId="14543" builtinId="19" hidden="1" customBuiltin="1"/>
    <cellStyle name="Heading 4" xfId="5340" builtinId="19" hidden="1" customBuiltin="1"/>
    <cellStyle name="Heading 4" xfId="13992" builtinId="19" hidden="1" customBuiltin="1"/>
    <cellStyle name="Heading 4" xfId="14178" builtinId="19" hidden="1" customBuiltin="1"/>
    <cellStyle name="Heading 4" xfId="14685" builtinId="19" hidden="1" customBuiltin="1"/>
    <cellStyle name="Heading 4" xfId="4476" builtinId="19" hidden="1" customBuiltin="1"/>
    <cellStyle name="Heading 4" xfId="14786" builtinId="19" hidden="1" customBuiltin="1"/>
    <cellStyle name="Heading 4" xfId="5639" builtinId="19" hidden="1" customBuiltin="1"/>
    <cellStyle name="Heading 4" xfId="8145" builtinId="19" hidden="1" customBuiltin="1"/>
    <cellStyle name="Heading 4" xfId="8122" builtinId="19" hidden="1" customBuiltin="1"/>
    <cellStyle name="Heading 4" xfId="5086" builtinId="19" hidden="1" customBuiltin="1"/>
    <cellStyle name="Heading 4" xfId="4182" builtinId="19" hidden="1" customBuiltin="1"/>
    <cellStyle name="Heading 4" xfId="7880" builtinId="19" hidden="1" customBuiltin="1"/>
    <cellStyle name="Heading 4" xfId="5891" builtinId="19" hidden="1" customBuiltin="1"/>
    <cellStyle name="Heading 4" xfId="5973" builtinId="19" hidden="1" customBuiltin="1"/>
    <cellStyle name="Heading 4" xfId="6245" builtinId="19" hidden="1" customBuiltin="1"/>
    <cellStyle name="Heading 4" xfId="4663" builtinId="19" hidden="1" customBuiltin="1"/>
    <cellStyle name="Heading 4" xfId="8247" builtinId="19" hidden="1" customBuiltin="1"/>
    <cellStyle name="Heading 4" xfId="4843" builtinId="19" hidden="1" customBuiltin="1"/>
    <cellStyle name="Heading 4" xfId="5893" builtinId="19" hidden="1" customBuiltin="1"/>
    <cellStyle name="Heading 4" xfId="5716" builtinId="19" hidden="1" customBuiltin="1"/>
    <cellStyle name="Heading 4" xfId="8077" builtinId="19" hidden="1" customBuiltin="1"/>
    <cellStyle name="Heading 4" xfId="4961" builtinId="19" hidden="1" customBuiltin="1"/>
    <cellStyle name="Heading 4" xfId="6366" builtinId="19" hidden="1" customBuiltin="1"/>
    <cellStyle name="Heading 4" xfId="14695" builtinId="19" hidden="1" customBuiltin="1"/>
    <cellStyle name="Heading 4" xfId="16451" builtinId="19" hidden="1" customBuiltin="1"/>
    <cellStyle name="Heading 4" xfId="10248" builtinId="19" hidden="1" customBuiltin="1"/>
    <cellStyle name="Heading 4" xfId="4909" builtinId="19" hidden="1" customBuiltin="1"/>
    <cellStyle name="Heading 4" xfId="16220" builtinId="19" hidden="1" customBuiltin="1"/>
    <cellStyle name="Heading 4" xfId="17166" builtinId="19" hidden="1" customBuiltin="1"/>
    <cellStyle name="Heading 4" xfId="17191" builtinId="19" hidden="1" customBuiltin="1"/>
    <cellStyle name="Heading 4" xfId="17218" builtinId="19" hidden="1" customBuiltin="1"/>
    <cellStyle name="Heading 4" xfId="17245" builtinId="19" hidden="1" customBuiltin="1"/>
    <cellStyle name="Heading 4" xfId="17270" builtinId="19" hidden="1" customBuiltin="1"/>
    <cellStyle name="Heading 4" xfId="17215" builtinId="19" hidden="1" customBuiltin="1"/>
    <cellStyle name="Heading 4" xfId="17310" builtinId="19" hidden="1" customBuiltin="1"/>
    <cellStyle name="Heading 4" xfId="17342" builtinId="19" hidden="1" customBuiltin="1"/>
    <cellStyle name="Heading 4" xfId="17376" builtinId="19" hidden="1" customBuiltin="1"/>
    <cellStyle name="Heading 4" xfId="17410" builtinId="19" hidden="1" customBuiltin="1"/>
    <cellStyle name="Heading 4" xfId="17441" builtinId="19" hidden="1" customBuiltin="1"/>
    <cellStyle name="Heading 4" xfId="17296" builtinId="19" hidden="1" customBuiltin="1"/>
    <cellStyle name="Heading 4" xfId="17358" builtinId="19" hidden="1" customBuiltin="1"/>
    <cellStyle name="Heading 4" xfId="17392" builtinId="19" hidden="1" customBuiltin="1"/>
    <cellStyle name="Heading 4" xfId="17492" builtinId="19" hidden="1" customBuiltin="1"/>
    <cellStyle name="Heading 4" xfId="17521" builtinId="19" hidden="1" customBuiltin="1"/>
    <cellStyle name="Heading 4" xfId="17546" builtinId="19" hidden="1" customBuiltin="1"/>
    <cellStyle name="Heading 4" xfId="17150" builtinId="19" hidden="1" customBuiltin="1"/>
    <cellStyle name="Heading 4" xfId="17593" builtinId="19" hidden="1" customBuiltin="1"/>
    <cellStyle name="Heading 4" xfId="17623" builtinId="19" hidden="1" customBuiltin="1"/>
    <cellStyle name="Heading 4" xfId="17654" builtinId="19" hidden="1" customBuiltin="1"/>
    <cellStyle name="Heading 4" xfId="17685" builtinId="19" hidden="1" customBuiltin="1"/>
    <cellStyle name="Heading 4" xfId="17714" builtinId="19" hidden="1" customBuiltin="1"/>
    <cellStyle name="Heading 4" xfId="17583" builtinId="19" hidden="1" customBuiltin="1"/>
    <cellStyle name="Heading 4" xfId="17639" builtinId="19" hidden="1" customBuiltin="1"/>
    <cellStyle name="Heading 4" xfId="17670" builtinId="19" hidden="1" customBuiltin="1"/>
    <cellStyle name="Heading 4" xfId="17760" builtinId="19" hidden="1" customBuiltin="1"/>
    <cellStyle name="Heading 4" xfId="17787" builtinId="19" hidden="1" customBuiltin="1"/>
    <cellStyle name="Heading 4" xfId="17811" builtinId="19" hidden="1" customBuiltin="1"/>
    <cellStyle name="Heading 4" xfId="17839" builtinId="19" hidden="1" customBuiltin="1"/>
    <cellStyle name="Heading 4" xfId="17878" builtinId="19" hidden="1" customBuiltin="1"/>
    <cellStyle name="Heading 4" xfId="17907" builtinId="19" hidden="1" customBuiltin="1"/>
    <cellStyle name="Heading 4" xfId="17938" builtinId="19" hidden="1" customBuiltin="1"/>
    <cellStyle name="Heading 4" xfId="17970" builtinId="19" hidden="1" customBuiltin="1"/>
    <cellStyle name="Heading 4" xfId="17998" builtinId="19" hidden="1" customBuiltin="1"/>
    <cellStyle name="Heading 4" xfId="17867" builtinId="19" hidden="1" customBuiltin="1"/>
    <cellStyle name="Heading 4" xfId="17923" builtinId="19" hidden="1" customBuiltin="1"/>
    <cellStyle name="Heading 4" xfId="17954" builtinId="19" hidden="1" customBuiltin="1"/>
    <cellStyle name="Heading 4" xfId="18042" builtinId="19" hidden="1" customBuiltin="1"/>
    <cellStyle name="Heading 4" xfId="18068" builtinId="19" hidden="1" customBuiltin="1"/>
    <cellStyle name="Heading 4" xfId="18092" builtinId="19" hidden="1" customBuiltin="1"/>
    <cellStyle name="Heading 4" xfId="18116" builtinId="19" hidden="1" customBuiltin="1"/>
    <cellStyle name="Heading 4" xfId="17101" builtinId="19" hidden="1" customBuiltin="1"/>
    <cellStyle name="Heading 4" xfId="13935" builtinId="19" hidden="1" customBuiltin="1"/>
    <cellStyle name="Heading 4" xfId="17050" builtinId="19" hidden="1" customBuiltin="1"/>
    <cellStyle name="Heading 4" xfId="17081" builtinId="19" hidden="1" customBuiltin="1"/>
    <cellStyle name="Heading 4" xfId="17066" builtinId="19" hidden="1" customBuiltin="1"/>
    <cellStyle name="Heading 4" xfId="4195" builtinId="19" hidden="1" customBuiltin="1"/>
    <cellStyle name="Heading 4" xfId="18269" builtinId="19" hidden="1" customBuiltin="1"/>
    <cellStyle name="Heading 4" xfId="18290" builtinId="19" hidden="1" customBuiltin="1"/>
    <cellStyle name="Heading 4" xfId="18313" builtinId="19" hidden="1" customBuiltin="1"/>
    <cellStyle name="Heading 4" xfId="18334" builtinId="19" hidden="1" customBuiltin="1"/>
    <cellStyle name="Heading 4" xfId="18355" builtinId="19" hidden="1" customBuiltin="1"/>
    <cellStyle name="Heading 4" xfId="18311" builtinId="19" hidden="1" customBuiltin="1"/>
    <cellStyle name="Heading 4" xfId="18390" builtinId="19" hidden="1" customBuiltin="1"/>
    <cellStyle name="Heading 4" xfId="18420" builtinId="19" hidden="1" customBuiltin="1"/>
    <cellStyle name="Heading 4" xfId="18454" builtinId="19" hidden="1" customBuiltin="1"/>
    <cellStyle name="Heading 4" xfId="18486" builtinId="19" hidden="1" customBuiltin="1"/>
    <cellStyle name="Heading 4" xfId="18518" builtinId="19" hidden="1" customBuiltin="1"/>
    <cellStyle name="Heading 4" xfId="18378" builtinId="19" hidden="1" customBuiltin="1"/>
    <cellStyle name="Heading 4" xfId="18436" builtinId="19" hidden="1" customBuiltin="1"/>
    <cellStyle name="Heading 4" xfId="18470" builtinId="19" hidden="1" customBuiltin="1"/>
    <cellStyle name="Heading 4" xfId="18567" builtinId="19" hidden="1" customBuiltin="1"/>
    <cellStyle name="Heading 4" xfId="18593" builtinId="19" hidden="1" customBuiltin="1"/>
    <cellStyle name="Heading 4" xfId="18620" builtinId="19" hidden="1" customBuiltin="1"/>
    <cellStyle name="Heading 4" xfId="18257" builtinId="19" hidden="1" customBuiltin="1"/>
    <cellStyle name="Heading 4" xfId="18667" builtinId="19" hidden="1" customBuiltin="1"/>
    <cellStyle name="Heading 4" xfId="18697" builtinId="19" hidden="1" customBuiltin="1"/>
    <cellStyle name="Heading 4" xfId="18728" builtinId="19" hidden="1" customBuiltin="1"/>
    <cellStyle name="Heading 4" xfId="18759" builtinId="19" hidden="1" customBuiltin="1"/>
    <cellStyle name="Heading 4" xfId="18787" builtinId="19" hidden="1" customBuiltin="1"/>
    <cellStyle name="Heading 4" xfId="18657" builtinId="19" hidden="1" customBuiltin="1"/>
    <cellStyle name="Heading 4" xfId="18713" builtinId="19" hidden="1" customBuiltin="1"/>
    <cellStyle name="Heading 4" xfId="18744" builtinId="19" hidden="1" customBuiltin="1"/>
    <cellStyle name="Heading 4" xfId="18832" builtinId="19" hidden="1" customBuiltin="1"/>
    <cellStyle name="Heading 4" xfId="18859" builtinId="19" hidden="1" customBuiltin="1"/>
    <cellStyle name="Heading 4" xfId="18883" builtinId="19" hidden="1" customBuiltin="1"/>
    <cellStyle name="Heading 4" xfId="18912" builtinId="19" hidden="1" customBuiltin="1"/>
    <cellStyle name="Heading 4" xfId="18950" builtinId="19" hidden="1" customBuiltin="1"/>
    <cellStyle name="Heading 4" xfId="18979" builtinId="19" hidden="1" customBuiltin="1"/>
    <cellStyle name="Heading 4" xfId="19010" builtinId="19" hidden="1" customBuiltin="1"/>
    <cellStyle name="Heading 4" xfId="19042" builtinId="19" hidden="1" customBuiltin="1"/>
    <cellStyle name="Heading 4" xfId="19070" builtinId="19" hidden="1" customBuiltin="1"/>
    <cellStyle name="Heading 4" xfId="18939" builtinId="19" hidden="1" customBuiltin="1"/>
    <cellStyle name="Heading 4" xfId="18995" builtinId="19" hidden="1" customBuiltin="1"/>
    <cellStyle name="Heading 4" xfId="19026" builtinId="19" hidden="1" customBuiltin="1"/>
    <cellStyle name="Heading 4" xfId="19115" builtinId="19" hidden="1" customBuiltin="1"/>
    <cellStyle name="Heading 4" xfId="19138" builtinId="19" hidden="1" customBuiltin="1"/>
    <cellStyle name="Heading 4" xfId="19162" builtinId="19" hidden="1" customBuiltin="1"/>
    <cellStyle name="Heading 4" xfId="19185" builtinId="19" hidden="1" customBuiltin="1"/>
    <cellStyle name="Heading 4" xfId="5901" builtinId="19" hidden="1" customBuiltin="1"/>
    <cellStyle name="Heading 4" xfId="11744" builtinId="19" hidden="1" customBuiltin="1"/>
    <cellStyle name="Heading 4" xfId="16865" builtinId="19" hidden="1" customBuiltin="1"/>
    <cellStyle name="Heading 4" xfId="4192" builtinId="19" hidden="1" customBuiltin="1"/>
    <cellStyle name="Heading 4" xfId="13945" builtinId="19" hidden="1" customBuiltin="1"/>
    <cellStyle name="Heading 4" xfId="17520" builtinId="19" hidden="1" customBuiltin="1"/>
    <cellStyle name="Heading 4" xfId="11377" builtinId="19" hidden="1" customBuiltin="1"/>
    <cellStyle name="Heading 4" xfId="11678" builtinId="19" hidden="1" customBuiltin="1"/>
    <cellStyle name="Heading 4" xfId="17234" builtinId="19" hidden="1" customBuiltin="1"/>
    <cellStyle name="Heading 4" xfId="4627" builtinId="19" hidden="1" customBuiltin="1"/>
    <cellStyle name="Heading 4" xfId="16970" builtinId="19" hidden="1" customBuiltin="1"/>
    <cellStyle name="Heading 4" xfId="18058" builtinId="19" hidden="1" customBuiltin="1"/>
    <cellStyle name="Heading 4" xfId="17283" builtinId="19" hidden="1" customBuiltin="1"/>
    <cellStyle name="Heading 4" xfId="18943" builtinId="19" hidden="1" customBuiltin="1"/>
    <cellStyle name="Heading 4" xfId="4470" builtinId="19" hidden="1" customBuiltin="1"/>
    <cellStyle name="Heading 4" xfId="6011" builtinId="19" hidden="1" customBuiltin="1"/>
    <cellStyle name="Heading 4" xfId="18603" builtinId="19" hidden="1" customBuiltin="1"/>
    <cellStyle name="Heading 4" xfId="12761" builtinId="19" hidden="1" customBuiltin="1"/>
    <cellStyle name="Heading 4" xfId="16984" builtinId="19" hidden="1" customBuiltin="1"/>
    <cellStyle name="Heading 4" xfId="14733" builtinId="19" hidden="1" customBuiltin="1"/>
    <cellStyle name="Heading 4" xfId="19247" builtinId="19" hidden="1" customBuiltin="1"/>
    <cellStyle name="Heading 4" xfId="19285" builtinId="19" hidden="1" customBuiltin="1"/>
    <cellStyle name="Heading 4" xfId="19320" builtinId="19" hidden="1" customBuiltin="1"/>
    <cellStyle name="Heading 4" xfId="5275" builtinId="19" hidden="1" customBuiltin="1"/>
    <cellStyle name="Heading 4" xfId="19383" builtinId="19" hidden="1" customBuiltin="1"/>
    <cellStyle name="Heading 4" xfId="19416" builtinId="19" hidden="1" customBuiltin="1"/>
    <cellStyle name="Heading 4" xfId="19450" builtinId="19" hidden="1" customBuiltin="1"/>
    <cellStyle name="Heading 4" xfId="19484" builtinId="19" hidden="1" customBuiltin="1"/>
    <cellStyle name="Heading 4" xfId="19514" builtinId="19" hidden="1" customBuiltin="1"/>
    <cellStyle name="Heading 4" xfId="19370" builtinId="19" hidden="1" customBuiltin="1"/>
    <cellStyle name="Heading 4" xfId="19432" builtinId="19" hidden="1" customBuiltin="1"/>
    <cellStyle name="Heading 4" xfId="19466" builtinId="19" hidden="1" customBuiltin="1"/>
    <cellStyle name="Heading 4" xfId="19570" builtinId="19" hidden="1" customBuiltin="1"/>
    <cellStyle name="Heading 4" xfId="19606" builtinId="19" hidden="1" customBuiltin="1"/>
    <cellStyle name="Heading 4" xfId="19640" builtinId="19" hidden="1" customBuiltin="1"/>
    <cellStyle name="Heading 4" xfId="19680" builtinId="19" hidden="1" customBuiltin="1"/>
    <cellStyle name="Heading 4" xfId="19725" builtinId="19" hidden="1" customBuiltin="1"/>
    <cellStyle name="Heading 4" xfId="19758" builtinId="19" hidden="1" customBuiltin="1"/>
    <cellStyle name="Heading 4" xfId="19792" builtinId="19" hidden="1" customBuiltin="1"/>
    <cellStyle name="Heading 4" xfId="19826" builtinId="19" hidden="1" customBuiltin="1"/>
    <cellStyle name="Heading 4" xfId="19856" builtinId="19" hidden="1" customBuiltin="1"/>
    <cellStyle name="Heading 4" xfId="19712" builtinId="19" hidden="1" customBuiltin="1"/>
    <cellStyle name="Heading 4" xfId="19774" builtinId="19" hidden="1" customBuiltin="1"/>
    <cellStyle name="Heading 4" xfId="19808" builtinId="19" hidden="1" customBuiltin="1"/>
    <cellStyle name="Heading 4" xfId="19912" builtinId="19" hidden="1" customBuiltin="1"/>
    <cellStyle name="Heading 4" xfId="19948" builtinId="19" hidden="1" customBuiltin="1"/>
    <cellStyle name="Heading 4" xfId="19982" builtinId="19" hidden="1" customBuiltin="1"/>
    <cellStyle name="Heading 4" xfId="20021" builtinId="19" hidden="1" customBuiltin="1"/>
    <cellStyle name="Heading 4" xfId="20131" builtinId="19" hidden="1" customBuiltin="1"/>
    <cellStyle name="Heading 4" xfId="20152" builtinId="19" hidden="1" customBuiltin="1"/>
    <cellStyle name="Heading 4" xfId="20175" builtinId="19" hidden="1" customBuiltin="1"/>
    <cellStyle name="Heading 4" xfId="20197" builtinId="19" hidden="1" customBuiltin="1"/>
    <cellStyle name="Heading 4" xfId="20218" builtinId="19" hidden="1" customBuiltin="1"/>
    <cellStyle name="Heading 4" xfId="20252" builtinId="19" hidden="1" customBuiltin="1"/>
    <cellStyle name="Heading 4" xfId="20450" builtinId="19" hidden="1" customBuiltin="1"/>
    <cellStyle name="Heading 4" xfId="20475" builtinId="19" hidden="1" customBuiltin="1"/>
    <cellStyle name="Heading 4" xfId="20501" builtinId="19" hidden="1" customBuiltin="1"/>
    <cellStyle name="Heading 4" xfId="20528" builtinId="19" hidden="1" customBuiltin="1"/>
    <cellStyle name="Heading 4" xfId="20553" builtinId="19" hidden="1" customBuiltin="1"/>
    <cellStyle name="Heading 4" xfId="20498" builtinId="19" hidden="1" customBuiltin="1"/>
    <cellStyle name="Heading 4" xfId="20593" builtinId="19" hidden="1" customBuiltin="1"/>
    <cellStyle name="Heading 4" xfId="20624" builtinId="19" hidden="1" customBuiltin="1"/>
    <cellStyle name="Heading 4" xfId="20658" builtinId="19" hidden="1" customBuiltin="1"/>
    <cellStyle name="Heading 4" xfId="20691" builtinId="19" hidden="1" customBuiltin="1"/>
    <cellStyle name="Heading 4" xfId="20722" builtinId="19" hidden="1" customBuiltin="1"/>
    <cellStyle name="Heading 4" xfId="20579" builtinId="19" hidden="1" customBuiltin="1"/>
    <cellStyle name="Heading 4" xfId="20640" builtinId="19" hidden="1" customBuiltin="1"/>
    <cellStyle name="Heading 4" xfId="20674" builtinId="19" hidden="1" customBuiltin="1"/>
    <cellStyle name="Heading 4" xfId="20772" builtinId="19" hidden="1" customBuiltin="1"/>
    <cellStyle name="Heading 4" xfId="20801" builtinId="19" hidden="1" customBuiltin="1"/>
    <cellStyle name="Heading 4" xfId="20825" builtinId="19" hidden="1" customBuiltin="1"/>
    <cellStyle name="Heading 4" xfId="20434" builtinId="19" hidden="1" customBuiltin="1"/>
    <cellStyle name="Heading 4" xfId="20872" builtinId="19" hidden="1" customBuiltin="1"/>
    <cellStyle name="Heading 4" xfId="20902" builtinId="19" hidden="1" customBuiltin="1"/>
    <cellStyle name="Heading 4" xfId="20933" builtinId="19" hidden="1" customBuiltin="1"/>
    <cellStyle name="Heading 4" xfId="20964" builtinId="19" hidden="1" customBuiltin="1"/>
    <cellStyle name="Heading 4" xfId="20992" builtinId="19" hidden="1" customBuiltin="1"/>
    <cellStyle name="Heading 4" xfId="20862" builtinId="19" hidden="1" customBuiltin="1"/>
    <cellStyle name="Heading 4" xfId="20918" builtinId="19" hidden="1" customBuiltin="1"/>
    <cellStyle name="Heading 4" xfId="20949" builtinId="19" hidden="1" customBuiltin="1"/>
    <cellStyle name="Heading 4" xfId="21036" builtinId="19" hidden="1" customBuiltin="1"/>
    <cellStyle name="Heading 4" xfId="21061" builtinId="19" hidden="1" customBuiltin="1"/>
    <cellStyle name="Heading 4" xfId="21084" builtinId="19" hidden="1" customBuiltin="1"/>
    <cellStyle name="Heading 4" xfId="21111" builtinId="19" hidden="1" customBuiltin="1"/>
    <cellStyle name="Heading 4" xfId="21150" builtinId="19" hidden="1" customBuiltin="1"/>
    <cellStyle name="Heading 4" xfId="21179" builtinId="19" hidden="1" customBuiltin="1"/>
    <cellStyle name="Heading 4" xfId="21210" builtinId="19" hidden="1" customBuiltin="1"/>
    <cellStyle name="Heading 4" xfId="21242" builtinId="19" hidden="1" customBuiltin="1"/>
    <cellStyle name="Heading 4" xfId="21269" builtinId="19" hidden="1" customBuiltin="1"/>
    <cellStyle name="Heading 4" xfId="21139" builtinId="19" hidden="1" customBuiltin="1"/>
    <cellStyle name="Heading 4" xfId="21195" builtinId="19" hidden="1" customBuiltin="1"/>
    <cellStyle name="Heading 4" xfId="21226" builtinId="19" hidden="1" customBuiltin="1"/>
    <cellStyle name="Heading 4" xfId="21313" builtinId="19" hidden="1" customBuiltin="1"/>
    <cellStyle name="Heading 4" xfId="21339" builtinId="19" hidden="1" customBuiltin="1"/>
    <cellStyle name="Heading 4" xfId="21362" builtinId="19" hidden="1" customBuiltin="1"/>
    <cellStyle name="Heading 4" xfId="21385" builtinId="19" hidden="1" customBuiltin="1"/>
    <cellStyle name="Heading 4" xfId="20385" builtinId="19" hidden="1" customBuiltin="1"/>
    <cellStyle name="Heading 4" xfId="20296" builtinId="19" hidden="1" customBuiltin="1"/>
    <cellStyle name="Heading 4" xfId="20335" builtinId="19" hidden="1" customBuiltin="1"/>
    <cellStyle name="Heading 4" xfId="20365" builtinId="19" hidden="1" customBuiltin="1"/>
    <cellStyle name="Heading 4" xfId="20351" builtinId="19" hidden="1" customBuiltin="1"/>
    <cellStyle name="Heading 4" xfId="20283" builtinId="19" hidden="1" customBuiltin="1"/>
    <cellStyle name="Heading 4" xfId="21538" builtinId="19" hidden="1" customBuiltin="1"/>
    <cellStyle name="Heading 4" xfId="21559" builtinId="19" hidden="1" customBuiltin="1"/>
    <cellStyle name="Heading 4" xfId="21582" builtinId="19" hidden="1" customBuiltin="1"/>
    <cellStyle name="Heading 4" xfId="21603" builtinId="19" hidden="1" customBuiltin="1"/>
    <cellStyle name="Heading 4" xfId="21624" builtinId="19" hidden="1" customBuiltin="1"/>
    <cellStyle name="Heading 4" xfId="21580" builtinId="19" hidden="1" customBuiltin="1"/>
    <cellStyle name="Heading 4" xfId="21659" builtinId="19" hidden="1" customBuiltin="1"/>
    <cellStyle name="Heading 4" xfId="21689" builtinId="19" hidden="1" customBuiltin="1"/>
    <cellStyle name="Heading 4" xfId="21723" builtinId="19" hidden="1" customBuiltin="1"/>
    <cellStyle name="Heading 4" xfId="21755" builtinId="19" hidden="1" customBuiltin="1"/>
    <cellStyle name="Heading 4" xfId="21786" builtinId="19" hidden="1" customBuiltin="1"/>
    <cellStyle name="Heading 4" xfId="21647" builtinId="19" hidden="1" customBuiltin="1"/>
    <cellStyle name="Heading 4" xfId="21705" builtinId="19" hidden="1" customBuiltin="1"/>
    <cellStyle name="Heading 4" xfId="21739" builtinId="19" hidden="1" customBuiltin="1"/>
    <cellStyle name="Heading 4" xfId="21833" builtinId="19" hidden="1" customBuiltin="1"/>
    <cellStyle name="Heading 4" xfId="21858" builtinId="19" hidden="1" customBuiltin="1"/>
    <cellStyle name="Heading 4" xfId="21882" builtinId="19" hidden="1" customBuiltin="1"/>
    <cellStyle name="Heading 4" xfId="21526" builtinId="19" hidden="1" customBuiltin="1"/>
    <cellStyle name="Heading 4" xfId="21929" builtinId="19" hidden="1" customBuiltin="1"/>
    <cellStyle name="Heading 4" xfId="21958" builtinId="19" hidden="1" customBuiltin="1"/>
    <cellStyle name="Heading 4" xfId="21989" builtinId="19" hidden="1" customBuiltin="1"/>
    <cellStyle name="Heading 4" xfId="22020" builtinId="19" hidden="1" customBuiltin="1"/>
    <cellStyle name="Heading 4" xfId="22047" builtinId="19" hidden="1" customBuiltin="1"/>
    <cellStyle name="Heading 4" xfId="21919" builtinId="19" hidden="1" customBuiltin="1"/>
    <cellStyle name="Heading 4" xfId="21974" builtinId="19" hidden="1" customBuiltin="1"/>
    <cellStyle name="Heading 4" xfId="22005" builtinId="19" hidden="1" customBuiltin="1"/>
    <cellStyle name="Heading 4" xfId="22090" builtinId="19" hidden="1" customBuiltin="1"/>
    <cellStyle name="Heading 4" xfId="22115" builtinId="19" hidden="1" customBuiltin="1"/>
    <cellStyle name="Heading 4" xfId="22139" builtinId="19" hidden="1" customBuiltin="1"/>
    <cellStyle name="Heading 4" xfId="22167" builtinId="19" hidden="1" customBuiltin="1"/>
    <cellStyle name="Heading 4" xfId="22205" builtinId="19" hidden="1" customBuiltin="1"/>
    <cellStyle name="Heading 4" xfId="22234" builtinId="19" hidden="1" customBuiltin="1"/>
    <cellStyle name="Heading 4" xfId="22265" builtinId="19" hidden="1" customBuiltin="1"/>
    <cellStyle name="Heading 4" xfId="22297" builtinId="19" hidden="1" customBuiltin="1"/>
    <cellStyle name="Heading 4" xfId="22324" builtinId="19" hidden="1" customBuiltin="1"/>
    <cellStyle name="Heading 4" xfId="22194" builtinId="19" hidden="1" customBuiltin="1"/>
    <cellStyle name="Heading 4" xfId="22250" builtinId="19" hidden="1" customBuiltin="1"/>
    <cellStyle name="Heading 4" xfId="22281" builtinId="19" hidden="1" customBuiltin="1"/>
    <cellStyle name="Heading 4" xfId="22369" builtinId="19" hidden="1" customBuiltin="1"/>
    <cellStyle name="Heading 4" xfId="22392" builtinId="19" hidden="1" customBuiltin="1"/>
    <cellStyle name="Heading 4" xfId="22415" builtinId="19" hidden="1" customBuiltin="1"/>
    <cellStyle name="Heading 4" xfId="22438" builtinId="19" hidden="1" customBuiltin="1"/>
    <cellStyle name="Heading 4" xfId="14547" builtinId="19" hidden="1" customBuiltin="1"/>
    <cellStyle name="Heading 4" xfId="4190" builtinId="19" hidden="1" customBuiltin="1"/>
    <cellStyle name="Heading 4" xfId="4189" builtinId="19" hidden="1" customBuiltin="1"/>
    <cellStyle name="Heading 4" xfId="16896" builtinId="19" hidden="1" customBuiltin="1"/>
    <cellStyle name="Heading 4" xfId="9350" builtinId="19" hidden="1" customBuiltin="1"/>
    <cellStyle name="Heading 4" xfId="20800" builtinId="19" hidden="1" customBuiltin="1"/>
    <cellStyle name="Heading 4" xfId="20056" builtinId="19" hidden="1" customBuiltin="1"/>
    <cellStyle name="Heading 4" xfId="14623" builtinId="19" hidden="1" customBuiltin="1"/>
    <cellStyle name="Heading 4" xfId="20517" builtinId="19" hidden="1" customBuiltin="1"/>
    <cellStyle name="Heading 4" xfId="20017" builtinId="19" hidden="1" customBuiltin="1"/>
    <cellStyle name="Heading 4" xfId="5935" builtinId="19" hidden="1" customBuiltin="1"/>
    <cellStyle name="Heading 4" xfId="21329" builtinId="19" hidden="1" customBuiltin="1"/>
    <cellStyle name="Heading 4" xfId="20566" builtinId="19" hidden="1" customBuiltin="1"/>
    <cellStyle name="Heading 4" xfId="22198" builtinId="19" hidden="1" customBuiltin="1"/>
    <cellStyle name="Heading 4" xfId="20100" builtinId="19" hidden="1" customBuiltin="1"/>
    <cellStyle name="Heading 4" xfId="11139" builtinId="19" hidden="1" customBuiltin="1"/>
    <cellStyle name="Heading 4" xfId="21868" builtinId="19" hidden="1" customBuiltin="1"/>
    <cellStyle name="Heading 4" xfId="18967" builtinId="19" hidden="1" customBuiltin="1"/>
    <cellStyle name="Heading 4" xfId="4335" builtinId="19" hidden="1" customBuiltin="1"/>
    <cellStyle name="Heading 4" xfId="10694" builtinId="19" hidden="1" customBuiltin="1"/>
    <cellStyle name="Heading 4" xfId="22500" builtinId="19" hidden="1" customBuiltin="1"/>
    <cellStyle name="Heading 4" xfId="22538" builtinId="19" hidden="1" customBuiltin="1"/>
    <cellStyle name="Heading 4" xfId="22573" builtinId="19" hidden="1" customBuiltin="1"/>
    <cellStyle name="Heading 4" xfId="16994" builtinId="19" hidden="1" customBuiltin="1"/>
    <cellStyle name="Heading 4" xfId="22636" builtinId="19" hidden="1" customBuiltin="1"/>
    <cellStyle name="Heading 4" xfId="22669" builtinId="19" hidden="1" customBuiltin="1"/>
    <cellStyle name="Heading 4" xfId="22703" builtinId="19" hidden="1" customBuiltin="1"/>
    <cellStyle name="Heading 4" xfId="22737" builtinId="19" hidden="1" customBuiltin="1"/>
    <cellStyle name="Heading 4" xfId="22767" builtinId="19" hidden="1" customBuiltin="1"/>
    <cellStyle name="Heading 4" xfId="22623" builtinId="19" hidden="1" customBuiltin="1"/>
    <cellStyle name="Heading 4" xfId="22685" builtinId="19" hidden="1" customBuiltin="1"/>
    <cellStyle name="Heading 4" xfId="22719" builtinId="19" hidden="1" customBuiltin="1"/>
    <cellStyle name="Heading 4" xfId="22823" builtinId="19" hidden="1" customBuiltin="1"/>
    <cellStyle name="Heading 4" xfId="22859" builtinId="19" hidden="1" customBuiltin="1"/>
    <cellStyle name="Heading 4" xfId="22893" builtinId="19" hidden="1" customBuiltin="1"/>
    <cellStyle name="Heading 4" xfId="22933" builtinId="19" hidden="1" customBuiltin="1"/>
    <cellStyle name="Heading 4" xfId="22978" builtinId="19" hidden="1" customBuiltin="1"/>
    <cellStyle name="Heading 4" xfId="23011" builtinId="19" hidden="1" customBuiltin="1"/>
    <cellStyle name="Heading 4" xfId="23045" builtinId="19" hidden="1" customBuiltin="1"/>
    <cellStyle name="Heading 4" xfId="23079" builtinId="19" hidden="1" customBuiltin="1"/>
    <cellStyle name="Heading 4" xfId="23109" builtinId="19" hidden="1" customBuiltin="1"/>
    <cellStyle name="Heading 4" xfId="22965" builtinId="19" hidden="1" customBuiltin="1"/>
    <cellStyle name="Heading 4" xfId="23027" builtinId="19" hidden="1" customBuiltin="1"/>
    <cellStyle name="Heading 4" xfId="23061" builtinId="19" hidden="1" customBuiltin="1"/>
    <cellStyle name="Heading 4" xfId="23165" builtinId="19" hidden="1" customBuiltin="1"/>
    <cellStyle name="Heading 4" xfId="23201" builtinId="19" hidden="1" customBuiltin="1"/>
    <cellStyle name="Heading 4" xfId="23235" builtinId="19" hidden="1" customBuiltin="1"/>
    <cellStyle name="Heading 4" xfId="23271" builtinId="19" hidden="1" customBuiltin="1"/>
    <cellStyle name="Heading 4" xfId="23339" builtinId="19" hidden="1" customBuiltin="1"/>
    <cellStyle name="Heading 4" xfId="23360" builtinId="19" hidden="1" customBuiltin="1"/>
    <cellStyle name="Heading 4" xfId="23383" builtinId="19" hidden="1" customBuiltin="1"/>
    <cellStyle name="Heading 4" xfId="23405" builtinId="19" hidden="1" customBuiltin="1"/>
    <cellStyle name="Heading 4" xfId="23426" builtinId="19" hidden="1" customBuiltin="1"/>
    <cellStyle name="Heading 4" xfId="23457" builtinId="19" hidden="1" customBuiltin="1"/>
    <cellStyle name="Heading 4" xfId="23652" builtinId="19" hidden="1" customBuiltin="1"/>
    <cellStyle name="Heading 4" xfId="23674" builtinId="19" hidden="1" customBuiltin="1"/>
    <cellStyle name="Heading 4" xfId="23700" builtinId="19" hidden="1" customBuiltin="1"/>
    <cellStyle name="Heading 4" xfId="23726" builtinId="19" hidden="1" customBuiltin="1"/>
    <cellStyle name="Heading 4" xfId="23750" builtinId="19" hidden="1" customBuiltin="1"/>
    <cellStyle name="Heading 4" xfId="23697" builtinId="19" hidden="1" customBuiltin="1"/>
    <cellStyle name="Heading 4" xfId="23790" builtinId="19" hidden="1" customBuiltin="1"/>
    <cellStyle name="Heading 4" xfId="23820" builtinId="19" hidden="1" customBuiltin="1"/>
    <cellStyle name="Heading 4" xfId="23854" builtinId="19" hidden="1" customBuiltin="1"/>
    <cellStyle name="Heading 4" xfId="23887" builtinId="19" hidden="1" customBuiltin="1"/>
    <cellStyle name="Heading 4" xfId="23918" builtinId="19" hidden="1" customBuiltin="1"/>
    <cellStyle name="Heading 4" xfId="23776" builtinId="19" hidden="1" customBuiltin="1"/>
    <cellStyle name="Heading 4" xfId="23836" builtinId="19" hidden="1" customBuiltin="1"/>
    <cellStyle name="Heading 4" xfId="23870" builtinId="19" hidden="1" customBuiltin="1"/>
    <cellStyle name="Heading 4" xfId="23966" builtinId="19" hidden="1" customBuiltin="1"/>
    <cellStyle name="Heading 4" xfId="23993" builtinId="19" hidden="1" customBuiltin="1"/>
    <cellStyle name="Heading 4" xfId="24017" builtinId="19" hidden="1" customBuiltin="1"/>
    <cellStyle name="Heading 4" xfId="23636" builtinId="19" hidden="1" customBuiltin="1"/>
    <cellStyle name="Heading 4" xfId="24063" builtinId="19" hidden="1" customBuiltin="1"/>
    <cellStyle name="Heading 4" xfId="24091" builtinId="19" hidden="1" customBuiltin="1"/>
    <cellStyle name="Heading 4" xfId="24122" builtinId="19" hidden="1" customBuiltin="1"/>
    <cellStyle name="Heading 4" xfId="24153" builtinId="19" hidden="1" customBuiltin="1"/>
    <cellStyle name="Heading 4" xfId="24180" builtinId="19" hidden="1" customBuiltin="1"/>
    <cellStyle name="Heading 4" xfId="24053" builtinId="19" hidden="1" customBuiltin="1"/>
    <cellStyle name="Heading 4" xfId="24107" builtinId="19" hidden="1" customBuiltin="1"/>
    <cellStyle name="Heading 4" xfId="24138" builtinId="19" hidden="1" customBuiltin="1"/>
    <cellStyle name="Heading 4" xfId="24224" builtinId="19" hidden="1" customBuiltin="1"/>
    <cellStyle name="Heading 4" xfId="24248" builtinId="19" hidden="1" customBuiltin="1"/>
    <cellStyle name="Heading 4" xfId="24271" builtinId="19" hidden="1" customBuiltin="1"/>
    <cellStyle name="Heading 4" xfId="24298" builtinId="19" hidden="1" customBuiltin="1"/>
    <cellStyle name="Heading 4" xfId="24337" builtinId="19" hidden="1" customBuiltin="1"/>
    <cellStyle name="Heading 4" xfId="24365" builtinId="19" hidden="1" customBuiltin="1"/>
    <cellStyle name="Heading 4" xfId="24396" builtinId="19" hidden="1" customBuiltin="1"/>
    <cellStyle name="Heading 4" xfId="24427" builtinId="19" hidden="1" customBuiltin="1"/>
    <cellStyle name="Heading 4" xfId="24454" builtinId="19" hidden="1" customBuiltin="1"/>
    <cellStyle name="Heading 4" xfId="24326" builtinId="19" hidden="1" customBuiltin="1"/>
    <cellStyle name="Heading 4" xfId="24381" builtinId="19" hidden="1" customBuiltin="1"/>
    <cellStyle name="Heading 4" xfId="24412" builtinId="19" hidden="1" customBuiltin="1"/>
    <cellStyle name="Heading 4" xfId="24498" builtinId="19" hidden="1" customBuiltin="1"/>
    <cellStyle name="Heading 4" xfId="24523" builtinId="19" hidden="1" customBuiltin="1"/>
    <cellStyle name="Heading 4" xfId="24546" builtinId="19" hidden="1" customBuiltin="1"/>
    <cellStyle name="Heading 4" xfId="24569" builtinId="19" hidden="1" customBuiltin="1"/>
    <cellStyle name="Heading 4" xfId="23588" builtinId="19" hidden="1" customBuiltin="1"/>
    <cellStyle name="Heading 4" xfId="23500" builtinId="19" hidden="1" customBuiltin="1"/>
    <cellStyle name="Heading 4" xfId="23539" builtinId="19" hidden="1" customBuiltin="1"/>
    <cellStyle name="Heading 4" xfId="23569" builtinId="19" hidden="1" customBuiltin="1"/>
    <cellStyle name="Heading 4" xfId="23555" builtinId="19" hidden="1" customBuiltin="1"/>
    <cellStyle name="Heading 4" xfId="23488" builtinId="19" hidden="1" customBuiltin="1"/>
    <cellStyle name="Heading 4" xfId="24721" builtinId="19" hidden="1" customBuiltin="1"/>
    <cellStyle name="Heading 4" xfId="24742" builtinId="19" hidden="1" customBuiltin="1"/>
    <cellStyle name="Heading 4" xfId="24765" builtinId="19" hidden="1" customBuiltin="1"/>
    <cellStyle name="Heading 4" xfId="24786" builtinId="19" hidden="1" customBuiltin="1"/>
    <cellStyle name="Heading 4" xfId="24807" builtinId="19" hidden="1" customBuiltin="1"/>
    <cellStyle name="Heading 4" xfId="24763" builtinId="19" hidden="1" customBuiltin="1"/>
    <cellStyle name="Heading 4" xfId="24841" builtinId="19" hidden="1" customBuiltin="1"/>
    <cellStyle name="Heading 4" xfId="24870" builtinId="19" hidden="1" customBuiltin="1"/>
    <cellStyle name="Heading 4" xfId="24904" builtinId="19" hidden="1" customBuiltin="1"/>
    <cellStyle name="Heading 4" xfId="24935" builtinId="19" hidden="1" customBuiltin="1"/>
    <cellStyle name="Heading 4" xfId="24966" builtinId="19" hidden="1" customBuiltin="1"/>
    <cellStyle name="Heading 4" xfId="24829" builtinId="19" hidden="1" customBuiltin="1"/>
    <cellStyle name="Heading 4" xfId="24886" builtinId="19" hidden="1" customBuiltin="1"/>
    <cellStyle name="Heading 4" xfId="24920" builtinId="19" hidden="1" customBuiltin="1"/>
    <cellStyle name="Heading 4" xfId="25013" builtinId="19" hidden="1" customBuiltin="1"/>
    <cellStyle name="Heading 4" xfId="25037" builtinId="19" hidden="1" customBuiltin="1"/>
    <cellStyle name="Heading 4" xfId="25061" builtinId="19" hidden="1" customBuiltin="1"/>
    <cellStyle name="Heading 4" xfId="24709" builtinId="19" hidden="1" customBuiltin="1"/>
    <cellStyle name="Heading 4" xfId="25106" builtinId="19" hidden="1" customBuiltin="1"/>
    <cellStyle name="Heading 4" xfId="25134" builtinId="19" hidden="1" customBuiltin="1"/>
    <cellStyle name="Heading 4" xfId="25165" builtinId="19" hidden="1" customBuiltin="1"/>
    <cellStyle name="Heading 4" xfId="25195" builtinId="19" hidden="1" customBuiltin="1"/>
    <cellStyle name="Heading 4" xfId="25222" builtinId="19" hidden="1" customBuiltin="1"/>
    <cellStyle name="Heading 4" xfId="25096" builtinId="19" hidden="1" customBuiltin="1"/>
    <cellStyle name="Heading 4" xfId="25150" builtinId="19" hidden="1" customBuiltin="1"/>
    <cellStyle name="Heading 4" xfId="25181" builtinId="19" hidden="1" customBuiltin="1"/>
    <cellStyle name="Heading 4" xfId="25264" builtinId="19" hidden="1" customBuiltin="1"/>
    <cellStyle name="Heading 4" xfId="25288" builtinId="19" hidden="1" customBuiltin="1"/>
    <cellStyle name="Heading 4" xfId="25312" builtinId="19" hidden="1" customBuiltin="1"/>
    <cellStyle name="Heading 4" xfId="25340" builtinId="19" hidden="1" customBuiltin="1"/>
    <cellStyle name="Heading 4" xfId="25377" builtinId="19" hidden="1" customBuiltin="1"/>
    <cellStyle name="Heading 4" xfId="25405" builtinId="19" hidden="1" customBuiltin="1"/>
    <cellStyle name="Heading 4" xfId="25436" builtinId="19" hidden="1" customBuiltin="1"/>
    <cellStyle name="Heading 4" xfId="25466" builtinId="19" hidden="1" customBuiltin="1"/>
    <cellStyle name="Heading 4" xfId="25493" builtinId="19" hidden="1" customBuiltin="1"/>
    <cellStyle name="Heading 4" xfId="25367" builtinId="19" hidden="1" customBuiltin="1"/>
    <cellStyle name="Heading 4" xfId="25421" builtinId="19" hidden="1" customBuiltin="1"/>
    <cellStyle name="Heading 4" xfId="25452" builtinId="19" hidden="1" customBuiltin="1"/>
    <cellStyle name="Heading 4" xfId="25537" builtinId="19" hidden="1" customBuiltin="1"/>
    <cellStyle name="Heading 4" xfId="25560" builtinId="19" hidden="1" customBuiltin="1"/>
    <cellStyle name="Heading 4" xfId="25583" builtinId="19" hidden="1" customBuiltin="1"/>
    <cellStyle name="Heading 4" xfId="25606" builtinId="19" hidden="1" customBuiltin="1"/>
    <cellStyle name="Heading 4" xfId="5182" builtinId="19" hidden="1" customBuiltin="1"/>
    <cellStyle name="Heading 4" xfId="4834" builtinId="19" hidden="1" customBuiltin="1"/>
    <cellStyle name="Heading 4" xfId="4297" builtinId="19" hidden="1" customBuiltin="1"/>
    <cellStyle name="Heading 4" xfId="4525" builtinId="19" hidden="1" customBuiltin="1"/>
    <cellStyle name="Heading 4" xfId="14284" builtinId="19" hidden="1" customBuiltin="1"/>
    <cellStyle name="Heading 4" xfId="23992" builtinId="19" hidden="1" customBuiltin="1"/>
    <cellStyle name="Heading 4" xfId="23303" builtinId="19" hidden="1" customBuiltin="1"/>
    <cellStyle name="Heading 4" xfId="7805" builtinId="19" hidden="1" customBuiltin="1"/>
    <cellStyle name="Heading 4" xfId="23716" builtinId="19" hidden="1" customBuiltin="1"/>
    <cellStyle name="Heading 4" xfId="23269" builtinId="19" hidden="1" customBuiltin="1"/>
    <cellStyle name="Heading 4" xfId="16292" builtinId="19" hidden="1" customBuiltin="1"/>
    <cellStyle name="Heading 4" xfId="24514" builtinId="19" hidden="1" customBuiltin="1"/>
    <cellStyle name="Heading 4" xfId="23763" builtinId="19" hidden="1" customBuiltin="1"/>
    <cellStyle name="Heading 4" xfId="25371" builtinId="19" hidden="1" customBuiltin="1"/>
    <cellStyle name="Heading 4" xfId="23324" builtinId="19" hidden="1" customBuiltin="1"/>
    <cellStyle name="Heading 4" xfId="14105" builtinId="19" hidden="1" customBuiltin="1"/>
    <cellStyle name="Heading 4" xfId="25047" builtinId="19" hidden="1" customBuiltin="1"/>
    <cellStyle name="Heading 4" xfId="22222" builtinId="19" hidden="1" customBuiltin="1"/>
    <cellStyle name="Heading 4" xfId="4980" builtinId="19" hidden="1" customBuiltin="1"/>
    <cellStyle name="Heading 4" xfId="14140" builtinId="19" hidden="1" customBuiltin="1"/>
    <cellStyle name="Heading 4" xfId="25667" builtinId="19" hidden="1" customBuiltin="1"/>
    <cellStyle name="Heading 4" xfId="25704" builtinId="19" hidden="1" customBuiltin="1"/>
    <cellStyle name="Heading 4" xfId="25739" builtinId="19" hidden="1" customBuiltin="1"/>
    <cellStyle name="Heading 4" xfId="17009" builtinId="19" hidden="1" customBuiltin="1"/>
    <cellStyle name="Heading 4" xfId="25802" builtinId="19" hidden="1" customBuiltin="1"/>
    <cellStyle name="Heading 4" xfId="25835" builtinId="19" hidden="1" customBuiltin="1"/>
    <cellStyle name="Heading 4" xfId="25869" builtinId="19" hidden="1" customBuiltin="1"/>
    <cellStyle name="Heading 4" xfId="25903" builtinId="19" hidden="1" customBuiltin="1"/>
    <cellStyle name="Heading 4" xfId="25933" builtinId="19" hidden="1" customBuiltin="1"/>
    <cellStyle name="Heading 4" xfId="25789" builtinId="19" hidden="1" customBuiltin="1"/>
    <cellStyle name="Heading 4" xfId="25851" builtinId="19" hidden="1" customBuiltin="1"/>
    <cellStyle name="Heading 4" xfId="25885" builtinId="19" hidden="1" customBuiltin="1"/>
    <cellStyle name="Heading 4" xfId="25989" builtinId="19" hidden="1" customBuiltin="1"/>
    <cellStyle name="Heading 4" xfId="26025" builtinId="19" hidden="1" customBuiltin="1"/>
    <cellStyle name="Heading 4" xfId="26059" builtinId="19" hidden="1" customBuiltin="1"/>
    <cellStyle name="Heading 4" xfId="26096" builtinId="19" hidden="1" customBuiltin="1"/>
    <cellStyle name="Heading 4" xfId="26134" builtinId="19" hidden="1" customBuiltin="1"/>
    <cellStyle name="Heading 4" xfId="26162" builtinId="19" hidden="1" customBuiltin="1"/>
    <cellStyle name="Heading 4" xfId="26193" builtinId="19" hidden="1" customBuiltin="1"/>
    <cellStyle name="Heading 4" xfId="26224" builtinId="19" hidden="1" customBuiltin="1"/>
    <cellStyle name="Heading 4" xfId="26251" builtinId="19" hidden="1" customBuiltin="1"/>
    <cellStyle name="Heading 4" xfId="26124" builtinId="19" hidden="1" customBuiltin="1"/>
    <cellStyle name="Heading 4" xfId="26178" builtinId="19" hidden="1" customBuiltin="1"/>
    <cellStyle name="Heading 4" xfId="26209" builtinId="19" hidden="1" customBuiltin="1"/>
    <cellStyle name="Heading 4" xfId="26292" builtinId="19" hidden="1" customBuiltin="1"/>
    <cellStyle name="Heading 4" xfId="26315" builtinId="19" hidden="1" customBuiltin="1"/>
    <cellStyle name="Heading 4" xfId="26336" builtinId="19" hidden="1" customBuiltin="1"/>
    <cellStyle name="Heading 4" xfId="26358" builtinId="19" hidden="1" customBuiltin="1"/>
    <cellStyle name="Heading 4" xfId="26380" builtinId="19" hidden="1" customBuiltin="1"/>
    <cellStyle name="Heading 4" xfId="26401" builtinId="19" hidden="1" customBuiltin="1"/>
    <cellStyle name="Heading 4" xfId="26423" builtinId="19" hidden="1" customBuiltin="1"/>
    <cellStyle name="Heading 4" xfId="26445" builtinId="19" hidden="1" customBuiltin="1"/>
    <cellStyle name="Heading 4" xfId="26466" builtinId="19" hidden="1" customBuiltin="1"/>
    <cellStyle name="Heading 4" xfId="26491" builtinId="19" hidden="1" customBuiltin="1"/>
    <cellStyle name="Heading 4" xfId="26670" builtinId="19" hidden="1" customBuiltin="1"/>
    <cellStyle name="Heading 4" xfId="26691" builtinId="19" hidden="1" customBuiltin="1"/>
    <cellStyle name="Heading 4" xfId="26714" builtinId="19" hidden="1" customBuiltin="1"/>
    <cellStyle name="Heading 4" xfId="26736" builtinId="19" hidden="1" customBuiltin="1"/>
    <cellStyle name="Heading 4" xfId="26757" builtinId="19" hidden="1" customBuiltin="1"/>
    <cellStyle name="Heading 4" xfId="26712" builtinId="19" hidden="1" customBuiltin="1"/>
    <cellStyle name="Heading 4" xfId="26790" builtinId="19" hidden="1" customBuiltin="1"/>
    <cellStyle name="Heading 4" xfId="26818" builtinId="19" hidden="1" customBuiltin="1"/>
    <cellStyle name="Heading 4" xfId="26852" builtinId="19" hidden="1" customBuiltin="1"/>
    <cellStyle name="Heading 4" xfId="26883" builtinId="19" hidden="1" customBuiltin="1"/>
    <cellStyle name="Heading 4" xfId="26914" builtinId="19" hidden="1" customBuiltin="1"/>
    <cellStyle name="Heading 4" xfId="26779" builtinId="19" hidden="1" customBuiltin="1"/>
    <cellStyle name="Heading 4" xfId="26834" builtinId="19" hidden="1" customBuiltin="1"/>
    <cellStyle name="Heading 4" xfId="26868" builtinId="19" hidden="1" customBuiltin="1"/>
    <cellStyle name="Heading 4" xfId="26959" builtinId="19" hidden="1" customBuiltin="1"/>
    <cellStyle name="Heading 4" xfId="26982" builtinId="19" hidden="1" customBuiltin="1"/>
    <cellStyle name="Heading 4" xfId="27003" builtinId="19" hidden="1" customBuiltin="1"/>
    <cellStyle name="Heading 4" xfId="26656" builtinId="19" hidden="1" customBuiltin="1"/>
    <cellStyle name="Heading 4" xfId="27045" builtinId="19" hidden="1" customBuiltin="1"/>
    <cellStyle name="Heading 4" xfId="27072" builtinId="19" hidden="1" customBuiltin="1"/>
    <cellStyle name="Heading 4" xfId="27103" builtinId="19" hidden="1" customBuiltin="1"/>
    <cellStyle name="Heading 4" xfId="27133" builtinId="19" hidden="1" customBuiltin="1"/>
    <cellStyle name="Heading 4" xfId="27160" builtinId="19" hidden="1" customBuiltin="1"/>
    <cellStyle name="Heading 4" xfId="27036" builtinId="19" hidden="1" customBuiltin="1"/>
    <cellStyle name="Heading 4" xfId="27088" builtinId="19" hidden="1" customBuiltin="1"/>
    <cellStyle name="Heading 4" xfId="27119" builtinId="19" hidden="1" customBuiltin="1"/>
    <cellStyle name="Heading 4" xfId="27201" builtinId="19" hidden="1" customBuiltin="1"/>
    <cellStyle name="Heading 4" xfId="27223" builtinId="19" hidden="1" customBuiltin="1"/>
    <cellStyle name="Heading 4" xfId="27244" builtinId="19" hidden="1" customBuiltin="1"/>
    <cellStyle name="Heading 4" xfId="27268" builtinId="19" hidden="1" customBuiltin="1"/>
    <cellStyle name="Heading 4" xfId="27305" builtinId="19" hidden="1" customBuiltin="1"/>
    <cellStyle name="Heading 4" xfId="27332" builtinId="19" hidden="1" customBuiltin="1"/>
    <cellStyle name="Heading 4" xfId="27363" builtinId="19" hidden="1" customBuiltin="1"/>
    <cellStyle name="Heading 4" xfId="27393" builtinId="19" hidden="1" customBuiltin="1"/>
    <cellStyle name="Heading 4" xfId="27420" builtinId="19" hidden="1" customBuiltin="1"/>
    <cellStyle name="Heading 4" xfId="27296" builtinId="19" hidden="1" customBuiltin="1"/>
    <cellStyle name="Heading 4" xfId="27348" builtinId="19" hidden="1" customBuiltin="1"/>
    <cellStyle name="Heading 4" xfId="27379" builtinId="19" hidden="1" customBuiltin="1"/>
    <cellStyle name="Heading 4" xfId="27461" builtinId="19" hidden="1" customBuiltin="1"/>
    <cellStyle name="Heading 4" xfId="27483" builtinId="19" hidden="1" customBuiltin="1"/>
    <cellStyle name="Heading 4" xfId="27504" builtinId="19" hidden="1" customBuiltin="1"/>
    <cellStyle name="Heading 4" xfId="27525" builtinId="19" hidden="1" customBuiltin="1"/>
    <cellStyle name="Heading 4" xfId="26612" builtinId="19" hidden="1" customBuiltin="1"/>
    <cellStyle name="Heading 4" xfId="26533" builtinId="19" hidden="1" customBuiltin="1"/>
    <cellStyle name="Heading 4" xfId="26567" builtinId="19" hidden="1" customBuiltin="1"/>
    <cellStyle name="Heading 4" xfId="26593" builtinId="19" hidden="1" customBuiltin="1"/>
    <cellStyle name="Heading 4" xfId="26582" builtinId="19" hidden="1" customBuiltin="1"/>
    <cellStyle name="Heading 4" xfId="26522" builtinId="19" hidden="1" customBuiltin="1"/>
    <cellStyle name="Heading 4" xfId="27578" builtinId="19" hidden="1" customBuiltin="1"/>
    <cellStyle name="Heading 4" xfId="27599" builtinId="19" hidden="1" customBuiltin="1"/>
    <cellStyle name="Heading 4" xfId="27622" builtinId="19" hidden="1" customBuiltin="1"/>
    <cellStyle name="Heading 4" xfId="27643" builtinId="19" hidden="1" customBuiltin="1"/>
    <cellStyle name="Heading 4" xfId="27664" builtinId="19" hidden="1" customBuiltin="1"/>
    <cellStyle name="Heading 4" xfId="27620" builtinId="19" hidden="1" customBuiltin="1"/>
    <cellStyle name="Heading 4" xfId="27696" builtinId="19" hidden="1" customBuiltin="1"/>
    <cellStyle name="Heading 4" xfId="27724" builtinId="19" hidden="1" customBuiltin="1"/>
    <cellStyle name="Heading 4" xfId="27758" builtinId="19" hidden="1" customBuiltin="1"/>
    <cellStyle name="Heading 4" xfId="27788" builtinId="19" hidden="1" customBuiltin="1"/>
    <cellStyle name="Heading 4" xfId="27819" builtinId="19" hidden="1" customBuiltin="1"/>
    <cellStyle name="Heading 4" xfId="27686" builtinId="19" hidden="1" customBuiltin="1"/>
    <cellStyle name="Heading 4" xfId="27740" builtinId="19" hidden="1" customBuiltin="1"/>
    <cellStyle name="Heading 4" xfId="27774" builtinId="19" hidden="1" customBuiltin="1"/>
    <cellStyle name="Heading 4" xfId="27864" builtinId="19" hidden="1" customBuiltin="1"/>
    <cellStyle name="Heading 4" xfId="27886" builtinId="19" hidden="1" customBuiltin="1"/>
    <cellStyle name="Heading 4" xfId="27907" builtinId="19" hidden="1" customBuiltin="1"/>
    <cellStyle name="Heading 4" xfId="27566" builtinId="19" hidden="1" customBuiltin="1"/>
    <cellStyle name="Heading 4" xfId="27947" builtinId="19" hidden="1" customBuiltin="1"/>
    <cellStyle name="Heading 4" xfId="27974" builtinId="19" hidden="1" customBuiltin="1"/>
    <cellStyle name="Heading 4" xfId="28005" builtinId="19" hidden="1" customBuiltin="1"/>
    <cellStyle name="Heading 4" xfId="28034" builtinId="19" hidden="1" customBuiltin="1"/>
    <cellStyle name="Heading 4" xfId="28061" builtinId="19" hidden="1" customBuiltin="1"/>
    <cellStyle name="Heading 4" xfId="27939" builtinId="19" hidden="1" customBuiltin="1"/>
    <cellStyle name="Heading 4" xfId="27990" builtinId="19" hidden="1" customBuiltin="1"/>
    <cellStyle name="Heading 4" xfId="28021" builtinId="19" hidden="1" customBuiltin="1"/>
    <cellStyle name="Heading 4" xfId="28102" builtinId="19" hidden="1" customBuiltin="1"/>
    <cellStyle name="Heading 4" xfId="28123" builtinId="19" hidden="1" customBuiltin="1"/>
    <cellStyle name="Heading 4" xfId="28144" builtinId="19" hidden="1" customBuiltin="1"/>
    <cellStyle name="Heading 4" xfId="28168" builtinId="19" hidden="1" customBuiltin="1"/>
    <cellStyle name="Heading 4" xfId="28203" builtinId="19" hidden="1" customBuiltin="1"/>
    <cellStyle name="Heading 4" xfId="28230" builtinId="19" hidden="1" customBuiltin="1"/>
    <cellStyle name="Heading 4" xfId="28261" builtinId="19" hidden="1" customBuiltin="1"/>
    <cellStyle name="Heading 4" xfId="28290" builtinId="19" hidden="1" customBuiltin="1"/>
    <cellStyle name="Heading 4" xfId="28317" builtinId="19" hidden="1" customBuiltin="1"/>
    <cellStyle name="Heading 4" xfId="28195" builtinId="19" hidden="1" customBuiltin="1"/>
    <cellStyle name="Heading 4" xfId="28246" builtinId="19" hidden="1" customBuiltin="1"/>
    <cellStyle name="Heading 4" xfId="28277" builtinId="19" hidden="1" customBuiltin="1"/>
    <cellStyle name="Heading 4" xfId="28358" builtinId="19" hidden="1" customBuiltin="1"/>
    <cellStyle name="Heading 4" xfId="28379" builtinId="19" hidden="1" customBuiltin="1"/>
    <cellStyle name="Heading 4" xfId="28400" builtinId="19" hidden="1" customBuiltin="1"/>
    <cellStyle name="Heading 4" xfId="28421" builtinId="19" hidden="1" customBuiltin="1"/>
    <cellStyle name="Hyperlink" xfId="55" builtinId="8" customBuiltin="1"/>
    <cellStyle name="Input" xfId="5" builtinId="20" customBuiltin="1"/>
    <cellStyle name="Input 2 2" xfId="34040"/>
    <cellStyle name="Input 3" xfId="28443"/>
    <cellStyle name="Label" xfId="49"/>
    <cellStyle name="Label 4" xfId="28445"/>
    <cellStyle name="Link" xfId="56"/>
    <cellStyle name="Link 3" xfId="28450"/>
    <cellStyle name="Linked Cell" xfId="14" builtinId="24" hidden="1" customBuiltin="1"/>
    <cellStyle name="Linked Cell" xfId="63" builtinId="24" hidden="1" customBuiltin="1"/>
    <cellStyle name="Linked Cell" xfId="98" builtinId="24" hidden="1" customBuiltin="1"/>
    <cellStyle name="Linked Cell" xfId="140" builtinId="24" hidden="1" customBuiltin="1"/>
    <cellStyle name="Linked Cell" xfId="183" builtinId="24" hidden="1" customBuiltin="1"/>
    <cellStyle name="Linked Cell" xfId="217" builtinId="24" hidden="1" customBuiltin="1"/>
    <cellStyle name="Linked Cell" xfId="254" builtinId="24" hidden="1" customBuiltin="1"/>
    <cellStyle name="Linked Cell" xfId="291" builtinId="24" hidden="1" customBuiltin="1"/>
    <cellStyle name="Linked Cell" xfId="325" builtinId="24" hidden="1" customBuiltin="1"/>
    <cellStyle name="Linked Cell" xfId="360" builtinId="24" hidden="1" customBuiltin="1"/>
    <cellStyle name="Linked Cell" xfId="448" builtinId="24" hidden="1" customBuiltin="1"/>
    <cellStyle name="Linked Cell" xfId="482" builtinId="24" hidden="1" customBuiltin="1"/>
    <cellStyle name="Linked Cell" xfId="518" builtinId="24" hidden="1" customBuiltin="1"/>
    <cellStyle name="Linked Cell" xfId="554" builtinId="24" hidden="1" customBuiltin="1"/>
    <cellStyle name="Linked Cell" xfId="588" builtinId="24" hidden="1" customBuiltin="1"/>
    <cellStyle name="Linked Cell" xfId="394" builtinId="24" hidden="1" customBuiltin="1"/>
    <cellStyle name="Linked Cell" xfId="639" builtinId="24" hidden="1" customBuiltin="1"/>
    <cellStyle name="Linked Cell" xfId="673" builtinId="24" hidden="1" customBuiltin="1"/>
    <cellStyle name="Linked Cell" xfId="711" builtinId="24" hidden="1" customBuiltin="1"/>
    <cellStyle name="Linked Cell" xfId="746" builtinId="24" hidden="1" customBuiltin="1"/>
    <cellStyle name="Linked Cell" xfId="780" builtinId="24" hidden="1" customBuiltin="1"/>
    <cellStyle name="Linked Cell" xfId="749" builtinId="24" hidden="1" customBuiltin="1"/>
    <cellStyle name="Linked Cell" xfId="718" builtinId="24" hidden="1" customBuiltin="1"/>
    <cellStyle name="Linked Cell" xfId="752" builtinId="24" hidden="1" customBuiltin="1"/>
    <cellStyle name="Linked Cell" xfId="842" builtinId="24" hidden="1" customBuiltin="1"/>
    <cellStyle name="Linked Cell" xfId="878" builtinId="24" hidden="1" customBuiltin="1"/>
    <cellStyle name="Linked Cell" xfId="913" builtinId="24" hidden="1" customBuiltin="1"/>
    <cellStyle name="Linked Cell" xfId="756" builtinId="24" hidden="1" customBuiltin="1"/>
    <cellStyle name="Linked Cell" xfId="976" builtinId="24" hidden="1" customBuiltin="1"/>
    <cellStyle name="Linked Cell" xfId="1009" builtinId="24" hidden="1" customBuiltin="1"/>
    <cellStyle name="Linked Cell" xfId="1044" builtinId="24" hidden="1" customBuiltin="1"/>
    <cellStyle name="Linked Cell" xfId="1077" builtinId="24" hidden="1" customBuiltin="1"/>
    <cellStyle name="Linked Cell" xfId="1107" builtinId="24" hidden="1" customBuiltin="1"/>
    <cellStyle name="Linked Cell" xfId="1080" builtinId="24" hidden="1" customBuiltin="1"/>
    <cellStyle name="Linked Cell" xfId="1051" builtinId="24" hidden="1" customBuiltin="1"/>
    <cellStyle name="Linked Cell" xfId="1083" builtinId="24" hidden="1" customBuiltin="1"/>
    <cellStyle name="Linked Cell" xfId="1163" builtinId="24" hidden="1" customBuiltin="1"/>
    <cellStyle name="Linked Cell" xfId="1199" builtinId="24" hidden="1" customBuiltin="1"/>
    <cellStyle name="Linked Cell" xfId="1233" builtinId="24" hidden="1" customBuiltin="1"/>
    <cellStyle name="Linked Cell" xfId="1273" builtinId="24" hidden="1" customBuiltin="1"/>
    <cellStyle name="Linked Cell" xfId="1318" builtinId="24" hidden="1" customBuiltin="1"/>
    <cellStyle name="Linked Cell" xfId="1351" builtinId="24" hidden="1" customBuiltin="1"/>
    <cellStyle name="Linked Cell" xfId="1386" builtinId="24" hidden="1" customBuiltin="1"/>
    <cellStyle name="Linked Cell" xfId="1419" builtinId="24" hidden="1" customBuiltin="1"/>
    <cellStyle name="Linked Cell" xfId="1449" builtinId="24" hidden="1" customBuiltin="1"/>
    <cellStyle name="Linked Cell" xfId="1422" builtinId="24" hidden="1" customBuiltin="1"/>
    <cellStyle name="Linked Cell" xfId="1393" builtinId="24" hidden="1" customBuiltin="1"/>
    <cellStyle name="Linked Cell" xfId="1425" builtinId="24" hidden="1" customBuiltin="1"/>
    <cellStyle name="Linked Cell" xfId="1505" builtinId="24" hidden="1" customBuiltin="1"/>
    <cellStyle name="Linked Cell" xfId="1541" builtinId="24" hidden="1" customBuiltin="1"/>
    <cellStyle name="Linked Cell" xfId="1575" builtinId="24" hidden="1" customBuiltin="1"/>
    <cellStyle name="Linked Cell" xfId="1610" builtinId="24" hidden="1" customBuiltin="1"/>
    <cellStyle name="Linked Cell" xfId="1731" builtinId="24" hidden="1" customBuiltin="1"/>
    <cellStyle name="Linked Cell" xfId="1752" builtinId="24" hidden="1" customBuiltin="1"/>
    <cellStyle name="Linked Cell" xfId="1774" builtinId="24" hidden="1" customBuiltin="1"/>
    <cellStyle name="Linked Cell" xfId="1796" builtinId="24" hidden="1" customBuiltin="1"/>
    <cellStyle name="Linked Cell" xfId="1817" builtinId="24" hidden="1" customBuiltin="1"/>
    <cellStyle name="Linked Cell" xfId="1842" builtinId="24" hidden="1" customBuiltin="1"/>
    <cellStyle name="Linked Cell" xfId="2021" builtinId="24" hidden="1" customBuiltin="1"/>
    <cellStyle name="Linked Cell" xfId="2042" builtinId="24" hidden="1" customBuiltin="1"/>
    <cellStyle name="Linked Cell" xfId="2065" builtinId="24" hidden="1" customBuiltin="1"/>
    <cellStyle name="Linked Cell" xfId="2087" builtinId="24" hidden="1" customBuiltin="1"/>
    <cellStyle name="Linked Cell" xfId="2108" builtinId="24" hidden="1" customBuiltin="1"/>
    <cellStyle name="Linked Cell" xfId="1986" builtinId="24" hidden="1" customBuiltin="1"/>
    <cellStyle name="Linked Cell" xfId="2141" builtinId="24" hidden="1" customBuiltin="1"/>
    <cellStyle name="Linked Cell" xfId="2169" builtinId="24" hidden="1" customBuiltin="1"/>
    <cellStyle name="Linked Cell" xfId="2204" builtinId="24" hidden="1" customBuiltin="1"/>
    <cellStyle name="Linked Cell" xfId="2234" builtinId="24" hidden="1" customBuiltin="1"/>
    <cellStyle name="Linked Cell" xfId="2265" builtinId="24" hidden="1" customBuiltin="1"/>
    <cellStyle name="Linked Cell" xfId="2237" builtinId="24" hidden="1" customBuiltin="1"/>
    <cellStyle name="Linked Cell" xfId="2211" builtinId="24" hidden="1" customBuiltin="1"/>
    <cellStyle name="Linked Cell" xfId="2240" builtinId="24" hidden="1" customBuiltin="1"/>
    <cellStyle name="Linked Cell" xfId="2311" builtinId="24" hidden="1" customBuiltin="1"/>
    <cellStyle name="Linked Cell" xfId="2333" builtinId="24" hidden="1" customBuiltin="1"/>
    <cellStyle name="Linked Cell" xfId="2354" builtinId="24" hidden="1" customBuiltin="1"/>
    <cellStyle name="Linked Cell" xfId="2244" builtinId="24" hidden="1" customBuiltin="1"/>
    <cellStyle name="Linked Cell" xfId="2396" builtinId="24" hidden="1" customBuiltin="1"/>
    <cellStyle name="Linked Cell" xfId="2423" builtinId="24" hidden="1" customBuiltin="1"/>
    <cellStyle name="Linked Cell" xfId="2455" builtinId="24" hidden="1" customBuiltin="1"/>
    <cellStyle name="Linked Cell" xfId="2484" builtinId="24" hidden="1" customBuiltin="1"/>
    <cellStyle name="Linked Cell" xfId="2511" builtinId="24" hidden="1" customBuiltin="1"/>
    <cellStyle name="Linked Cell" xfId="2487" builtinId="24" hidden="1" customBuiltin="1"/>
    <cellStyle name="Linked Cell" xfId="2462" builtinId="24" hidden="1" customBuiltin="1"/>
    <cellStyle name="Linked Cell" xfId="2490" builtinId="24" hidden="1" customBuiltin="1"/>
    <cellStyle name="Linked Cell" xfId="2552" builtinId="24" hidden="1" customBuiltin="1"/>
    <cellStyle name="Linked Cell" xfId="2574" builtinId="24" hidden="1" customBuiltin="1"/>
    <cellStyle name="Linked Cell" xfId="2595" builtinId="24" hidden="1" customBuiltin="1"/>
    <cellStyle name="Linked Cell" xfId="2619" builtinId="24" hidden="1" customBuiltin="1"/>
    <cellStyle name="Linked Cell" xfId="2656" builtinId="24" hidden="1" customBuiltin="1"/>
    <cellStyle name="Linked Cell" xfId="2683" builtinId="24" hidden="1" customBuiltin="1"/>
    <cellStyle name="Linked Cell" xfId="2715" builtinId="24" hidden="1" customBuiltin="1"/>
    <cellStyle name="Linked Cell" xfId="2744" builtinId="24" hidden="1" customBuiltin="1"/>
    <cellStyle name="Linked Cell" xfId="2771" builtinId="24" hidden="1" customBuiltin="1"/>
    <cellStyle name="Linked Cell" xfId="2747" builtinId="24" hidden="1" customBuiltin="1"/>
    <cellStyle name="Linked Cell" xfId="2722" builtinId="24" hidden="1" customBuiltin="1"/>
    <cellStyle name="Linked Cell" xfId="2750" builtinId="24" hidden="1" customBuiltin="1"/>
    <cellStyle name="Linked Cell" xfId="2812" builtinId="24" hidden="1" customBuiltin="1"/>
    <cellStyle name="Linked Cell" xfId="2834" builtinId="24" hidden="1" customBuiltin="1"/>
    <cellStyle name="Linked Cell" xfId="2855" builtinId="24" hidden="1" customBuiltin="1"/>
    <cellStyle name="Linked Cell" xfId="2876" builtinId="24" hidden="1" customBuiltin="1"/>
    <cellStyle name="Linked Cell" xfId="1910" builtinId="24" hidden="1" customBuiltin="1"/>
    <cellStyle name="Linked Cell" xfId="1961" builtinId="24" hidden="1" customBuiltin="1"/>
    <cellStyle name="Linked Cell" xfId="1969" builtinId="24" hidden="1" customBuiltin="1"/>
    <cellStyle name="Linked Cell" xfId="1912" builtinId="24" hidden="1" customBuiltin="1"/>
    <cellStyle name="Linked Cell" xfId="1935" builtinId="24" hidden="1" customBuiltin="1"/>
    <cellStyle name="Linked Cell" xfId="1934" builtinId="24" hidden="1" customBuiltin="1"/>
    <cellStyle name="Linked Cell" xfId="3028" builtinId="24" hidden="1" customBuiltin="1"/>
    <cellStyle name="Linked Cell" xfId="3049" builtinId="24" hidden="1" customBuiltin="1"/>
    <cellStyle name="Linked Cell" xfId="3072" builtinId="24" hidden="1" customBuiltin="1"/>
    <cellStyle name="Linked Cell" xfId="3093" builtinId="24" hidden="1" customBuiltin="1"/>
    <cellStyle name="Linked Cell" xfId="3114" builtinId="24" hidden="1" customBuiltin="1"/>
    <cellStyle name="Linked Cell" xfId="2995" builtinId="24" hidden="1" customBuiltin="1"/>
    <cellStyle name="Linked Cell" xfId="3146" builtinId="24" hidden="1" customBuiltin="1"/>
    <cellStyle name="Linked Cell" xfId="3174" builtinId="24" hidden="1" customBuiltin="1"/>
    <cellStyle name="Linked Cell" xfId="3209" builtinId="24" hidden="1" customBuiltin="1"/>
    <cellStyle name="Linked Cell" xfId="3238" builtinId="24" hidden="1" customBuiltin="1"/>
    <cellStyle name="Linked Cell" xfId="3269" builtinId="24" hidden="1" customBuiltin="1"/>
    <cellStyle name="Linked Cell" xfId="3241" builtinId="24" hidden="1" customBuiltin="1"/>
    <cellStyle name="Linked Cell" xfId="3216" builtinId="24" hidden="1" customBuiltin="1"/>
    <cellStyle name="Linked Cell" xfId="3244" builtinId="24" hidden="1" customBuiltin="1"/>
    <cellStyle name="Linked Cell" xfId="3315" builtinId="24" hidden="1" customBuiltin="1"/>
    <cellStyle name="Linked Cell" xfId="3336" builtinId="24" hidden="1" customBuiltin="1"/>
    <cellStyle name="Linked Cell" xfId="3357" builtinId="24" hidden="1" customBuiltin="1"/>
    <cellStyle name="Linked Cell" xfId="3248" builtinId="24" hidden="1" customBuiltin="1"/>
    <cellStyle name="Linked Cell" xfId="3397" builtinId="24" hidden="1" customBuiltin="1"/>
    <cellStyle name="Linked Cell" xfId="3424" builtinId="24" hidden="1" customBuiltin="1"/>
    <cellStyle name="Linked Cell" xfId="3456" builtinId="24" hidden="1" customBuiltin="1"/>
    <cellStyle name="Linked Cell" xfId="3484" builtinId="24" hidden="1" customBuiltin="1"/>
    <cellStyle name="Linked Cell" xfId="3511" builtinId="24" hidden="1" customBuiltin="1"/>
    <cellStyle name="Linked Cell" xfId="3487" builtinId="24" hidden="1" customBuiltin="1"/>
    <cellStyle name="Linked Cell" xfId="3463" builtinId="24" hidden="1" customBuiltin="1"/>
    <cellStyle name="Linked Cell" xfId="3490" builtinId="24" hidden="1" customBuiltin="1"/>
    <cellStyle name="Linked Cell" xfId="3552" builtinId="24" hidden="1" customBuiltin="1"/>
    <cellStyle name="Linked Cell" xfId="3573" builtinId="24" hidden="1" customBuiltin="1"/>
    <cellStyle name="Linked Cell" xfId="3594" builtinId="24" hidden="1" customBuiltin="1"/>
    <cellStyle name="Linked Cell" xfId="3618" builtinId="24" hidden="1" customBuiltin="1"/>
    <cellStyle name="Linked Cell" xfId="3653" builtinId="24" hidden="1" customBuiltin="1"/>
    <cellStyle name="Linked Cell" xfId="3680" builtinId="24" hidden="1" customBuiltin="1"/>
    <cellStyle name="Linked Cell" xfId="3712" builtinId="24" hidden="1" customBuiltin="1"/>
    <cellStyle name="Linked Cell" xfId="3740" builtinId="24" hidden="1" customBuiltin="1"/>
    <cellStyle name="Linked Cell" xfId="3767" builtinId="24" hidden="1" customBuiltin="1"/>
    <cellStyle name="Linked Cell" xfId="3743" builtinId="24" hidden="1" customBuiltin="1"/>
    <cellStyle name="Linked Cell" xfId="3719" builtinId="24" hidden="1" customBuiltin="1"/>
    <cellStyle name="Linked Cell" xfId="3746" builtinId="24" hidden="1" customBuiltin="1"/>
    <cellStyle name="Linked Cell" xfId="3808" builtinId="24" hidden="1" customBuiltin="1"/>
    <cellStyle name="Linked Cell" xfId="3829" builtinId="24" hidden="1" customBuiltin="1"/>
    <cellStyle name="Linked Cell" xfId="3850" builtinId="24" hidden="1" customBuiltin="1"/>
    <cellStyle name="Linked Cell" xfId="3871" builtinId="24" hidden="1" customBuiltin="1"/>
    <cellStyle name="Linked Cell" xfId="3911" builtinId="24" hidden="1" customBuiltin="1"/>
    <cellStyle name="Linked Cell" xfId="3945" builtinId="24" hidden="1" customBuiltin="1"/>
    <cellStyle name="Linked Cell" xfId="3982" builtinId="24" hidden="1" customBuiltin="1"/>
    <cellStyle name="Linked Cell" xfId="4019" builtinId="24" hidden="1" customBuiltin="1"/>
    <cellStyle name="Linked Cell" xfId="4053" builtinId="24" hidden="1" customBuiltin="1"/>
    <cellStyle name="Linked Cell" xfId="4251" builtinId="24" hidden="1" customBuiltin="1"/>
    <cellStyle name="Linked Cell" xfId="6386" builtinId="24" hidden="1" customBuiltin="1"/>
    <cellStyle name="Linked Cell" xfId="6410" builtinId="24" hidden="1" customBuiltin="1"/>
    <cellStyle name="Linked Cell" xfId="6439" builtinId="24" hidden="1" customBuiltin="1"/>
    <cellStyle name="Linked Cell" xfId="6464" builtinId="24" hidden="1" customBuiltin="1"/>
    <cellStyle name="Linked Cell" xfId="6487" builtinId="24" hidden="1" customBuiltin="1"/>
    <cellStyle name="Linked Cell" xfId="6340" builtinId="24" hidden="1" customBuiltin="1"/>
    <cellStyle name="Linked Cell" xfId="6527" builtinId="24" hidden="1" customBuiltin="1"/>
    <cellStyle name="Linked Cell" xfId="6561" builtinId="24" hidden="1" customBuiltin="1"/>
    <cellStyle name="Linked Cell" xfId="6599" builtinId="24" hidden="1" customBuiltin="1"/>
    <cellStyle name="Linked Cell" xfId="6635" builtinId="24" hidden="1" customBuiltin="1"/>
    <cellStyle name="Linked Cell" xfId="6670" builtinId="24" hidden="1" customBuiltin="1"/>
    <cellStyle name="Linked Cell" xfId="6638" builtinId="24" hidden="1" customBuiltin="1"/>
    <cellStyle name="Linked Cell" xfId="6606" builtinId="24" hidden="1" customBuiltin="1"/>
    <cellStyle name="Linked Cell" xfId="6641" builtinId="24" hidden="1" customBuiltin="1"/>
    <cellStyle name="Linked Cell" xfId="6732" builtinId="24" hidden="1" customBuiltin="1"/>
    <cellStyle name="Linked Cell" xfId="6768" builtinId="24" hidden="1" customBuiltin="1"/>
    <cellStyle name="Linked Cell" xfId="6803" builtinId="24" hidden="1" customBuiltin="1"/>
    <cellStyle name="Linked Cell" xfId="6646" builtinId="24" hidden="1" customBuiltin="1"/>
    <cellStyle name="Linked Cell" xfId="6866" builtinId="24" hidden="1" customBuiltin="1"/>
    <cellStyle name="Linked Cell" xfId="6899" builtinId="24" hidden="1" customBuiltin="1"/>
    <cellStyle name="Linked Cell" xfId="6935" builtinId="24" hidden="1" customBuiltin="1"/>
    <cellStyle name="Linked Cell" xfId="6968" builtinId="24" hidden="1" customBuiltin="1"/>
    <cellStyle name="Linked Cell" xfId="6998" builtinId="24" hidden="1" customBuiltin="1"/>
    <cellStyle name="Linked Cell" xfId="6971" builtinId="24" hidden="1" customBuiltin="1"/>
    <cellStyle name="Linked Cell" xfId="6942" builtinId="24" hidden="1" customBuiltin="1"/>
    <cellStyle name="Linked Cell" xfId="6974" builtinId="24" hidden="1" customBuiltin="1"/>
    <cellStyle name="Linked Cell" xfId="7054" builtinId="24" hidden="1" customBuiltin="1"/>
    <cellStyle name="Linked Cell" xfId="7090" builtinId="24" hidden="1" customBuiltin="1"/>
    <cellStyle name="Linked Cell" xfId="7124" builtinId="24" hidden="1" customBuiltin="1"/>
    <cellStyle name="Linked Cell" xfId="7164" builtinId="24" hidden="1" customBuiltin="1"/>
    <cellStyle name="Linked Cell" xfId="7210" builtinId="24" hidden="1" customBuiltin="1"/>
    <cellStyle name="Linked Cell" xfId="7244" builtinId="24" hidden="1" customBuiltin="1"/>
    <cellStyle name="Linked Cell" xfId="7280" builtinId="24" hidden="1" customBuiltin="1"/>
    <cellStyle name="Linked Cell" xfId="7313" builtinId="24" hidden="1" customBuiltin="1"/>
    <cellStyle name="Linked Cell" xfId="7343" builtinId="24" hidden="1" customBuiltin="1"/>
    <cellStyle name="Linked Cell" xfId="7316" builtinId="24" hidden="1" customBuiltin="1"/>
    <cellStyle name="Linked Cell" xfId="7287" builtinId="24" hidden="1" customBuiltin="1"/>
    <cellStyle name="Linked Cell" xfId="7319" builtinId="24" hidden="1" customBuiltin="1"/>
    <cellStyle name="Linked Cell" xfId="7400" builtinId="24" hidden="1" customBuiltin="1"/>
    <cellStyle name="Linked Cell" xfId="7436" builtinId="24" hidden="1" customBuiltin="1"/>
    <cellStyle name="Linked Cell" xfId="7470" builtinId="24" hidden="1" customBuiltin="1"/>
    <cellStyle name="Linked Cell" xfId="7519" builtinId="24" hidden="1" customBuiltin="1"/>
    <cellStyle name="Linked Cell" xfId="7972" builtinId="24" hidden="1" customBuiltin="1"/>
    <cellStyle name="Linked Cell" xfId="7993" builtinId="24" hidden="1" customBuiltin="1"/>
    <cellStyle name="Linked Cell" xfId="8016" builtinId="24" hidden="1" customBuiltin="1"/>
    <cellStyle name="Linked Cell" xfId="8039" builtinId="24" hidden="1" customBuiltin="1"/>
    <cellStyle name="Linked Cell" xfId="8060" builtinId="24" hidden="1" customBuiltin="1"/>
    <cellStyle name="Linked Cell" xfId="8104" builtinId="24" hidden="1" customBuiltin="1"/>
    <cellStyle name="Linked Cell" xfId="8569" builtinId="24" hidden="1" customBuiltin="1"/>
    <cellStyle name="Linked Cell" xfId="8593" builtinId="24" hidden="1" customBuiltin="1"/>
    <cellStyle name="Linked Cell" xfId="8621" builtinId="24" hidden="1" customBuiltin="1"/>
    <cellStyle name="Linked Cell" xfId="8644" builtinId="24" hidden="1" customBuiltin="1"/>
    <cellStyle name="Linked Cell" xfId="8670" builtinId="24" hidden="1" customBuiltin="1"/>
    <cellStyle name="Linked Cell" xfId="8531" builtinId="24" hidden="1" customBuiltin="1"/>
    <cellStyle name="Linked Cell" xfId="8705" builtinId="24" hidden="1" customBuiltin="1"/>
    <cellStyle name="Linked Cell" xfId="8734" builtinId="24" hidden="1" customBuiltin="1"/>
    <cellStyle name="Linked Cell" xfId="8770" builtinId="24" hidden="1" customBuiltin="1"/>
    <cellStyle name="Linked Cell" xfId="8802" builtinId="24" hidden="1" customBuiltin="1"/>
    <cellStyle name="Linked Cell" xfId="8834" builtinId="24" hidden="1" customBuiltin="1"/>
    <cellStyle name="Linked Cell" xfId="8805" builtinId="24" hidden="1" customBuiltin="1"/>
    <cellStyle name="Linked Cell" xfId="8777" builtinId="24" hidden="1" customBuiltin="1"/>
    <cellStyle name="Linked Cell" xfId="8808" builtinId="24" hidden="1" customBuiltin="1"/>
    <cellStyle name="Linked Cell" xfId="8884" builtinId="24" hidden="1" customBuiltin="1"/>
    <cellStyle name="Linked Cell" xfId="8908" builtinId="24" hidden="1" customBuiltin="1"/>
    <cellStyle name="Linked Cell" xfId="8932" builtinId="24" hidden="1" customBuiltin="1"/>
    <cellStyle name="Linked Cell" xfId="8813" builtinId="24" hidden="1" customBuiltin="1"/>
    <cellStyle name="Linked Cell" xfId="8977" builtinId="24" hidden="1" customBuiltin="1"/>
    <cellStyle name="Linked Cell" xfId="9008" builtinId="24" hidden="1" customBuiltin="1"/>
    <cellStyle name="Linked Cell" xfId="9041" builtinId="24" hidden="1" customBuiltin="1"/>
    <cellStyle name="Linked Cell" xfId="9072" builtinId="24" hidden="1" customBuiltin="1"/>
    <cellStyle name="Linked Cell" xfId="9099" builtinId="24" hidden="1" customBuiltin="1"/>
    <cellStyle name="Linked Cell" xfId="9075" builtinId="24" hidden="1" customBuiltin="1"/>
    <cellStyle name="Linked Cell" xfId="9048" builtinId="24" hidden="1" customBuiltin="1"/>
    <cellStyle name="Linked Cell" xfId="9078" builtinId="24" hidden="1" customBuiltin="1"/>
    <cellStyle name="Linked Cell" xfId="9146" builtinId="24" hidden="1" customBuiltin="1"/>
    <cellStyle name="Linked Cell" xfId="9170" builtinId="24" hidden="1" customBuiltin="1"/>
    <cellStyle name="Linked Cell" xfId="9196" builtinId="24" hidden="1" customBuiltin="1"/>
    <cellStyle name="Linked Cell" xfId="9224" builtinId="24" hidden="1" customBuiltin="1"/>
    <cellStyle name="Linked Cell" xfId="9263" builtinId="24" hidden="1" customBuiltin="1"/>
    <cellStyle name="Linked Cell" xfId="9293" builtinId="24" hidden="1" customBuiltin="1"/>
    <cellStyle name="Linked Cell" xfId="9326" builtinId="24" hidden="1" customBuiltin="1"/>
    <cellStyle name="Linked Cell" xfId="9357" builtinId="24" hidden="1" customBuiltin="1"/>
    <cellStyle name="Linked Cell" xfId="9384" builtinId="24" hidden="1" customBuiltin="1"/>
    <cellStyle name="Linked Cell" xfId="9360" builtinId="24" hidden="1" customBuiltin="1"/>
    <cellStyle name="Linked Cell" xfId="9333" builtinId="24" hidden="1" customBuiltin="1"/>
    <cellStyle name="Linked Cell" xfId="9363" builtinId="24" hidden="1" customBuiltin="1"/>
    <cellStyle name="Linked Cell" xfId="9430" builtinId="24" hidden="1" customBuiltin="1"/>
    <cellStyle name="Linked Cell" xfId="9454" builtinId="24" hidden="1" customBuiltin="1"/>
    <cellStyle name="Linked Cell" xfId="9479" builtinId="24" hidden="1" customBuiltin="1"/>
    <cellStyle name="Linked Cell" xfId="9502" builtinId="24" hidden="1" customBuiltin="1"/>
    <cellStyle name="Linked Cell" xfId="8338" builtinId="24" hidden="1" customBuiltin="1"/>
    <cellStyle name="Linked Cell" xfId="8472" builtinId="24" hidden="1" customBuiltin="1"/>
    <cellStyle name="Linked Cell" xfId="8481" builtinId="24" hidden="1" customBuiltin="1"/>
    <cellStyle name="Linked Cell" xfId="8350" builtinId="24" hidden="1" customBuiltin="1"/>
    <cellStyle name="Linked Cell" xfId="8425" builtinId="24" hidden="1" customBuiltin="1"/>
    <cellStyle name="Linked Cell" xfId="8424" builtinId="24" hidden="1" customBuiltin="1"/>
    <cellStyle name="Linked Cell" xfId="9670" builtinId="24" hidden="1" customBuiltin="1"/>
    <cellStyle name="Linked Cell" xfId="9691" builtinId="24" hidden="1" customBuiltin="1"/>
    <cellStyle name="Linked Cell" xfId="9714" builtinId="24" hidden="1" customBuiltin="1"/>
    <cellStyle name="Linked Cell" xfId="9735" builtinId="24" hidden="1" customBuiltin="1"/>
    <cellStyle name="Linked Cell" xfId="9756" builtinId="24" hidden="1" customBuiltin="1"/>
    <cellStyle name="Linked Cell" xfId="9634" builtinId="24" hidden="1" customBuiltin="1"/>
    <cellStyle name="Linked Cell" xfId="9789" builtinId="24" hidden="1" customBuiltin="1"/>
    <cellStyle name="Linked Cell" xfId="9819" builtinId="24" hidden="1" customBuiltin="1"/>
    <cellStyle name="Linked Cell" xfId="9854" builtinId="24" hidden="1" customBuiltin="1"/>
    <cellStyle name="Linked Cell" xfId="9885" builtinId="24" hidden="1" customBuiltin="1"/>
    <cellStyle name="Linked Cell" xfId="9916" builtinId="24" hidden="1" customBuiltin="1"/>
    <cellStyle name="Linked Cell" xfId="9888" builtinId="24" hidden="1" customBuiltin="1"/>
    <cellStyle name="Linked Cell" xfId="9861" builtinId="24" hidden="1" customBuiltin="1"/>
    <cellStyle name="Linked Cell" xfId="9891" builtinId="24" hidden="1" customBuiltin="1"/>
    <cellStyle name="Linked Cell" xfId="9968" builtinId="24" hidden="1" customBuiltin="1"/>
    <cellStyle name="Linked Cell" xfId="9992" builtinId="24" hidden="1" customBuiltin="1"/>
    <cellStyle name="Linked Cell" xfId="10016" builtinId="24" hidden="1" customBuiltin="1"/>
    <cellStyle name="Linked Cell" xfId="9895" builtinId="24" hidden="1" customBuiltin="1"/>
    <cellStyle name="Linked Cell" xfId="10059" builtinId="24" hidden="1" customBuiltin="1"/>
    <cellStyle name="Linked Cell" xfId="10087" builtinId="24" hidden="1" customBuiltin="1"/>
    <cellStyle name="Linked Cell" xfId="10119" builtinId="24" hidden="1" customBuiltin="1"/>
    <cellStyle name="Linked Cell" xfId="10148" builtinId="24" hidden="1" customBuiltin="1"/>
    <cellStyle name="Linked Cell" xfId="10175" builtinId="24" hidden="1" customBuiltin="1"/>
    <cellStyle name="Linked Cell" xfId="10151" builtinId="24" hidden="1" customBuiltin="1"/>
    <cellStyle name="Linked Cell" xfId="10126" builtinId="24" hidden="1" customBuiltin="1"/>
    <cellStyle name="Linked Cell" xfId="10154" builtinId="24" hidden="1" customBuiltin="1"/>
    <cellStyle name="Linked Cell" xfId="10222" builtinId="24" hidden="1" customBuiltin="1"/>
    <cellStyle name="Linked Cell" xfId="10245" builtinId="24" hidden="1" customBuiltin="1"/>
    <cellStyle name="Linked Cell" xfId="10270" builtinId="24" hidden="1" customBuiltin="1"/>
    <cellStyle name="Linked Cell" xfId="10297" builtinId="24" hidden="1" customBuiltin="1"/>
    <cellStyle name="Linked Cell" xfId="10336" builtinId="24" hidden="1" customBuiltin="1"/>
    <cellStyle name="Linked Cell" xfId="10365" builtinId="24" hidden="1" customBuiltin="1"/>
    <cellStyle name="Linked Cell" xfId="10398" builtinId="24" hidden="1" customBuiltin="1"/>
    <cellStyle name="Linked Cell" xfId="10428" builtinId="24" hidden="1" customBuiltin="1"/>
    <cellStyle name="Linked Cell" xfId="10455" builtinId="24" hidden="1" customBuiltin="1"/>
    <cellStyle name="Linked Cell" xfId="10431" builtinId="24" hidden="1" customBuiltin="1"/>
    <cellStyle name="Linked Cell" xfId="10405" builtinId="24" hidden="1" customBuiltin="1"/>
    <cellStyle name="Linked Cell" xfId="10434" builtinId="24" hidden="1" customBuiltin="1"/>
    <cellStyle name="Linked Cell" xfId="10501" builtinId="24" hidden="1" customBuiltin="1"/>
    <cellStyle name="Linked Cell" xfId="10525" builtinId="24" hidden="1" customBuiltin="1"/>
    <cellStyle name="Linked Cell" xfId="10548" builtinId="24" hidden="1" customBuiltin="1"/>
    <cellStyle name="Linked Cell" xfId="10578" builtinId="24" hidden="1" customBuiltin="1"/>
    <cellStyle name="Linked Cell" xfId="7735" builtinId="24" hidden="1" customBuiltin="1"/>
    <cellStyle name="Linked Cell" xfId="6102" builtinId="24" hidden="1" customBuiltin="1"/>
    <cellStyle name="Linked Cell" xfId="7696" builtinId="24" hidden="1" customBuiltin="1"/>
    <cellStyle name="Linked Cell" xfId="8215" builtinId="24" hidden="1" customBuiltin="1"/>
    <cellStyle name="Linked Cell" xfId="8401" builtinId="24" hidden="1" customBuiltin="1"/>
    <cellStyle name="Linked Cell" xfId="8349" builtinId="24" hidden="1" customBuiltin="1"/>
    <cellStyle name="Linked Cell" xfId="7633" builtinId="24" hidden="1" customBuiltin="1"/>
    <cellStyle name="Linked Cell" xfId="7545" builtinId="24" hidden="1" customBuiltin="1"/>
    <cellStyle name="Linked Cell" xfId="5655" builtinId="24" hidden="1" customBuiltin="1"/>
    <cellStyle name="Linked Cell" xfId="4714" builtinId="24" hidden="1" customBuiltin="1"/>
    <cellStyle name="Linked Cell" xfId="3900" builtinId="24" hidden="1" customBuiltin="1"/>
    <cellStyle name="Linked Cell" xfId="5729" builtinId="24" hidden="1" customBuiltin="1"/>
    <cellStyle name="Linked Cell" xfId="4421" builtinId="24" hidden="1" customBuiltin="1"/>
    <cellStyle name="Linked Cell" xfId="144" builtinId="24" hidden="1" customBuiltin="1"/>
    <cellStyle name="Linked Cell" xfId="10649" builtinId="24" hidden="1" customBuiltin="1"/>
    <cellStyle name="Linked Cell" xfId="8502" builtinId="24" hidden="1" customBuiltin="1"/>
    <cellStyle name="Linked Cell" xfId="8229" builtinId="24" hidden="1" customBuiltin="1"/>
    <cellStyle name="Linked Cell" xfId="5209" builtinId="24" hidden="1" customBuiltin="1"/>
    <cellStyle name="Linked Cell" xfId="10779" builtinId="24" hidden="1" customBuiltin="1"/>
    <cellStyle name="Linked Cell" xfId="7794" builtinId="24" hidden="1" customBuiltin="1"/>
    <cellStyle name="Linked Cell" xfId="10678" builtinId="24" hidden="1" customBuiltin="1"/>
    <cellStyle name="Linked Cell" xfId="5165" builtinId="24" hidden="1" customBuiltin="1"/>
    <cellStyle name="Linked Cell" xfId="10675" builtinId="24" hidden="1" customBuiltin="1"/>
    <cellStyle name="Linked Cell" xfId="7610" builtinId="24" hidden="1" customBuiltin="1"/>
    <cellStyle name="Linked Cell" xfId="5630" builtinId="24" hidden="1" customBuiltin="1"/>
    <cellStyle name="Linked Cell" xfId="8234" builtinId="24" hidden="1" customBuiltin="1"/>
    <cellStyle name="Linked Cell" xfId="10827" builtinId="24" hidden="1" customBuiltin="1"/>
    <cellStyle name="Linked Cell" xfId="8139" builtinId="24" hidden="1" customBuiltin="1"/>
    <cellStyle name="Linked Cell" xfId="10569" builtinId="24" hidden="1" customBuiltin="1"/>
    <cellStyle name="Linked Cell" xfId="5578" builtinId="24" hidden="1" customBuiltin="1"/>
    <cellStyle name="Linked Cell" xfId="8375" builtinId="24" hidden="1" customBuiltin="1"/>
    <cellStyle name="Linked Cell" xfId="7600" builtinId="24" hidden="1" customBuiltin="1"/>
    <cellStyle name="Linked Cell" xfId="5968" builtinId="24" hidden="1" customBuiltin="1"/>
    <cellStyle name="Linked Cell" xfId="6047" builtinId="24" hidden="1" customBuiltin="1"/>
    <cellStyle name="Linked Cell" xfId="4384" builtinId="24" hidden="1" customBuiltin="1"/>
    <cellStyle name="Linked Cell" xfId="6207" builtinId="24" hidden="1" customBuiltin="1"/>
    <cellStyle name="Linked Cell" xfId="4379" builtinId="24" hidden="1" customBuiltin="1"/>
    <cellStyle name="Linked Cell" xfId="4883" builtinId="24" hidden="1" customBuiltin="1"/>
    <cellStyle name="Linked Cell" xfId="5792" builtinId="24" hidden="1" customBuiltin="1"/>
    <cellStyle name="Linked Cell" xfId="4944" builtinId="24" hidden="1" customBuiltin="1"/>
    <cellStyle name="Linked Cell" xfId="5691" builtinId="24" hidden="1" customBuiltin="1"/>
    <cellStyle name="Linked Cell" xfId="5387" builtinId="24" hidden="1" customBuiltin="1"/>
    <cellStyle name="Linked Cell" xfId="6198" builtinId="24" hidden="1" customBuiltin="1"/>
    <cellStyle name="Linked Cell" xfId="5789" builtinId="24" hidden="1" customBuiltin="1"/>
    <cellStyle name="Linked Cell" xfId="4990" builtinId="24" hidden="1" customBuiltin="1"/>
    <cellStyle name="Linked Cell" xfId="5304" builtinId="24" hidden="1" customBuiltin="1"/>
    <cellStyle name="Linked Cell" xfId="5062" builtinId="24" hidden="1" customBuiltin="1"/>
    <cellStyle name="Linked Cell" xfId="5774" builtinId="24" hidden="1" customBuiltin="1"/>
    <cellStyle name="Linked Cell" xfId="6174" builtinId="24" hidden="1" customBuiltin="1"/>
    <cellStyle name="Linked Cell" xfId="8117" builtinId="24" hidden="1" customBuiltin="1"/>
    <cellStyle name="Linked Cell" xfId="6423" builtinId="24" hidden="1" customBuiltin="1"/>
    <cellStyle name="Linked Cell" xfId="7730" builtinId="24" hidden="1" customBuiltin="1"/>
    <cellStyle name="Linked Cell" xfId="5766" builtinId="24" hidden="1" customBuiltin="1"/>
    <cellStyle name="Linked Cell" xfId="6451" builtinId="24" hidden="1" customBuiltin="1"/>
    <cellStyle name="Linked Cell" xfId="11014" builtinId="24" hidden="1" customBuiltin="1"/>
    <cellStyle name="Linked Cell" xfId="11039" builtinId="24" hidden="1" customBuiltin="1"/>
    <cellStyle name="Linked Cell" xfId="11070" builtinId="24" hidden="1" customBuiltin="1"/>
    <cellStyle name="Linked Cell" xfId="11097" builtinId="24" hidden="1" customBuiltin="1"/>
    <cellStyle name="Linked Cell" xfId="11124" builtinId="24" hidden="1" customBuiltin="1"/>
    <cellStyle name="Linked Cell" xfId="10971" builtinId="24" hidden="1" customBuiltin="1"/>
    <cellStyle name="Linked Cell" xfId="11168" builtinId="24" hidden="1" customBuiltin="1"/>
    <cellStyle name="Linked Cell" xfId="11200" builtinId="24" hidden="1" customBuiltin="1"/>
    <cellStyle name="Linked Cell" xfId="11235" builtinId="24" hidden="1" customBuiltin="1"/>
    <cellStyle name="Linked Cell" xfId="11271" builtinId="24" hidden="1" customBuiltin="1"/>
    <cellStyle name="Linked Cell" xfId="11302" builtinId="24" hidden="1" customBuiltin="1"/>
    <cellStyle name="Linked Cell" xfId="11274" builtinId="24" hidden="1" customBuiltin="1"/>
    <cellStyle name="Linked Cell" xfId="11242" builtinId="24" hidden="1" customBuiltin="1"/>
    <cellStyle name="Linked Cell" xfId="11277" builtinId="24" hidden="1" customBuiltin="1"/>
    <cellStyle name="Linked Cell" xfId="11355" builtinId="24" hidden="1" customBuiltin="1"/>
    <cellStyle name="Linked Cell" xfId="11385" builtinId="24" hidden="1" customBuiltin="1"/>
    <cellStyle name="Linked Cell" xfId="11411" builtinId="24" hidden="1" customBuiltin="1"/>
    <cellStyle name="Linked Cell" xfId="11281" builtinId="24" hidden="1" customBuiltin="1"/>
    <cellStyle name="Linked Cell" xfId="11465" builtinId="24" hidden="1" customBuiltin="1"/>
    <cellStyle name="Linked Cell" xfId="11496" builtinId="24" hidden="1" customBuiltin="1"/>
    <cellStyle name="Linked Cell" xfId="11529" builtinId="24" hidden="1" customBuiltin="1"/>
    <cellStyle name="Linked Cell" xfId="11561" builtinId="24" hidden="1" customBuiltin="1"/>
    <cellStyle name="Linked Cell" xfId="11589" builtinId="24" hidden="1" customBuiltin="1"/>
    <cellStyle name="Linked Cell" xfId="11564" builtinId="24" hidden="1" customBuiltin="1"/>
    <cellStyle name="Linked Cell" xfId="11536" builtinId="24" hidden="1" customBuiltin="1"/>
    <cellStyle name="Linked Cell" xfId="11567" builtinId="24" hidden="1" customBuiltin="1"/>
    <cellStyle name="Linked Cell" xfId="11636" builtinId="24" hidden="1" customBuiltin="1"/>
    <cellStyle name="Linked Cell" xfId="11662" builtinId="24" hidden="1" customBuiltin="1"/>
    <cellStyle name="Linked Cell" xfId="11690" builtinId="24" hidden="1" customBuiltin="1"/>
    <cellStyle name="Linked Cell" xfId="11721" builtinId="24" hidden="1" customBuiltin="1"/>
    <cellStyle name="Linked Cell" xfId="11764" builtinId="24" hidden="1" customBuiltin="1"/>
    <cellStyle name="Linked Cell" xfId="11794" builtinId="24" hidden="1" customBuiltin="1"/>
    <cellStyle name="Linked Cell" xfId="11827" builtinId="24" hidden="1" customBuiltin="1"/>
    <cellStyle name="Linked Cell" xfId="11858" builtinId="24" hidden="1" customBuiltin="1"/>
    <cellStyle name="Linked Cell" xfId="11885" builtinId="24" hidden="1" customBuiltin="1"/>
    <cellStyle name="Linked Cell" xfId="11861" builtinId="24" hidden="1" customBuiltin="1"/>
    <cellStyle name="Linked Cell" xfId="11834" builtinId="24" hidden="1" customBuiltin="1"/>
    <cellStyle name="Linked Cell" xfId="11864" builtinId="24" hidden="1" customBuiltin="1"/>
    <cellStyle name="Linked Cell" xfId="11930" builtinId="24" hidden="1" customBuiltin="1"/>
    <cellStyle name="Linked Cell" xfId="11960" builtinId="24" hidden="1" customBuiltin="1"/>
    <cellStyle name="Linked Cell" xfId="11990" builtinId="24" hidden="1" customBuiltin="1"/>
    <cellStyle name="Linked Cell" xfId="12015" builtinId="24" hidden="1" customBuiltin="1"/>
    <cellStyle name="Linked Cell" xfId="10875" builtinId="24" hidden="1" customBuiltin="1"/>
    <cellStyle name="Linked Cell" xfId="10937" builtinId="24" hidden="1" customBuiltin="1"/>
    <cellStyle name="Linked Cell" xfId="10946" builtinId="24" hidden="1" customBuiltin="1"/>
    <cellStyle name="Linked Cell" xfId="10879" builtinId="24" hidden="1" customBuiltin="1"/>
    <cellStyle name="Linked Cell" xfId="10909" builtinId="24" hidden="1" customBuiltin="1"/>
    <cellStyle name="Linked Cell" xfId="10908" builtinId="24" hidden="1" customBuiltin="1"/>
    <cellStyle name="Linked Cell" xfId="12169" builtinId="24" hidden="1" customBuiltin="1"/>
    <cellStyle name="Linked Cell" xfId="12190" builtinId="24" hidden="1" customBuiltin="1"/>
    <cellStyle name="Linked Cell" xfId="12213" builtinId="24" hidden="1" customBuiltin="1"/>
    <cellStyle name="Linked Cell" xfId="12234" builtinId="24" hidden="1" customBuiltin="1"/>
    <cellStyle name="Linked Cell" xfId="12255" builtinId="24" hidden="1" customBuiltin="1"/>
    <cellStyle name="Linked Cell" xfId="12134" builtinId="24" hidden="1" customBuiltin="1"/>
    <cellStyle name="Linked Cell" xfId="12291" builtinId="24" hidden="1" customBuiltin="1"/>
    <cellStyle name="Linked Cell" xfId="12322" builtinId="24" hidden="1" customBuiltin="1"/>
    <cellStyle name="Linked Cell" xfId="12358" builtinId="24" hidden="1" customBuiltin="1"/>
    <cellStyle name="Linked Cell" xfId="12388" builtinId="24" hidden="1" customBuiltin="1"/>
    <cellStyle name="Linked Cell" xfId="12420" builtinId="24" hidden="1" customBuiltin="1"/>
    <cellStyle name="Linked Cell" xfId="12391" builtinId="24" hidden="1" customBuiltin="1"/>
    <cellStyle name="Linked Cell" xfId="12365" builtinId="24" hidden="1" customBuiltin="1"/>
    <cellStyle name="Linked Cell" xfId="12394" builtinId="24" hidden="1" customBuiltin="1"/>
    <cellStyle name="Linked Cell" xfId="12473" builtinId="24" hidden="1" customBuiltin="1"/>
    <cellStyle name="Linked Cell" xfId="12500" builtinId="24" hidden="1" customBuiltin="1"/>
    <cellStyle name="Linked Cell" xfId="12527" builtinId="24" hidden="1" customBuiltin="1"/>
    <cellStyle name="Linked Cell" xfId="12398" builtinId="24" hidden="1" customBuiltin="1"/>
    <cellStyle name="Linked Cell" xfId="12575" builtinId="24" hidden="1" customBuiltin="1"/>
    <cellStyle name="Linked Cell" xfId="12605" builtinId="24" hidden="1" customBuiltin="1"/>
    <cellStyle name="Linked Cell" xfId="12637" builtinId="24" hidden="1" customBuiltin="1"/>
    <cellStyle name="Linked Cell" xfId="12667" builtinId="24" hidden="1" customBuiltin="1"/>
    <cellStyle name="Linked Cell" xfId="12694" builtinId="24" hidden="1" customBuiltin="1"/>
    <cellStyle name="Linked Cell" xfId="12670" builtinId="24" hidden="1" customBuiltin="1"/>
    <cellStyle name="Linked Cell" xfId="12644" builtinId="24" hidden="1" customBuiltin="1"/>
    <cellStyle name="Linked Cell" xfId="12673" builtinId="24" hidden="1" customBuiltin="1"/>
    <cellStyle name="Linked Cell" xfId="12741" builtinId="24" hidden="1" customBuiltin="1"/>
    <cellStyle name="Linked Cell" xfId="12768" builtinId="24" hidden="1" customBuiltin="1"/>
    <cellStyle name="Linked Cell" xfId="12798" builtinId="24" hidden="1" customBuiltin="1"/>
    <cellStyle name="Linked Cell" xfId="12829" builtinId="24" hidden="1" customBuiltin="1"/>
    <cellStyle name="Linked Cell" xfId="12868" builtinId="24" hidden="1" customBuiltin="1"/>
    <cellStyle name="Linked Cell" xfId="12898" builtinId="24" hidden="1" customBuiltin="1"/>
    <cellStyle name="Linked Cell" xfId="12930" builtinId="24" hidden="1" customBuiltin="1"/>
    <cellStyle name="Linked Cell" xfId="12959" builtinId="24" hidden="1" customBuiltin="1"/>
    <cellStyle name="Linked Cell" xfId="12986" builtinId="24" hidden="1" customBuiltin="1"/>
    <cellStyle name="Linked Cell" xfId="12962" builtinId="24" hidden="1" customBuiltin="1"/>
    <cellStyle name="Linked Cell" xfId="12937" builtinId="24" hidden="1" customBuiltin="1"/>
    <cellStyle name="Linked Cell" xfId="12965" builtinId="24" hidden="1" customBuiltin="1"/>
    <cellStyle name="Linked Cell" xfId="13033" builtinId="24" hidden="1" customBuiltin="1"/>
    <cellStyle name="Linked Cell" xfId="13058" builtinId="24" hidden="1" customBuiltin="1"/>
    <cellStyle name="Linked Cell" xfId="13085" builtinId="24" hidden="1" customBuiltin="1"/>
    <cellStyle name="Linked Cell" xfId="13109" builtinId="24" hidden="1" customBuiltin="1"/>
    <cellStyle name="Linked Cell" xfId="4191" builtinId="24" hidden="1" customBuiltin="1"/>
    <cellStyle name="Linked Cell" xfId="5678" builtinId="24" hidden="1" customBuiltin="1"/>
    <cellStyle name="Linked Cell" xfId="5680" builtinId="24" hidden="1" customBuiltin="1"/>
    <cellStyle name="Linked Cell" xfId="5174" builtinId="24" hidden="1" customBuiltin="1"/>
    <cellStyle name="Linked Cell" xfId="5867" builtinId="24" hidden="1" customBuiltin="1"/>
    <cellStyle name="Linked Cell" xfId="11194" builtinId="24" hidden="1" customBuiltin="1"/>
    <cellStyle name="Linked Cell" xfId="10603" builtinId="24" hidden="1" customBuiltin="1"/>
    <cellStyle name="Linked Cell" xfId="4803" builtinId="24" hidden="1" customBuiltin="1"/>
    <cellStyle name="Linked Cell" xfId="11914" builtinId="24" hidden="1" customBuiltin="1"/>
    <cellStyle name="Linked Cell" xfId="4787" builtinId="24" hidden="1" customBuiltin="1"/>
    <cellStyle name="Linked Cell" xfId="5903" builtinId="24" hidden="1" customBuiltin="1"/>
    <cellStyle name="Linked Cell" xfId="11188" builtinId="24" hidden="1" customBuiltin="1"/>
    <cellStyle name="Linked Cell" xfId="11969" builtinId="24" hidden="1" customBuiltin="1"/>
    <cellStyle name="Linked Cell" xfId="11155" builtinId="24" hidden="1" customBuiltin="1"/>
    <cellStyle name="Linked Cell" xfId="10715" builtinId="24" hidden="1" customBuiltin="1"/>
    <cellStyle name="Linked Cell" xfId="4960" builtinId="24" hidden="1" customBuiltin="1"/>
    <cellStyle name="Linked Cell" xfId="4472" builtinId="24" hidden="1" customBuiltin="1"/>
    <cellStyle name="Linked Cell" xfId="5123" builtinId="24" hidden="1" customBuiltin="1"/>
    <cellStyle name="Linked Cell" xfId="5962" builtinId="24" hidden="1" customBuiltin="1"/>
    <cellStyle name="Linked Cell" xfId="5346" builtinId="24" hidden="1" customBuiltin="1"/>
    <cellStyle name="Linked Cell" xfId="13171" builtinId="24" hidden="1" customBuiltin="1"/>
    <cellStyle name="Linked Cell" xfId="13207" builtinId="24" hidden="1" customBuiltin="1"/>
    <cellStyle name="Linked Cell" xfId="13242" builtinId="24" hidden="1" customBuiltin="1"/>
    <cellStyle name="Linked Cell" xfId="7679" builtinId="24" hidden="1" customBuiltin="1"/>
    <cellStyle name="Linked Cell" xfId="13305" builtinId="24" hidden="1" customBuiltin="1"/>
    <cellStyle name="Linked Cell" xfId="13338" builtinId="24" hidden="1" customBuiltin="1"/>
    <cellStyle name="Linked Cell" xfId="13373" builtinId="24" hidden="1" customBuiltin="1"/>
    <cellStyle name="Linked Cell" xfId="13406" builtinId="24" hidden="1" customBuiltin="1"/>
    <cellStyle name="Linked Cell" xfId="13436" builtinId="24" hidden="1" customBuiltin="1"/>
    <cellStyle name="Linked Cell" xfId="13409" builtinId="24" hidden="1" customBuiltin="1"/>
    <cellStyle name="Linked Cell" xfId="13380" builtinId="24" hidden="1" customBuiltin="1"/>
    <cellStyle name="Linked Cell" xfId="13412" builtinId="24" hidden="1" customBuiltin="1"/>
    <cellStyle name="Linked Cell" xfId="13492" builtinId="24" hidden="1" customBuiltin="1"/>
    <cellStyle name="Linked Cell" xfId="13528" builtinId="24" hidden="1" customBuiltin="1"/>
    <cellStyle name="Linked Cell" xfId="13562" builtinId="24" hidden="1" customBuiltin="1"/>
    <cellStyle name="Linked Cell" xfId="13602" builtinId="24" hidden="1" customBuiltin="1"/>
    <cellStyle name="Linked Cell" xfId="13647" builtinId="24" hidden="1" customBuiltin="1"/>
    <cellStyle name="Linked Cell" xfId="13680" builtinId="24" hidden="1" customBuiltin="1"/>
    <cellStyle name="Linked Cell" xfId="13715" builtinId="24" hidden="1" customBuiltin="1"/>
    <cellStyle name="Linked Cell" xfId="13748" builtinId="24" hidden="1" customBuiltin="1"/>
    <cellStyle name="Linked Cell" xfId="13778" builtinId="24" hidden="1" customBuiltin="1"/>
    <cellStyle name="Linked Cell" xfId="13751" builtinId="24" hidden="1" customBuiltin="1"/>
    <cellStyle name="Linked Cell" xfId="13722" builtinId="24" hidden="1" customBuiltin="1"/>
    <cellStyle name="Linked Cell" xfId="13754" builtinId="24" hidden="1" customBuiltin="1"/>
    <cellStyle name="Linked Cell" xfId="13834" builtinId="24" hidden="1" customBuiltin="1"/>
    <cellStyle name="Linked Cell" xfId="13870" builtinId="24" hidden="1" customBuiltin="1"/>
    <cellStyle name="Linked Cell" xfId="13904" builtinId="24" hidden="1" customBuiltin="1"/>
    <cellStyle name="Linked Cell" xfId="13952" builtinId="24" hidden="1" customBuiltin="1"/>
    <cellStyle name="Linked Cell" xfId="14312" builtinId="24" hidden="1" customBuiltin="1"/>
    <cellStyle name="Linked Cell" xfId="14333" builtinId="24" hidden="1" customBuiltin="1"/>
    <cellStyle name="Linked Cell" xfId="14355" builtinId="24" hidden="1" customBuiltin="1"/>
    <cellStyle name="Linked Cell" xfId="14377" builtinId="24" hidden="1" customBuiltin="1"/>
    <cellStyle name="Linked Cell" xfId="14398" builtinId="24" hidden="1" customBuiltin="1"/>
    <cellStyle name="Linked Cell" xfId="14440" builtinId="24" hidden="1" customBuiltin="1"/>
    <cellStyle name="Linked Cell" xfId="14841" builtinId="24" hidden="1" customBuiltin="1"/>
    <cellStyle name="Linked Cell" xfId="14865" builtinId="24" hidden="1" customBuiltin="1"/>
    <cellStyle name="Linked Cell" xfId="14892" builtinId="24" hidden="1" customBuiltin="1"/>
    <cellStyle name="Linked Cell" xfId="14916" builtinId="24" hidden="1" customBuiltin="1"/>
    <cellStyle name="Linked Cell" xfId="14940" builtinId="24" hidden="1" customBuiltin="1"/>
    <cellStyle name="Linked Cell" xfId="14803" builtinId="24" hidden="1" customBuiltin="1"/>
    <cellStyle name="Linked Cell" xfId="14975" builtinId="24" hidden="1" customBuiltin="1"/>
    <cellStyle name="Linked Cell" xfId="15004" builtinId="24" hidden="1" customBuiltin="1"/>
    <cellStyle name="Linked Cell" xfId="15039" builtinId="24" hidden="1" customBuiltin="1"/>
    <cellStyle name="Linked Cell" xfId="15071" builtinId="24" hidden="1" customBuiltin="1"/>
    <cellStyle name="Linked Cell" xfId="15103" builtinId="24" hidden="1" customBuiltin="1"/>
    <cellStyle name="Linked Cell" xfId="15074" builtinId="24" hidden="1" customBuiltin="1"/>
    <cellStyle name="Linked Cell" xfId="15046" builtinId="24" hidden="1" customBuiltin="1"/>
    <cellStyle name="Linked Cell" xfId="15077" builtinId="24" hidden="1" customBuiltin="1"/>
    <cellStyle name="Linked Cell" xfId="15152" builtinId="24" hidden="1" customBuiltin="1"/>
    <cellStyle name="Linked Cell" xfId="15176" builtinId="24" hidden="1" customBuiltin="1"/>
    <cellStyle name="Linked Cell" xfId="15199" builtinId="24" hidden="1" customBuiltin="1"/>
    <cellStyle name="Linked Cell" xfId="15082" builtinId="24" hidden="1" customBuiltin="1"/>
    <cellStyle name="Linked Cell" xfId="15243" builtinId="24" hidden="1" customBuiltin="1"/>
    <cellStyle name="Linked Cell" xfId="15271" builtinId="24" hidden="1" customBuiltin="1"/>
    <cellStyle name="Linked Cell" xfId="15303" builtinId="24" hidden="1" customBuiltin="1"/>
    <cellStyle name="Linked Cell" xfId="15334" builtinId="24" hidden="1" customBuiltin="1"/>
    <cellStyle name="Linked Cell" xfId="15361" builtinId="24" hidden="1" customBuiltin="1"/>
    <cellStyle name="Linked Cell" xfId="15337" builtinId="24" hidden="1" customBuiltin="1"/>
    <cellStyle name="Linked Cell" xfId="15310" builtinId="24" hidden="1" customBuiltin="1"/>
    <cellStyle name="Linked Cell" xfId="15340" builtinId="24" hidden="1" customBuiltin="1"/>
    <cellStyle name="Linked Cell" xfId="15406" builtinId="24" hidden="1" customBuiltin="1"/>
    <cellStyle name="Linked Cell" xfId="15430" builtinId="24" hidden="1" customBuiltin="1"/>
    <cellStyle name="Linked Cell" xfId="15455" builtinId="24" hidden="1" customBuiltin="1"/>
    <cellStyle name="Linked Cell" xfId="15483" builtinId="24" hidden="1" customBuiltin="1"/>
    <cellStyle name="Linked Cell" xfId="15521" builtinId="24" hidden="1" customBuiltin="1"/>
    <cellStyle name="Linked Cell" xfId="15549" builtinId="24" hidden="1" customBuiltin="1"/>
    <cellStyle name="Linked Cell" xfId="15581" builtinId="24" hidden="1" customBuiltin="1"/>
    <cellStyle name="Linked Cell" xfId="15611" builtinId="24" hidden="1" customBuiltin="1"/>
    <cellStyle name="Linked Cell" xfId="15638" builtinId="24" hidden="1" customBuiltin="1"/>
    <cellStyle name="Linked Cell" xfId="15614" builtinId="24" hidden="1" customBuiltin="1"/>
    <cellStyle name="Linked Cell" xfId="15588" builtinId="24" hidden="1" customBuiltin="1"/>
    <cellStyle name="Linked Cell" xfId="15617" builtinId="24" hidden="1" customBuiltin="1"/>
    <cellStyle name="Linked Cell" xfId="15683" builtinId="24" hidden="1" customBuiltin="1"/>
    <cellStyle name="Linked Cell" xfId="15706" builtinId="24" hidden="1" customBuiltin="1"/>
    <cellStyle name="Linked Cell" xfId="15730" builtinId="24" hidden="1" customBuiltin="1"/>
    <cellStyle name="Linked Cell" xfId="15753" builtinId="24" hidden="1" customBuiltin="1"/>
    <cellStyle name="Linked Cell" xfId="14632" builtinId="24" hidden="1" customBuiltin="1"/>
    <cellStyle name="Linked Cell" xfId="14747" builtinId="24" hidden="1" customBuiltin="1"/>
    <cellStyle name="Linked Cell" xfId="14756" builtinId="24" hidden="1" customBuiltin="1"/>
    <cellStyle name="Linked Cell" xfId="14643" builtinId="24" hidden="1" customBuiltin="1"/>
    <cellStyle name="Linked Cell" xfId="14707" builtinId="24" hidden="1" customBuiltin="1"/>
    <cellStyle name="Linked Cell" xfId="14706" builtinId="24" hidden="1" customBuiltin="1"/>
    <cellStyle name="Linked Cell" xfId="15912" builtinId="24" hidden="1" customBuiltin="1"/>
    <cellStyle name="Linked Cell" xfId="15933" builtinId="24" hidden="1" customBuiltin="1"/>
    <cellStyle name="Linked Cell" xfId="15956" builtinId="24" hidden="1" customBuiltin="1"/>
    <cellStyle name="Linked Cell" xfId="15977" builtinId="24" hidden="1" customBuiltin="1"/>
    <cellStyle name="Linked Cell" xfId="15998" builtinId="24" hidden="1" customBuiltin="1"/>
    <cellStyle name="Linked Cell" xfId="15878" builtinId="24" hidden="1" customBuiltin="1"/>
    <cellStyle name="Linked Cell" xfId="16030" builtinId="24" hidden="1" customBuiltin="1"/>
    <cellStyle name="Linked Cell" xfId="16060" builtinId="24" hidden="1" customBuiltin="1"/>
    <cellStyle name="Linked Cell" xfId="16096" builtinId="24" hidden="1" customBuiltin="1"/>
    <cellStyle name="Linked Cell" xfId="16126" builtinId="24" hidden="1" customBuiltin="1"/>
    <cellStyle name="Linked Cell" xfId="16157" builtinId="24" hidden="1" customBuiltin="1"/>
    <cellStyle name="Linked Cell" xfId="16129" builtinId="24" hidden="1" customBuiltin="1"/>
    <cellStyle name="Linked Cell" xfId="16103" builtinId="24" hidden="1" customBuiltin="1"/>
    <cellStyle name="Linked Cell" xfId="16132" builtinId="24" hidden="1" customBuiltin="1"/>
    <cellStyle name="Linked Cell" xfId="16209" builtinId="24" hidden="1" customBuiltin="1"/>
    <cellStyle name="Linked Cell" xfId="16232" builtinId="24" hidden="1" customBuiltin="1"/>
    <cellStyle name="Linked Cell" xfId="16258" builtinId="24" hidden="1" customBuiltin="1"/>
    <cellStyle name="Linked Cell" xfId="16136" builtinId="24" hidden="1" customBuiltin="1"/>
    <cellStyle name="Linked Cell" xfId="16304" builtinId="24" hidden="1" customBuiltin="1"/>
    <cellStyle name="Linked Cell" xfId="16332" builtinId="24" hidden="1" customBuiltin="1"/>
    <cellStyle name="Linked Cell" xfId="16364" builtinId="24" hidden="1" customBuiltin="1"/>
    <cellStyle name="Linked Cell" xfId="16393" builtinId="24" hidden="1" customBuiltin="1"/>
    <cellStyle name="Linked Cell" xfId="16420" builtinId="24" hidden="1" customBuiltin="1"/>
    <cellStyle name="Linked Cell" xfId="16396" builtinId="24" hidden="1" customBuiltin="1"/>
    <cellStyle name="Linked Cell" xfId="16371" builtinId="24" hidden="1" customBuiltin="1"/>
    <cellStyle name="Linked Cell" xfId="16399" builtinId="24" hidden="1" customBuiltin="1"/>
    <cellStyle name="Linked Cell" xfId="16464" builtinId="24" hidden="1" customBuiltin="1"/>
    <cellStyle name="Linked Cell" xfId="16486" builtinId="24" hidden="1" customBuiltin="1"/>
    <cellStyle name="Linked Cell" xfId="16509" builtinId="24" hidden="1" customBuiltin="1"/>
    <cellStyle name="Linked Cell" xfId="16536" builtinId="24" hidden="1" customBuiltin="1"/>
    <cellStyle name="Linked Cell" xfId="16574" builtinId="24" hidden="1" customBuiltin="1"/>
    <cellStyle name="Linked Cell" xfId="16602" builtinId="24" hidden="1" customBuiltin="1"/>
    <cellStyle name="Linked Cell" xfId="16635" builtinId="24" hidden="1" customBuiltin="1"/>
    <cellStyle name="Linked Cell" xfId="16665" builtinId="24" hidden="1" customBuiltin="1"/>
    <cellStyle name="Linked Cell" xfId="16692" builtinId="24" hidden="1" customBuiltin="1"/>
    <cellStyle name="Linked Cell" xfId="16668" builtinId="24" hidden="1" customBuiltin="1"/>
    <cellStyle name="Linked Cell" xfId="16642" builtinId="24" hidden="1" customBuiltin="1"/>
    <cellStyle name="Linked Cell" xfId="16671" builtinId="24" hidden="1" customBuiltin="1"/>
    <cellStyle name="Linked Cell" xfId="16737" builtinId="24" hidden="1" customBuiltin="1"/>
    <cellStyle name="Linked Cell" xfId="16760" builtinId="24" hidden="1" customBuiltin="1"/>
    <cellStyle name="Linked Cell" xfId="16782" builtinId="24" hidden="1" customBuiltin="1"/>
    <cellStyle name="Linked Cell" xfId="16812" builtinId="24" hidden="1" customBuiltin="1"/>
    <cellStyle name="Linked Cell" xfId="14114" builtinId="24" hidden="1" customBuiltin="1"/>
    <cellStyle name="Linked Cell" xfId="12778" builtinId="24" hidden="1" customBuiltin="1"/>
    <cellStyle name="Linked Cell" xfId="14084" builtinId="24" hidden="1" customBuiltin="1"/>
    <cellStyle name="Linked Cell" xfId="14529" builtinId="24" hidden="1" customBuiltin="1"/>
    <cellStyle name="Linked Cell" xfId="14688" builtinId="24" hidden="1" customBuiltin="1"/>
    <cellStyle name="Linked Cell" xfId="14642" builtinId="24" hidden="1" customBuiltin="1"/>
    <cellStyle name="Linked Cell" xfId="14041" builtinId="24" hidden="1" customBuiltin="1"/>
    <cellStyle name="Linked Cell" xfId="13975" builtinId="24" hidden="1" customBuiltin="1"/>
    <cellStyle name="Linked Cell" xfId="4602" builtinId="24" hidden="1" customBuiltin="1"/>
    <cellStyle name="Linked Cell" xfId="4605" builtinId="24" hidden="1" customBuiltin="1"/>
    <cellStyle name="Linked Cell" xfId="4230" builtinId="24" hidden="1" customBuiltin="1"/>
    <cellStyle name="Linked Cell" xfId="10844" builtinId="24" hidden="1" customBuiltin="1"/>
    <cellStyle name="Linked Cell" xfId="5113" builtinId="24" hidden="1" customBuiltin="1"/>
    <cellStyle name="Linked Cell" xfId="4287" builtinId="24" hidden="1" customBuiltin="1"/>
    <cellStyle name="Linked Cell" xfId="16866" builtinId="24" hidden="1" customBuiltin="1"/>
    <cellStyle name="Linked Cell" xfId="14777" builtinId="24" hidden="1" customBuiltin="1"/>
    <cellStyle name="Linked Cell" xfId="14541" builtinId="24" hidden="1" customBuiltin="1"/>
    <cellStyle name="Linked Cell" xfId="6112" builtinId="24" hidden="1" customBuiltin="1"/>
    <cellStyle name="Linked Cell" xfId="16983" builtinId="24" hidden="1" customBuiltin="1"/>
    <cellStyle name="Linked Cell" xfId="14171" builtinId="24" hidden="1" customBuiltin="1"/>
    <cellStyle name="Linked Cell" xfId="16892" builtinId="24" hidden="1" customBuiltin="1"/>
    <cellStyle name="Linked Cell" xfId="6020" builtinId="24" hidden="1" customBuiltin="1"/>
    <cellStyle name="Linked Cell" xfId="16891" builtinId="24" hidden="1" customBuiltin="1"/>
    <cellStyle name="Linked Cell" xfId="14024" builtinId="24" hidden="1" customBuiltin="1"/>
    <cellStyle name="Linked Cell" xfId="5038" builtinId="24" hidden="1" customBuiltin="1"/>
    <cellStyle name="Linked Cell" xfId="14546" builtinId="24" hidden="1" customBuiltin="1"/>
    <cellStyle name="Linked Cell" xfId="17016" builtinId="24" hidden="1" customBuiltin="1"/>
    <cellStyle name="Linked Cell" xfId="14467" builtinId="24" hidden="1" customBuiltin="1"/>
    <cellStyle name="Linked Cell" xfId="16803" builtinId="24" hidden="1" customBuiltin="1"/>
    <cellStyle name="Linked Cell" xfId="5661" builtinId="24" hidden="1" customBuiltin="1"/>
    <cellStyle name="Linked Cell" xfId="14668" builtinId="24" hidden="1" customBuiltin="1"/>
    <cellStyle name="Linked Cell" xfId="14014" builtinId="24" hidden="1" customBuiltin="1"/>
    <cellStyle name="Linked Cell" xfId="4284" builtinId="24" hidden="1" customBuiltin="1"/>
    <cellStyle name="Linked Cell" xfId="4687" builtinId="24" hidden="1" customBuiltin="1"/>
    <cellStyle name="Linked Cell" xfId="7853" builtinId="24" hidden="1" customBuiltin="1"/>
    <cellStyle name="Linked Cell" xfId="7557" builtinId="24" hidden="1" customBuiltin="1"/>
    <cellStyle name="Linked Cell" xfId="11174" builtinId="24" hidden="1" customBuiltin="1"/>
    <cellStyle name="Linked Cell" xfId="5582" builtinId="24" hidden="1" customBuiltin="1"/>
    <cellStyle name="Linked Cell" xfId="6059" builtinId="24" hidden="1" customBuiltin="1"/>
    <cellStyle name="Linked Cell" xfId="6246" builtinId="24" hidden="1" customBuiltin="1"/>
    <cellStyle name="Linked Cell" xfId="10669" builtinId="24" hidden="1" customBuiltin="1"/>
    <cellStyle name="Linked Cell" xfId="4710" builtinId="24" hidden="1" customBuiltin="1"/>
    <cellStyle name="Linked Cell" xfId="7695" builtinId="24" hidden="1" customBuiltin="1"/>
    <cellStyle name="Linked Cell" xfId="7919" builtinId="24" hidden="1" customBuiltin="1"/>
    <cellStyle name="Linked Cell" xfId="4587" builtinId="24" hidden="1" customBuiltin="1"/>
    <cellStyle name="Linked Cell" xfId="10652" builtinId="24" hidden="1" customBuiltin="1"/>
    <cellStyle name="Linked Cell" xfId="4917" builtinId="24" hidden="1" customBuiltin="1"/>
    <cellStyle name="Linked Cell" xfId="4216" builtinId="24" hidden="1" customBuiltin="1"/>
    <cellStyle name="Linked Cell" xfId="10642" builtinId="24" hidden="1" customBuiltin="1"/>
    <cellStyle name="Linked Cell" xfId="14453" builtinId="24" hidden="1" customBuiltin="1"/>
    <cellStyle name="Linked Cell" xfId="5514" builtinId="24" hidden="1" customBuiltin="1"/>
    <cellStyle name="Linked Cell" xfId="14111" builtinId="24" hidden="1" customBuiltin="1"/>
    <cellStyle name="Linked Cell" xfId="4652" builtinId="24" hidden="1" customBuiltin="1"/>
    <cellStyle name="Linked Cell" xfId="10967" builtinId="24" hidden="1" customBuiltin="1"/>
    <cellStyle name="Linked Cell" xfId="17171" builtinId="24" hidden="1" customBuiltin="1"/>
    <cellStyle name="Linked Cell" xfId="17196" builtinId="24" hidden="1" customBuiltin="1"/>
    <cellStyle name="Linked Cell" xfId="17223" builtinId="24" hidden="1" customBuiltin="1"/>
    <cellStyle name="Linked Cell" xfId="17250" builtinId="24" hidden="1" customBuiltin="1"/>
    <cellStyle name="Linked Cell" xfId="17275" builtinId="24" hidden="1" customBuiltin="1"/>
    <cellStyle name="Linked Cell" xfId="17131" builtinId="24" hidden="1" customBuiltin="1"/>
    <cellStyle name="Linked Cell" xfId="17315" builtinId="24" hidden="1" customBuiltin="1"/>
    <cellStyle name="Linked Cell" xfId="17347" builtinId="24" hidden="1" customBuiltin="1"/>
    <cellStyle name="Linked Cell" xfId="17382" builtinId="24" hidden="1" customBuiltin="1"/>
    <cellStyle name="Linked Cell" xfId="17415" builtinId="24" hidden="1" customBuiltin="1"/>
    <cellStyle name="Linked Cell" xfId="17446" builtinId="24" hidden="1" customBuiltin="1"/>
    <cellStyle name="Linked Cell" xfId="17418" builtinId="24" hidden="1" customBuiltin="1"/>
    <cellStyle name="Linked Cell" xfId="17389" builtinId="24" hidden="1" customBuiltin="1"/>
    <cellStyle name="Linked Cell" xfId="17421" builtinId="24" hidden="1" customBuiltin="1"/>
    <cellStyle name="Linked Cell" xfId="17498" builtinId="24" hidden="1" customBuiltin="1"/>
    <cellStyle name="Linked Cell" xfId="17526" builtinId="24" hidden="1" customBuiltin="1"/>
    <cellStyle name="Linked Cell" xfId="17551" builtinId="24" hidden="1" customBuiltin="1"/>
    <cellStyle name="Linked Cell" xfId="17425" builtinId="24" hidden="1" customBuiltin="1"/>
    <cellStyle name="Linked Cell" xfId="17598" builtinId="24" hidden="1" customBuiltin="1"/>
    <cellStyle name="Linked Cell" xfId="17628" builtinId="24" hidden="1" customBuiltin="1"/>
    <cellStyle name="Linked Cell" xfId="17660" builtinId="24" hidden="1" customBuiltin="1"/>
    <cellStyle name="Linked Cell" xfId="17690" builtinId="24" hidden="1" customBuiltin="1"/>
    <cellStyle name="Linked Cell" xfId="17719" builtinId="24" hidden="1" customBuiltin="1"/>
    <cellStyle name="Linked Cell" xfId="17693" builtinId="24" hidden="1" customBuiltin="1"/>
    <cellStyle name="Linked Cell" xfId="17667" builtinId="24" hidden="1" customBuiltin="1"/>
    <cellStyle name="Linked Cell" xfId="17696" builtinId="24" hidden="1" customBuiltin="1"/>
    <cellStyle name="Linked Cell" xfId="17765" builtinId="24" hidden="1" customBuiltin="1"/>
    <cellStyle name="Linked Cell" xfId="17792" builtinId="24" hidden="1" customBuiltin="1"/>
    <cellStyle name="Linked Cell" xfId="17816" builtinId="24" hidden="1" customBuiltin="1"/>
    <cellStyle name="Linked Cell" xfId="17844" builtinId="24" hidden="1" customBuiltin="1"/>
    <cellStyle name="Linked Cell" xfId="17883" builtinId="24" hidden="1" customBuiltin="1"/>
    <cellStyle name="Linked Cell" xfId="17912" builtinId="24" hidden="1" customBuiltin="1"/>
    <cellStyle name="Linked Cell" xfId="17944" builtinId="24" hidden="1" customBuiltin="1"/>
    <cellStyle name="Linked Cell" xfId="17975" builtinId="24" hidden="1" customBuiltin="1"/>
    <cellStyle name="Linked Cell" xfId="18003" builtinId="24" hidden="1" customBuiltin="1"/>
    <cellStyle name="Linked Cell" xfId="17978" builtinId="24" hidden="1" customBuiltin="1"/>
    <cellStyle name="Linked Cell" xfId="17951" builtinId="24" hidden="1" customBuiltin="1"/>
    <cellStyle name="Linked Cell" xfId="17981" builtinId="24" hidden="1" customBuiltin="1"/>
    <cellStyle name="Linked Cell" xfId="18047" builtinId="24" hidden="1" customBuiltin="1"/>
    <cellStyle name="Linked Cell" xfId="18073" builtinId="24" hidden="1" customBuiltin="1"/>
    <cellStyle name="Linked Cell" xfId="18097" builtinId="24" hidden="1" customBuiltin="1"/>
    <cellStyle name="Linked Cell" xfId="18121" builtinId="24" hidden="1" customBuiltin="1"/>
    <cellStyle name="Linked Cell" xfId="17045" builtinId="24" hidden="1" customBuiltin="1"/>
    <cellStyle name="Linked Cell" xfId="17104" builtinId="24" hidden="1" customBuiltin="1"/>
    <cellStyle name="Linked Cell" xfId="17113" builtinId="24" hidden="1" customBuiltin="1"/>
    <cellStyle name="Linked Cell" xfId="17049" builtinId="24" hidden="1" customBuiltin="1"/>
    <cellStyle name="Linked Cell" xfId="17077" builtinId="24" hidden="1" customBuiltin="1"/>
    <cellStyle name="Linked Cell" xfId="17076" builtinId="24" hidden="1" customBuiltin="1"/>
    <cellStyle name="Linked Cell" xfId="18274" builtinId="24" hidden="1" customBuiltin="1"/>
    <cellStyle name="Linked Cell" xfId="18295" builtinId="24" hidden="1" customBuiltin="1"/>
    <cellStyle name="Linked Cell" xfId="18318" builtinId="24" hidden="1" customBuiltin="1"/>
    <cellStyle name="Linked Cell" xfId="18339" builtinId="24" hidden="1" customBuiltin="1"/>
    <cellStyle name="Linked Cell" xfId="18360" builtinId="24" hidden="1" customBuiltin="1"/>
    <cellStyle name="Linked Cell" xfId="18240" builtinId="24" hidden="1" customBuiltin="1"/>
    <cellStyle name="Linked Cell" xfId="18395" builtinId="24" hidden="1" customBuiltin="1"/>
    <cellStyle name="Linked Cell" xfId="18425" builtinId="24" hidden="1" customBuiltin="1"/>
    <cellStyle name="Linked Cell" xfId="18460" builtinId="24" hidden="1" customBuiltin="1"/>
    <cellStyle name="Linked Cell" xfId="18491" builtinId="24" hidden="1" customBuiltin="1"/>
    <cellStyle name="Linked Cell" xfId="18523" builtinId="24" hidden="1" customBuiltin="1"/>
    <cellStyle name="Linked Cell" xfId="18494" builtinId="24" hidden="1" customBuiltin="1"/>
    <cellStyle name="Linked Cell" xfId="18467" builtinId="24" hidden="1" customBuiltin="1"/>
    <cellStyle name="Linked Cell" xfId="18497" builtinId="24" hidden="1" customBuiltin="1"/>
    <cellStyle name="Linked Cell" xfId="18573" builtinId="24" hidden="1" customBuiltin="1"/>
    <cellStyle name="Linked Cell" xfId="18598" builtinId="24" hidden="1" customBuiltin="1"/>
    <cellStyle name="Linked Cell" xfId="18625" builtinId="24" hidden="1" customBuiltin="1"/>
    <cellStyle name="Linked Cell" xfId="18501" builtinId="24" hidden="1" customBuiltin="1"/>
    <cellStyle name="Linked Cell" xfId="18672" builtinId="24" hidden="1" customBuiltin="1"/>
    <cellStyle name="Linked Cell" xfId="18702" builtinId="24" hidden="1" customBuiltin="1"/>
    <cellStyle name="Linked Cell" xfId="18734" builtinId="24" hidden="1" customBuiltin="1"/>
    <cellStyle name="Linked Cell" xfId="18764" builtinId="24" hidden="1" customBuiltin="1"/>
    <cellStyle name="Linked Cell" xfId="18792" builtinId="24" hidden="1" customBuiltin="1"/>
    <cellStyle name="Linked Cell" xfId="18767" builtinId="24" hidden="1" customBuiltin="1"/>
    <cellStyle name="Linked Cell" xfId="18741" builtinId="24" hidden="1" customBuiltin="1"/>
    <cellStyle name="Linked Cell" xfId="18770" builtinId="24" hidden="1" customBuiltin="1"/>
    <cellStyle name="Linked Cell" xfId="18837" builtinId="24" hidden="1" customBuiltin="1"/>
    <cellStyle name="Linked Cell" xfId="18864" builtinId="24" hidden="1" customBuiltin="1"/>
    <cellStyle name="Linked Cell" xfId="18888" builtinId="24" hidden="1" customBuiltin="1"/>
    <cellStyle name="Linked Cell" xfId="18917" builtinId="24" hidden="1" customBuiltin="1"/>
    <cellStyle name="Linked Cell" xfId="18955" builtinId="24" hidden="1" customBuiltin="1"/>
    <cellStyle name="Linked Cell" xfId="18984" builtinId="24" hidden="1" customBuiltin="1"/>
    <cellStyle name="Linked Cell" xfId="19016" builtinId="24" hidden="1" customBuiltin="1"/>
    <cellStyle name="Linked Cell" xfId="19047" builtinId="24" hidden="1" customBuiltin="1"/>
    <cellStyle name="Linked Cell" xfId="19075" builtinId="24" hidden="1" customBuiltin="1"/>
    <cellStyle name="Linked Cell" xfId="19050" builtinId="24" hidden="1" customBuiltin="1"/>
    <cellStyle name="Linked Cell" xfId="19023" builtinId="24" hidden="1" customBuiltin="1"/>
    <cellStyle name="Linked Cell" xfId="19053" builtinId="24" hidden="1" customBuiltin="1"/>
    <cellStyle name="Linked Cell" xfId="19120" builtinId="24" hidden="1" customBuiltin="1"/>
    <cellStyle name="Linked Cell" xfId="19143" builtinId="24" hidden="1" customBuiltin="1"/>
    <cellStyle name="Linked Cell" xfId="19167" builtinId="24" hidden="1" customBuiltin="1"/>
    <cellStyle name="Linked Cell" xfId="19190" builtinId="24" hidden="1" customBuiltin="1"/>
    <cellStyle name="Linked Cell" xfId="7595" builtinId="24" hidden="1" customBuiltin="1"/>
    <cellStyle name="Linked Cell" xfId="5474" builtinId="24" hidden="1" customBuiltin="1"/>
    <cellStyle name="Linked Cell" xfId="5836" builtinId="24" hidden="1" customBuiltin="1"/>
    <cellStyle name="Linked Cell" xfId="6927" builtinId="24" hidden="1" customBuiltin="1"/>
    <cellStyle name="Linked Cell" xfId="5465" builtinId="24" hidden="1" customBuiltin="1"/>
    <cellStyle name="Linked Cell" xfId="17341" builtinId="24" hidden="1" customBuiltin="1"/>
    <cellStyle name="Linked Cell" xfId="16834" builtinId="24" hidden="1" customBuiltin="1"/>
    <cellStyle name="Linked Cell" xfId="7558" builtinId="24" hidden="1" customBuiltin="1"/>
    <cellStyle name="Linked Cell" xfId="18031" builtinId="24" hidden="1" customBuiltin="1"/>
    <cellStyle name="Linked Cell" xfId="5619" builtinId="24" hidden="1" customBuiltin="1"/>
    <cellStyle name="Linked Cell" xfId="6278" builtinId="24" hidden="1" customBuiltin="1"/>
    <cellStyle name="Linked Cell" xfId="17335" builtinId="24" hidden="1" customBuiltin="1"/>
    <cellStyle name="Linked Cell" xfId="18081" builtinId="24" hidden="1" customBuiltin="1"/>
    <cellStyle name="Linked Cell" xfId="17302" builtinId="24" hidden="1" customBuiltin="1"/>
    <cellStyle name="Linked Cell" xfId="16924" builtinId="24" hidden="1" customBuiltin="1"/>
    <cellStyle name="Linked Cell" xfId="4574" builtinId="24" hidden="1" customBuiltin="1"/>
    <cellStyle name="Linked Cell" xfId="5960" builtinId="24" hidden="1" customBuiltin="1"/>
    <cellStyle name="Linked Cell" xfId="5136" builtinId="24" hidden="1" customBuiltin="1"/>
    <cellStyle name="Linked Cell" xfId="8185" builtinId="24" hidden="1" customBuiltin="1"/>
    <cellStyle name="Linked Cell" xfId="7869" builtinId="24" hidden="1" customBuiltin="1"/>
    <cellStyle name="Linked Cell" xfId="19253" builtinId="24" hidden="1" customBuiltin="1"/>
    <cellStyle name="Linked Cell" xfId="19290" builtinId="24" hidden="1" customBuiltin="1"/>
    <cellStyle name="Linked Cell" xfId="19325" builtinId="24" hidden="1" customBuiltin="1"/>
    <cellStyle name="Linked Cell" xfId="14074" builtinId="24" hidden="1" customBuiltin="1"/>
    <cellStyle name="Linked Cell" xfId="19388" builtinId="24" hidden="1" customBuiltin="1"/>
    <cellStyle name="Linked Cell" xfId="19421" builtinId="24" hidden="1" customBuiltin="1"/>
    <cellStyle name="Linked Cell" xfId="19456" builtinId="24" hidden="1" customBuiltin="1"/>
    <cellStyle name="Linked Cell" xfId="19489" builtinId="24" hidden="1" customBuiltin="1"/>
    <cellStyle name="Linked Cell" xfId="19519" builtinId="24" hidden="1" customBuiltin="1"/>
    <cellStyle name="Linked Cell" xfId="19492" builtinId="24" hidden="1" customBuiltin="1"/>
    <cellStyle name="Linked Cell" xfId="19463" builtinId="24" hidden="1" customBuiltin="1"/>
    <cellStyle name="Linked Cell" xfId="19495" builtinId="24" hidden="1" customBuiltin="1"/>
    <cellStyle name="Linked Cell" xfId="19575" builtinId="24" hidden="1" customBuiltin="1"/>
    <cellStyle name="Linked Cell" xfId="19611" builtinId="24" hidden="1" customBuiltin="1"/>
    <cellStyle name="Linked Cell" xfId="19645" builtinId="24" hidden="1" customBuiltin="1"/>
    <cellStyle name="Linked Cell" xfId="19685" builtinId="24" hidden="1" customBuiltin="1"/>
    <cellStyle name="Linked Cell" xfId="19730" builtinId="24" hidden="1" customBuiltin="1"/>
    <cellStyle name="Linked Cell" xfId="19763" builtinId="24" hidden="1" customBuiltin="1"/>
    <cellStyle name="Linked Cell" xfId="19798" builtinId="24" hidden="1" customBuiltin="1"/>
    <cellStyle name="Linked Cell" xfId="19831" builtinId="24" hidden="1" customBuiltin="1"/>
    <cellStyle name="Linked Cell" xfId="19861" builtinId="24" hidden="1" customBuiltin="1"/>
    <cellStyle name="Linked Cell" xfId="19834" builtinId="24" hidden="1" customBuiltin="1"/>
    <cellStyle name="Linked Cell" xfId="19805" builtinId="24" hidden="1" customBuiltin="1"/>
    <cellStyle name="Linked Cell" xfId="19837" builtinId="24" hidden="1" customBuiltin="1"/>
    <cellStyle name="Linked Cell" xfId="19917" builtinId="24" hidden="1" customBuiltin="1"/>
    <cellStyle name="Linked Cell" xfId="19953" builtinId="24" hidden="1" customBuiltin="1"/>
    <cellStyle name="Linked Cell" xfId="19987" builtinId="24" hidden="1" customBuiltin="1"/>
    <cellStyle name="Linked Cell" xfId="20026" builtinId="24" hidden="1" customBuiltin="1"/>
    <cellStyle name="Linked Cell" xfId="20136" builtinId="24" hidden="1" customBuiltin="1"/>
    <cellStyle name="Linked Cell" xfId="20157" builtinId="24" hidden="1" customBuiltin="1"/>
    <cellStyle name="Linked Cell" xfId="20180" builtinId="24" hidden="1" customBuiltin="1"/>
    <cellStyle name="Linked Cell" xfId="20202" builtinId="24" hidden="1" customBuiltin="1"/>
    <cellStyle name="Linked Cell" xfId="20223" builtinId="24" hidden="1" customBuiltin="1"/>
    <cellStyle name="Linked Cell" xfId="20257" builtinId="24" hidden="1" customBuiltin="1"/>
    <cellStyle name="Linked Cell" xfId="20455" builtinId="24" hidden="1" customBuiltin="1"/>
    <cellStyle name="Linked Cell" xfId="20480" builtinId="24" hidden="1" customBuiltin="1"/>
    <cellStyle name="Linked Cell" xfId="20506" builtinId="24" hidden="1" customBuiltin="1"/>
    <cellStyle name="Linked Cell" xfId="20533" builtinId="24" hidden="1" customBuiltin="1"/>
    <cellStyle name="Linked Cell" xfId="20558" builtinId="24" hidden="1" customBuiltin="1"/>
    <cellStyle name="Linked Cell" xfId="20415" builtinId="24" hidden="1" customBuiltin="1"/>
    <cellStyle name="Linked Cell" xfId="20598" builtinId="24" hidden="1" customBuiltin="1"/>
    <cellStyle name="Linked Cell" xfId="20629" builtinId="24" hidden="1" customBuiltin="1"/>
    <cellStyle name="Linked Cell" xfId="20664" builtinId="24" hidden="1" customBuiltin="1"/>
    <cellStyle name="Linked Cell" xfId="20696" builtinId="24" hidden="1" customBuiltin="1"/>
    <cellStyle name="Linked Cell" xfId="20727" builtinId="24" hidden="1" customBuiltin="1"/>
    <cellStyle name="Linked Cell" xfId="20699" builtinId="24" hidden="1" customBuiltin="1"/>
    <cellStyle name="Linked Cell" xfId="20671" builtinId="24" hidden="1" customBuiltin="1"/>
    <cellStyle name="Linked Cell" xfId="20702" builtinId="24" hidden="1" customBuiltin="1"/>
    <cellStyle name="Linked Cell" xfId="20778" builtinId="24" hidden="1" customBuiltin="1"/>
    <cellStyle name="Linked Cell" xfId="20806" builtinId="24" hidden="1" customBuiltin="1"/>
    <cellStyle name="Linked Cell" xfId="20830" builtinId="24" hidden="1" customBuiltin="1"/>
    <cellStyle name="Linked Cell" xfId="20706" builtinId="24" hidden="1" customBuiltin="1"/>
    <cellStyle name="Linked Cell" xfId="20877" builtinId="24" hidden="1" customBuiltin="1"/>
    <cellStyle name="Linked Cell" xfId="20907" builtinId="24" hidden="1" customBuiltin="1"/>
    <cellStyle name="Linked Cell" xfId="20939" builtinId="24" hidden="1" customBuiltin="1"/>
    <cellStyle name="Linked Cell" xfId="20969" builtinId="24" hidden="1" customBuiltin="1"/>
    <cellStyle name="Linked Cell" xfId="20997" builtinId="24" hidden="1" customBuiltin="1"/>
    <cellStyle name="Linked Cell" xfId="20972" builtinId="24" hidden="1" customBuiltin="1"/>
    <cellStyle name="Linked Cell" xfId="20946" builtinId="24" hidden="1" customBuiltin="1"/>
    <cellStyle name="Linked Cell" xfId="20975" builtinId="24" hidden="1" customBuiltin="1"/>
    <cellStyle name="Linked Cell" xfId="21041" builtinId="24" hidden="1" customBuiltin="1"/>
    <cellStyle name="Linked Cell" xfId="21066" builtinId="24" hidden="1" customBuiltin="1"/>
    <cellStyle name="Linked Cell" xfId="21089" builtinId="24" hidden="1" customBuiltin="1"/>
    <cellStyle name="Linked Cell" xfId="21116" builtinId="24" hidden="1" customBuiltin="1"/>
    <cellStyle name="Linked Cell" xfId="21155" builtinId="24" hidden="1" customBuiltin="1"/>
    <cellStyle name="Linked Cell" xfId="21184" builtinId="24" hidden="1" customBuiltin="1"/>
    <cellStyle name="Linked Cell" xfId="21216" builtinId="24" hidden="1" customBuiltin="1"/>
    <cellStyle name="Linked Cell" xfId="21247" builtinId="24" hidden="1" customBuiltin="1"/>
    <cellStyle name="Linked Cell" xfId="21274" builtinId="24" hidden="1" customBuiltin="1"/>
    <cellStyle name="Linked Cell" xfId="21250" builtinId="24" hidden="1" customBuiltin="1"/>
    <cellStyle name="Linked Cell" xfId="21223" builtinId="24" hidden="1" customBuiltin="1"/>
    <cellStyle name="Linked Cell" xfId="21253" builtinId="24" hidden="1" customBuiltin="1"/>
    <cellStyle name="Linked Cell" xfId="21318" builtinId="24" hidden="1" customBuiltin="1"/>
    <cellStyle name="Linked Cell" xfId="21344" builtinId="24" hidden="1" customBuiltin="1"/>
    <cellStyle name="Linked Cell" xfId="21367" builtinId="24" hidden="1" customBuiltin="1"/>
    <cellStyle name="Linked Cell" xfId="21390" builtinId="24" hidden="1" customBuiltin="1"/>
    <cellStyle name="Linked Cell" xfId="20330" builtinId="24" hidden="1" customBuiltin="1"/>
    <cellStyle name="Linked Cell" xfId="20388" builtinId="24" hidden="1" customBuiltin="1"/>
    <cellStyle name="Linked Cell" xfId="20397" builtinId="24" hidden="1" customBuiltin="1"/>
    <cellStyle name="Linked Cell" xfId="20334" builtinId="24" hidden="1" customBuiltin="1"/>
    <cellStyle name="Linked Cell" xfId="20361" builtinId="24" hidden="1" customBuiltin="1"/>
    <cellStyle name="Linked Cell" xfId="20360" builtinId="24" hidden="1" customBuiltin="1"/>
    <cellStyle name="Linked Cell" xfId="21543" builtinId="24" hidden="1" customBuiltin="1"/>
    <cellStyle name="Linked Cell" xfId="21564" builtinId="24" hidden="1" customBuiltin="1"/>
    <cellStyle name="Linked Cell" xfId="21587" builtinId="24" hidden="1" customBuiltin="1"/>
    <cellStyle name="Linked Cell" xfId="21608" builtinId="24" hidden="1" customBuiltin="1"/>
    <cellStyle name="Linked Cell" xfId="21629" builtinId="24" hidden="1" customBuiltin="1"/>
    <cellStyle name="Linked Cell" xfId="21509" builtinId="24" hidden="1" customBuiltin="1"/>
    <cellStyle name="Linked Cell" xfId="21664" builtinId="24" hidden="1" customBuiltin="1"/>
    <cellStyle name="Linked Cell" xfId="21694" builtinId="24" hidden="1" customBuiltin="1"/>
    <cellStyle name="Linked Cell" xfId="21729" builtinId="24" hidden="1" customBuiltin="1"/>
    <cellStyle name="Linked Cell" xfId="21760" builtinId="24" hidden="1" customBuiltin="1"/>
    <cellStyle name="Linked Cell" xfId="21791" builtinId="24" hidden="1" customBuiltin="1"/>
    <cellStyle name="Linked Cell" xfId="21763" builtinId="24" hidden="1" customBuiltin="1"/>
    <cellStyle name="Linked Cell" xfId="21736" builtinId="24" hidden="1" customBuiltin="1"/>
    <cellStyle name="Linked Cell" xfId="21766" builtinId="24" hidden="1" customBuiltin="1"/>
    <cellStyle name="Linked Cell" xfId="21839" builtinId="24" hidden="1" customBuiltin="1"/>
    <cellStyle name="Linked Cell" xfId="21863" builtinId="24" hidden="1" customBuiltin="1"/>
    <cellStyle name="Linked Cell" xfId="21887" builtinId="24" hidden="1" customBuiltin="1"/>
    <cellStyle name="Linked Cell" xfId="21770" builtinId="24" hidden="1" customBuiltin="1"/>
    <cellStyle name="Linked Cell" xfId="21934" builtinId="24" hidden="1" customBuiltin="1"/>
    <cellStyle name="Linked Cell" xfId="21963" builtinId="24" hidden="1" customBuiltin="1"/>
    <cellStyle name="Linked Cell" xfId="21995" builtinId="24" hidden="1" customBuiltin="1"/>
    <cellStyle name="Linked Cell" xfId="22025" builtinId="24" hidden="1" customBuiltin="1"/>
    <cellStyle name="Linked Cell" xfId="22052" builtinId="24" hidden="1" customBuiltin="1"/>
    <cellStyle name="Linked Cell" xfId="22028" builtinId="24" hidden="1" customBuiltin="1"/>
    <cellStyle name="Linked Cell" xfId="22002" builtinId="24" hidden="1" customBuiltin="1"/>
    <cellStyle name="Linked Cell" xfId="22031" builtinId="24" hidden="1" customBuiltin="1"/>
    <cellStyle name="Linked Cell" xfId="22095" builtinId="24" hidden="1" customBuiltin="1"/>
    <cellStyle name="Linked Cell" xfId="22120" builtinId="24" hidden="1" customBuiltin="1"/>
    <cellStyle name="Linked Cell" xfId="22144" builtinId="24" hidden="1" customBuiltin="1"/>
    <cellStyle name="Linked Cell" xfId="22172" builtinId="24" hidden="1" customBuiltin="1"/>
    <cellStyle name="Linked Cell" xfId="22210" builtinId="24" hidden="1" customBuiltin="1"/>
    <cellStyle name="Linked Cell" xfId="22239" builtinId="24" hidden="1" customBuiltin="1"/>
    <cellStyle name="Linked Cell" xfId="22271" builtinId="24" hidden="1" customBuiltin="1"/>
    <cellStyle name="Linked Cell" xfId="22302" builtinId="24" hidden="1" customBuiltin="1"/>
    <cellStyle name="Linked Cell" xfId="22329" builtinId="24" hidden="1" customBuiltin="1"/>
    <cellStyle name="Linked Cell" xfId="22305" builtinId="24" hidden="1" customBuiltin="1"/>
    <cellStyle name="Linked Cell" xfId="22278" builtinId="24" hidden="1" customBuiltin="1"/>
    <cellStyle name="Linked Cell" xfId="22308" builtinId="24" hidden="1" customBuiltin="1"/>
    <cellStyle name="Linked Cell" xfId="22374" builtinId="24" hidden="1" customBuiltin="1"/>
    <cellStyle name="Linked Cell" xfId="22397" builtinId="24" hidden="1" customBuiltin="1"/>
    <cellStyle name="Linked Cell" xfId="22420" builtinId="24" hidden="1" customBuiltin="1"/>
    <cellStyle name="Linked Cell" xfId="22443" builtinId="24" hidden="1" customBuiltin="1"/>
    <cellStyle name="Linked Cell" xfId="7942" builtinId="24" hidden="1" customBuiltin="1"/>
    <cellStyle name="Linked Cell" xfId="4620" builtinId="24" hidden="1" customBuiltin="1"/>
    <cellStyle name="Linked Cell" xfId="20243" builtinId="24" hidden="1" customBuiltin="1"/>
    <cellStyle name="Linked Cell" xfId="14798" builtinId="24" hidden="1" customBuiltin="1"/>
    <cellStyle name="Linked Cell" xfId="7706" builtinId="24" hidden="1" customBuiltin="1"/>
    <cellStyle name="Linked Cell" xfId="20623" builtinId="24" hidden="1" customBuiltin="1"/>
    <cellStyle name="Linked Cell" xfId="5037" builtinId="24" hidden="1" customBuiltin="1"/>
    <cellStyle name="Linked Cell" xfId="16842" builtinId="24" hidden="1" customBuiltin="1"/>
    <cellStyle name="Linked Cell" xfId="21302" builtinId="24" hidden="1" customBuiltin="1"/>
    <cellStyle name="Linked Cell" xfId="19035" builtinId="24" hidden="1" customBuiltin="1"/>
    <cellStyle name="Linked Cell" xfId="5916" builtinId="24" hidden="1" customBuiltin="1"/>
    <cellStyle name="Linked Cell" xfId="20617" builtinId="24" hidden="1" customBuiltin="1"/>
    <cellStyle name="Linked Cell" xfId="21352" builtinId="24" hidden="1" customBuiltin="1"/>
    <cellStyle name="Linked Cell" xfId="20585" builtinId="24" hidden="1" customBuiltin="1"/>
    <cellStyle name="Linked Cell" xfId="17017" builtinId="24" hidden="1" customBuiltin="1"/>
    <cellStyle name="Linked Cell" xfId="8756" builtinId="24" hidden="1" customBuiltin="1"/>
    <cellStyle name="Linked Cell" xfId="14540" builtinId="24" hidden="1" customBuiltin="1"/>
    <cellStyle name="Linked Cell" xfId="17512" builtinId="24" hidden="1" customBuiltin="1"/>
    <cellStyle name="Linked Cell" xfId="5026" builtinId="24" hidden="1" customBuiltin="1"/>
    <cellStyle name="Linked Cell" xfId="16261" builtinId="24" hidden="1" customBuiltin="1"/>
    <cellStyle name="Linked Cell" xfId="22506" builtinId="24" hidden="1" customBuiltin="1"/>
    <cellStyle name="Linked Cell" xfId="22543" builtinId="24" hidden="1" customBuiltin="1"/>
    <cellStyle name="Linked Cell" xfId="22578" builtinId="24" hidden="1" customBuiltin="1"/>
    <cellStyle name="Linked Cell" xfId="4547" builtinId="24" hidden="1" customBuiltin="1"/>
    <cellStyle name="Linked Cell" xfId="22641" builtinId="24" hidden="1" customBuiltin="1"/>
    <cellStyle name="Linked Cell" xfId="22674" builtinId="24" hidden="1" customBuiltin="1"/>
    <cellStyle name="Linked Cell" xfId="22709" builtinId="24" hidden="1" customBuiltin="1"/>
    <cellStyle name="Linked Cell" xfId="22742" builtinId="24" hidden="1" customBuiltin="1"/>
    <cellStyle name="Linked Cell" xfId="22772" builtinId="24" hidden="1" customBuiltin="1"/>
    <cellStyle name="Linked Cell" xfId="22745" builtinId="24" hidden="1" customBuiltin="1"/>
    <cellStyle name="Linked Cell" xfId="22716" builtinId="24" hidden="1" customBuiltin="1"/>
    <cellStyle name="Linked Cell" xfId="22748" builtinId="24" hidden="1" customBuiltin="1"/>
    <cellStyle name="Linked Cell" xfId="22828" builtinId="24" hidden="1" customBuiltin="1"/>
    <cellStyle name="Linked Cell" xfId="22864" builtinId="24" hidden="1" customBuiltin="1"/>
    <cellStyle name="Linked Cell" xfId="22898" builtinId="24" hidden="1" customBuiltin="1"/>
    <cellStyle name="Linked Cell" xfId="22938" builtinId="24" hidden="1" customBuiltin="1"/>
    <cellStyle name="Linked Cell" xfId="22983" builtinId="24" hidden="1" customBuiltin="1"/>
    <cellStyle name="Linked Cell" xfId="23016" builtinId="24" hidden="1" customBuiltin="1"/>
    <cellStyle name="Linked Cell" xfId="23051" builtinId="24" hidden="1" customBuiltin="1"/>
    <cellStyle name="Linked Cell" xfId="23084" builtinId="24" hidden="1" customBuiltin="1"/>
    <cellStyle name="Linked Cell" xfId="23114" builtinId="24" hidden="1" customBuiltin="1"/>
    <cellStyle name="Linked Cell" xfId="23087" builtinId="24" hidden="1" customBuiltin="1"/>
    <cellStyle name="Linked Cell" xfId="23058" builtinId="24" hidden="1" customBuiltin="1"/>
    <cellStyle name="Linked Cell" xfId="23090" builtinId="24" hidden="1" customBuiltin="1"/>
    <cellStyle name="Linked Cell" xfId="23170" builtinId="24" hidden="1" customBuiltin="1"/>
    <cellStyle name="Linked Cell" xfId="23206" builtinId="24" hidden="1" customBuiltin="1"/>
    <cellStyle name="Linked Cell" xfId="23240" builtinId="24" hidden="1" customBuiltin="1"/>
    <cellStyle name="Linked Cell" xfId="23276" builtinId="24" hidden="1" customBuiltin="1"/>
    <cellStyle name="Linked Cell" xfId="23344" builtinId="24" hidden="1" customBuiltin="1"/>
    <cellStyle name="Linked Cell" xfId="23365" builtinId="24" hidden="1" customBuiltin="1"/>
    <cellStyle name="Linked Cell" xfId="23388" builtinId="24" hidden="1" customBuiltin="1"/>
    <cellStyle name="Linked Cell" xfId="23410" builtinId="24" hidden="1" customBuiltin="1"/>
    <cellStyle name="Linked Cell" xfId="23431" builtinId="24" hidden="1" customBuiltin="1"/>
    <cellStyle name="Linked Cell" xfId="23462" builtinId="24" hidden="1" customBuiltin="1"/>
    <cellStyle name="Linked Cell" xfId="23657" builtinId="24" hidden="1" customBuiltin="1"/>
    <cellStyle name="Linked Cell" xfId="23679" builtinId="24" hidden="1" customBuiltin="1"/>
    <cellStyle name="Linked Cell" xfId="23705" builtinId="24" hidden="1" customBuiltin="1"/>
    <cellStyle name="Linked Cell" xfId="23731" builtinId="24" hidden="1" customBuiltin="1"/>
    <cellStyle name="Linked Cell" xfId="23755" builtinId="24" hidden="1" customBuiltin="1"/>
    <cellStyle name="Linked Cell" xfId="23617" builtinId="24" hidden="1" customBuiltin="1"/>
    <cellStyle name="Linked Cell" xfId="23795" builtinId="24" hidden="1" customBuiltin="1"/>
    <cellStyle name="Linked Cell" xfId="23825" builtinId="24" hidden="1" customBuiltin="1"/>
    <cellStyle name="Linked Cell" xfId="23860" builtinId="24" hidden="1" customBuiltin="1"/>
    <cellStyle name="Linked Cell" xfId="23892" builtinId="24" hidden="1" customBuiltin="1"/>
    <cellStyle name="Linked Cell" xfId="23923" builtinId="24" hidden="1" customBuiltin="1"/>
    <cellStyle name="Linked Cell" xfId="23895" builtinId="24" hidden="1" customBuiltin="1"/>
    <cellStyle name="Linked Cell" xfId="23867" builtinId="24" hidden="1" customBuiltin="1"/>
    <cellStyle name="Linked Cell" xfId="23898" builtinId="24" hidden="1" customBuiltin="1"/>
    <cellStyle name="Linked Cell" xfId="23972" builtinId="24" hidden="1" customBuiltin="1"/>
    <cellStyle name="Linked Cell" xfId="23998" builtinId="24" hidden="1" customBuiltin="1"/>
    <cellStyle name="Linked Cell" xfId="24022" builtinId="24" hidden="1" customBuiltin="1"/>
    <cellStyle name="Linked Cell" xfId="23902" builtinId="24" hidden="1" customBuiltin="1"/>
    <cellStyle name="Linked Cell" xfId="24068" builtinId="24" hidden="1" customBuiltin="1"/>
    <cellStyle name="Linked Cell" xfId="24096" builtinId="24" hidden="1" customBuiltin="1"/>
    <cellStyle name="Linked Cell" xfId="24128" builtinId="24" hidden="1" customBuiltin="1"/>
    <cellStyle name="Linked Cell" xfId="24158" builtinId="24" hidden="1" customBuiltin="1"/>
    <cellStyle name="Linked Cell" xfId="24185" builtinId="24" hidden="1" customBuiltin="1"/>
    <cellStyle name="Linked Cell" xfId="24161" builtinId="24" hidden="1" customBuiltin="1"/>
    <cellStyle name="Linked Cell" xfId="24135" builtinId="24" hidden="1" customBuiltin="1"/>
    <cellStyle name="Linked Cell" xfId="24164" builtinId="24" hidden="1" customBuiltin="1"/>
    <cellStyle name="Linked Cell" xfId="24229" builtinId="24" hidden="1" customBuiltin="1"/>
    <cellStyle name="Linked Cell" xfId="24253" builtinId="24" hidden="1" customBuiltin="1"/>
    <cellStyle name="Linked Cell" xfId="24276" builtinId="24" hidden="1" customBuiltin="1"/>
    <cellStyle name="Linked Cell" xfId="24303" builtinId="24" hidden="1" customBuiltin="1"/>
    <cellStyle name="Linked Cell" xfId="24342" builtinId="24" hidden="1" customBuiltin="1"/>
    <cellStyle name="Linked Cell" xfId="24370" builtinId="24" hidden="1" customBuiltin="1"/>
    <cellStyle name="Linked Cell" xfId="24402" builtinId="24" hidden="1" customBuiltin="1"/>
    <cellStyle name="Linked Cell" xfId="24432" builtinId="24" hidden="1" customBuiltin="1"/>
    <cellStyle name="Linked Cell" xfId="24459" builtinId="24" hidden="1" customBuiltin="1"/>
    <cellStyle name="Linked Cell" xfId="24435" builtinId="24" hidden="1" customBuiltin="1"/>
    <cellStyle name="Linked Cell" xfId="24409" builtinId="24" hidden="1" customBuiltin="1"/>
    <cellStyle name="Linked Cell" xfId="24438" builtinId="24" hidden="1" customBuiltin="1"/>
    <cellStyle name="Linked Cell" xfId="24503" builtinId="24" hidden="1" customBuiltin="1"/>
    <cellStyle name="Linked Cell" xfId="24528" builtinId="24" hidden="1" customBuiltin="1"/>
    <cellStyle name="Linked Cell" xfId="24551" builtinId="24" hidden="1" customBuiltin="1"/>
    <cellStyle name="Linked Cell" xfId="24574" builtinId="24" hidden="1" customBuiltin="1"/>
    <cellStyle name="Linked Cell" xfId="23534" builtinId="24" hidden="1" customBuiltin="1"/>
    <cellStyle name="Linked Cell" xfId="23591" builtinId="24" hidden="1" customBuiltin="1"/>
    <cellStyle name="Linked Cell" xfId="23600" builtinId="24" hidden="1" customBuiltin="1"/>
    <cellStyle name="Linked Cell" xfId="23538" builtinId="24" hidden="1" customBuiltin="1"/>
    <cellStyle name="Linked Cell" xfId="23565" builtinId="24" hidden="1" customBuiltin="1"/>
    <cellStyle name="Linked Cell" xfId="23564" builtinId="24" hidden="1" customBuiltin="1"/>
    <cellStyle name="Linked Cell" xfId="24726" builtinId="24" hidden="1" customBuiltin="1"/>
    <cellStyle name="Linked Cell" xfId="24747" builtinId="24" hidden="1" customBuiltin="1"/>
    <cellStyle name="Linked Cell" xfId="24770" builtinId="24" hidden="1" customBuiltin="1"/>
    <cellStyle name="Linked Cell" xfId="24791" builtinId="24" hidden="1" customBuiltin="1"/>
    <cellStyle name="Linked Cell" xfId="24812" builtinId="24" hidden="1" customBuiltin="1"/>
    <cellStyle name="Linked Cell" xfId="24693" builtinId="24" hidden="1" customBuiltin="1"/>
    <cellStyle name="Linked Cell" xfId="24846" builtinId="24" hidden="1" customBuiltin="1"/>
    <cellStyle name="Linked Cell" xfId="24875" builtinId="24" hidden="1" customBuiltin="1"/>
    <cellStyle name="Linked Cell" xfId="24910" builtinId="24" hidden="1" customBuiltin="1"/>
    <cellStyle name="Linked Cell" xfId="24940" builtinId="24" hidden="1" customBuiltin="1"/>
    <cellStyle name="Linked Cell" xfId="24971" builtinId="24" hidden="1" customBuiltin="1"/>
    <cellStyle name="Linked Cell" xfId="24943" builtinId="24" hidden="1" customBuiltin="1"/>
    <cellStyle name="Linked Cell" xfId="24917" builtinId="24" hidden="1" customBuiltin="1"/>
    <cellStyle name="Linked Cell" xfId="24946" builtinId="24" hidden="1" customBuiltin="1"/>
    <cellStyle name="Linked Cell" xfId="25019" builtinId="24" hidden="1" customBuiltin="1"/>
    <cellStyle name="Linked Cell" xfId="25042" builtinId="24" hidden="1" customBuiltin="1"/>
    <cellStyle name="Linked Cell" xfId="25066" builtinId="24" hidden="1" customBuiltin="1"/>
    <cellStyle name="Linked Cell" xfId="24950" builtinId="24" hidden="1" customBuiltin="1"/>
    <cellStyle name="Linked Cell" xfId="25111" builtinId="24" hidden="1" customBuiltin="1"/>
    <cellStyle name="Linked Cell" xfId="25139" builtinId="24" hidden="1" customBuiltin="1"/>
    <cellStyle name="Linked Cell" xfId="25171" builtinId="24" hidden="1" customBuiltin="1"/>
    <cellStyle name="Linked Cell" xfId="25200" builtinId="24" hidden="1" customBuiltin="1"/>
    <cellStyle name="Linked Cell" xfId="25227" builtinId="24" hidden="1" customBuiltin="1"/>
    <cellStyle name="Linked Cell" xfId="25203" builtinId="24" hidden="1" customBuiltin="1"/>
    <cellStyle name="Linked Cell" xfId="25178" builtinId="24" hidden="1" customBuiltin="1"/>
    <cellStyle name="Linked Cell" xfId="25206" builtinId="24" hidden="1" customBuiltin="1"/>
    <cellStyle name="Linked Cell" xfId="25269" builtinId="24" hidden="1" customBuiltin="1"/>
    <cellStyle name="Linked Cell" xfId="25293" builtinId="24" hidden="1" customBuiltin="1"/>
    <cellStyle name="Linked Cell" xfId="25317" builtinId="24" hidden="1" customBuiltin="1"/>
    <cellStyle name="Linked Cell" xfId="25345" builtinId="24" hidden="1" customBuiltin="1"/>
    <cellStyle name="Linked Cell" xfId="25382" builtinId="24" hidden="1" customBuiltin="1"/>
    <cellStyle name="Linked Cell" xfId="25410" builtinId="24" hidden="1" customBuiltin="1"/>
    <cellStyle name="Linked Cell" xfId="25442" builtinId="24" hidden="1" customBuiltin="1"/>
    <cellStyle name="Linked Cell" xfId="25471" builtinId="24" hidden="1" customBuiltin="1"/>
    <cellStyle name="Linked Cell" xfId="25498" builtinId="24" hidden="1" customBuiltin="1"/>
    <cellStyle name="Linked Cell" xfId="25474" builtinId="24" hidden="1" customBuiltin="1"/>
    <cellStyle name="Linked Cell" xfId="25449" builtinId="24" hidden="1" customBuiltin="1"/>
    <cellStyle name="Linked Cell" xfId="25477" builtinId="24" hidden="1" customBuiltin="1"/>
    <cellStyle name="Linked Cell" xfId="25542" builtinId="24" hidden="1" customBuiltin="1"/>
    <cellStyle name="Linked Cell" xfId="25565" builtinId="24" hidden="1" customBuiltin="1"/>
    <cellStyle name="Linked Cell" xfId="25588" builtinId="24" hidden="1" customBuiltin="1"/>
    <cellStyle name="Linked Cell" xfId="25611" builtinId="24" hidden="1" customBuiltin="1"/>
    <cellStyle name="Linked Cell" xfId="14247" builtinId="24" hidden="1" customBuiltin="1"/>
    <cellStyle name="Linked Cell" xfId="10902" builtinId="24" hidden="1" customBuiltin="1"/>
    <cellStyle name="Linked Cell" xfId="23448" builtinId="24" hidden="1" customBuiltin="1"/>
    <cellStyle name="Linked Cell" xfId="5876" builtinId="24" hidden="1" customBuiltin="1"/>
    <cellStyle name="Linked Cell" xfId="18852" builtinId="24" hidden="1" customBuiltin="1"/>
    <cellStyle name="Linked Cell" xfId="23819" builtinId="24" hidden="1" customBuiltin="1"/>
    <cellStyle name="Linked Cell" xfId="14571" builtinId="24" hidden="1" customBuiltin="1"/>
    <cellStyle name="Linked Cell" xfId="10606" builtinId="24" hidden="1" customBuiltin="1"/>
    <cellStyle name="Linked Cell" xfId="24487" builtinId="24" hidden="1" customBuiltin="1"/>
    <cellStyle name="Linked Cell" xfId="22290" builtinId="24" hidden="1" customBuiltin="1"/>
    <cellStyle name="Linked Cell" xfId="4669" builtinId="24" hidden="1" customBuiltin="1"/>
    <cellStyle name="Linked Cell" xfId="23813" builtinId="24" hidden="1" customBuiltin="1"/>
    <cellStyle name="Linked Cell" xfId="24536" builtinId="24" hidden="1" customBuiltin="1"/>
    <cellStyle name="Linked Cell" xfId="23782" builtinId="24" hidden="1" customBuiltin="1"/>
    <cellStyle name="Linked Cell" xfId="5066" builtinId="24" hidden="1" customBuiltin="1"/>
    <cellStyle name="Linked Cell" xfId="16844" builtinId="24" hidden="1" customBuiltin="1"/>
    <cellStyle name="Linked Cell" xfId="20082" builtinId="24" hidden="1" customBuiltin="1"/>
    <cellStyle name="Linked Cell" xfId="20792" builtinId="24" hidden="1" customBuiltin="1"/>
    <cellStyle name="Linked Cell" xfId="10782" builtinId="24" hidden="1" customBuiltin="1"/>
    <cellStyle name="Linked Cell" xfId="14765" builtinId="24" hidden="1" customBuiltin="1"/>
    <cellStyle name="Linked Cell" xfId="25673" builtinId="24" hidden="1" customBuiltin="1"/>
    <cellStyle name="Linked Cell" xfId="25709" builtinId="24" hidden="1" customBuiltin="1"/>
    <cellStyle name="Linked Cell" xfId="25744" builtinId="24" hidden="1" customBuiltin="1"/>
    <cellStyle name="Linked Cell" xfId="17003" builtinId="24" hidden="1" customBuiltin="1"/>
    <cellStyle name="Linked Cell" xfId="25807" builtinId="24" hidden="1" customBuiltin="1"/>
    <cellStyle name="Linked Cell" xfId="25840" builtinId="24" hidden="1" customBuiltin="1"/>
    <cellStyle name="Linked Cell" xfId="25875" builtinId="24" hidden="1" customBuiltin="1"/>
    <cellStyle name="Linked Cell" xfId="25908" builtinId="24" hidden="1" customBuiltin="1"/>
    <cellStyle name="Linked Cell" xfId="25938" builtinId="24" hidden="1" customBuiltin="1"/>
    <cellStyle name="Linked Cell" xfId="25911" builtinId="24" hidden="1" customBuiltin="1"/>
    <cellStyle name="Linked Cell" xfId="25882" builtinId="24" hidden="1" customBuiltin="1"/>
    <cellStyle name="Linked Cell" xfId="25914" builtinId="24" hidden="1" customBuiltin="1"/>
    <cellStyle name="Linked Cell" xfId="25994" builtinId="24" hidden="1" customBuiltin="1"/>
    <cellStyle name="Linked Cell" xfId="26030" builtinId="24" hidden="1" customBuiltin="1"/>
    <cellStyle name="Linked Cell" xfId="26064" builtinId="24" hidden="1" customBuiltin="1"/>
    <cellStyle name="Linked Cell" xfId="26101" builtinId="24" hidden="1" customBuiltin="1"/>
    <cellStyle name="Linked Cell" xfId="26139" builtinId="24" hidden="1" customBuiltin="1"/>
    <cellStyle name="Linked Cell" xfId="26167" builtinId="24" hidden="1" customBuiltin="1"/>
    <cellStyle name="Linked Cell" xfId="26199" builtinId="24" hidden="1" customBuiltin="1"/>
    <cellStyle name="Linked Cell" xfId="26229" builtinId="24" hidden="1" customBuiltin="1"/>
    <cellStyle name="Linked Cell" xfId="26256" builtinId="24" hidden="1" customBuiltin="1"/>
    <cellStyle name="Linked Cell" xfId="26232" builtinId="24" hidden="1" customBuiltin="1"/>
    <cellStyle name="Linked Cell" xfId="26206" builtinId="24" hidden="1" customBuiltin="1"/>
    <cellStyle name="Linked Cell" xfId="26235" builtinId="24" hidden="1" customBuiltin="1"/>
    <cellStyle name="Linked Cell" xfId="26297" builtinId="24" hidden="1" customBuiltin="1"/>
    <cellStyle name="Linked Cell" xfId="26320" builtinId="24" hidden="1" customBuiltin="1"/>
    <cellStyle name="Linked Cell" xfId="26341" builtinId="24" hidden="1" customBuiltin="1"/>
    <cellStyle name="Linked Cell" xfId="26363" builtinId="24" hidden="1" customBuiltin="1"/>
    <cellStyle name="Linked Cell" xfId="26385" builtinId="24" hidden="1" customBuiltin="1"/>
    <cellStyle name="Linked Cell" xfId="26406" builtinId="24" hidden="1" customBuiltin="1"/>
    <cellStyle name="Linked Cell" xfId="26428" builtinId="24" hidden="1" customBuiltin="1"/>
    <cellStyle name="Linked Cell" xfId="26450" builtinId="24" hidden="1" customBuiltin="1"/>
    <cellStyle name="Linked Cell" xfId="26471" builtinId="24" hidden="1" customBuiltin="1"/>
    <cellStyle name="Linked Cell" xfId="26496" builtinId="24" hidden="1" customBuiltin="1"/>
    <cellStyle name="Linked Cell" xfId="26675" builtinId="24" hidden="1" customBuiltin="1"/>
    <cellStyle name="Linked Cell" xfId="26696" builtinId="24" hidden="1" customBuiltin="1"/>
    <cellStyle name="Linked Cell" xfId="26719" builtinId="24" hidden="1" customBuiltin="1"/>
    <cellStyle name="Linked Cell" xfId="26741" builtinId="24" hidden="1" customBuiltin="1"/>
    <cellStyle name="Linked Cell" xfId="26762" builtinId="24" hidden="1" customBuiltin="1"/>
    <cellStyle name="Linked Cell" xfId="26640" builtinId="24" hidden="1" customBuiltin="1"/>
    <cellStyle name="Linked Cell" xfId="26795" builtinId="24" hidden="1" customBuiltin="1"/>
    <cellStyle name="Linked Cell" xfId="26823" builtinId="24" hidden="1" customBuiltin="1"/>
    <cellStyle name="Linked Cell" xfId="26858" builtinId="24" hidden="1" customBuiltin="1"/>
    <cellStyle name="Linked Cell" xfId="26888" builtinId="24" hidden="1" customBuiltin="1"/>
    <cellStyle name="Linked Cell" xfId="26919" builtinId="24" hidden="1" customBuiltin="1"/>
    <cellStyle name="Linked Cell" xfId="26891" builtinId="24" hidden="1" customBuiltin="1"/>
    <cellStyle name="Linked Cell" xfId="26865" builtinId="24" hidden="1" customBuiltin="1"/>
    <cellStyle name="Linked Cell" xfId="26894" builtinId="24" hidden="1" customBuiltin="1"/>
    <cellStyle name="Linked Cell" xfId="26965" builtinId="24" hidden="1" customBuiltin="1"/>
    <cellStyle name="Linked Cell" xfId="26987" builtinId="24" hidden="1" customBuiltin="1"/>
    <cellStyle name="Linked Cell" xfId="27008" builtinId="24" hidden="1" customBuiltin="1"/>
    <cellStyle name="Linked Cell" xfId="26898" builtinId="24" hidden="1" customBuiltin="1"/>
    <cellStyle name="Linked Cell" xfId="27050" builtinId="24" hidden="1" customBuiltin="1"/>
    <cellStyle name="Linked Cell" xfId="27077" builtinId="24" hidden="1" customBuiltin="1"/>
    <cellStyle name="Linked Cell" xfId="27109" builtinId="24" hidden="1" customBuiltin="1"/>
    <cellStyle name="Linked Cell" xfId="27138" builtinId="24" hidden="1" customBuiltin="1"/>
    <cellStyle name="Linked Cell" xfId="27165" builtinId="24" hidden="1" customBuiltin="1"/>
    <cellStyle name="Linked Cell" xfId="27141" builtinId="24" hidden="1" customBuiltin="1"/>
    <cellStyle name="Linked Cell" xfId="27116" builtinId="24" hidden="1" customBuiltin="1"/>
    <cellStyle name="Linked Cell" xfId="27144" builtinId="24" hidden="1" customBuiltin="1"/>
    <cellStyle name="Linked Cell" xfId="27206" builtinId="24" hidden="1" customBuiltin="1"/>
    <cellStyle name="Linked Cell" xfId="27228" builtinId="24" hidden="1" customBuiltin="1"/>
    <cellStyle name="Linked Cell" xfId="27249" builtinId="24" hidden="1" customBuiltin="1"/>
    <cellStyle name="Linked Cell" xfId="27273" builtinId="24" hidden="1" customBuiltin="1"/>
    <cellStyle name="Linked Cell" xfId="27310" builtinId="24" hidden="1" customBuiltin="1"/>
    <cellStyle name="Linked Cell" xfId="27337" builtinId="24" hidden="1" customBuiltin="1"/>
    <cellStyle name="Linked Cell" xfId="27369" builtinId="24" hidden="1" customBuiltin="1"/>
    <cellStyle name="Linked Cell" xfId="27398" builtinId="24" hidden="1" customBuiltin="1"/>
    <cellStyle name="Linked Cell" xfId="27425" builtinId="24" hidden="1" customBuiltin="1"/>
    <cellStyle name="Linked Cell" xfId="27401" builtinId="24" hidden="1" customBuiltin="1"/>
    <cellStyle name="Linked Cell" xfId="27376" builtinId="24" hidden="1" customBuiltin="1"/>
    <cellStyle name="Linked Cell" xfId="27404" builtinId="24" hidden="1" customBuiltin="1"/>
    <cellStyle name="Linked Cell" xfId="27466" builtinId="24" hidden="1" customBuiltin="1"/>
    <cellStyle name="Linked Cell" xfId="27488" builtinId="24" hidden="1" customBuiltin="1"/>
    <cellStyle name="Linked Cell" xfId="27509" builtinId="24" hidden="1" customBuiltin="1"/>
    <cellStyle name="Linked Cell" xfId="27530" builtinId="24" hidden="1" customBuiltin="1"/>
    <cellStyle name="Linked Cell" xfId="26564" builtinId="24" hidden="1" customBuiltin="1"/>
    <cellStyle name="Linked Cell" xfId="26615" builtinId="24" hidden="1" customBuiltin="1"/>
    <cellStyle name="Linked Cell" xfId="26623" builtinId="24" hidden="1" customBuiltin="1"/>
    <cellStyle name="Linked Cell" xfId="26566" builtinId="24" hidden="1" customBuiltin="1"/>
    <cellStyle name="Linked Cell" xfId="26589" builtinId="24" hidden="1" customBuiltin="1"/>
    <cellStyle name="Linked Cell" xfId="26588" builtinId="24" hidden="1" customBuiltin="1"/>
    <cellStyle name="Linked Cell" xfId="27583" builtinId="24" hidden="1" customBuiltin="1"/>
    <cellStyle name="Linked Cell" xfId="27604" builtinId="24" hidden="1" customBuiltin="1"/>
    <cellStyle name="Linked Cell" xfId="27627" builtinId="24" hidden="1" customBuiltin="1"/>
    <cellStyle name="Linked Cell" xfId="27648" builtinId="24" hidden="1" customBuiltin="1"/>
    <cellStyle name="Linked Cell" xfId="27669" builtinId="24" hidden="1" customBuiltin="1"/>
    <cellStyle name="Linked Cell" xfId="27550" builtinId="24" hidden="1" customBuiltin="1"/>
    <cellStyle name="Linked Cell" xfId="27701" builtinId="24" hidden="1" customBuiltin="1"/>
    <cellStyle name="Linked Cell" xfId="27729" builtinId="24" hidden="1" customBuiltin="1"/>
    <cellStyle name="Linked Cell" xfId="27764" builtinId="24" hidden="1" customBuiltin="1"/>
    <cellStyle name="Linked Cell" xfId="27793" builtinId="24" hidden="1" customBuiltin="1"/>
    <cellStyle name="Linked Cell" xfId="27824" builtinId="24" hidden="1" customBuiltin="1"/>
    <cellStyle name="Linked Cell" xfId="27796" builtinId="24" hidden="1" customBuiltin="1"/>
    <cellStyle name="Linked Cell" xfId="27771" builtinId="24" hidden="1" customBuiltin="1"/>
    <cellStyle name="Linked Cell" xfId="27799" builtinId="24" hidden="1" customBuiltin="1"/>
    <cellStyle name="Linked Cell" xfId="27870" builtinId="24" hidden="1" customBuiltin="1"/>
    <cellStyle name="Linked Cell" xfId="27891" builtinId="24" hidden="1" customBuiltin="1"/>
    <cellStyle name="Linked Cell" xfId="27912" builtinId="24" hidden="1" customBuiltin="1"/>
    <cellStyle name="Linked Cell" xfId="27803" builtinId="24" hidden="1" customBuiltin="1"/>
    <cellStyle name="Linked Cell" xfId="27952" builtinId="24" hidden="1" customBuiltin="1"/>
    <cellStyle name="Linked Cell" xfId="27979" builtinId="24" hidden="1" customBuiltin="1"/>
    <cellStyle name="Linked Cell" xfId="28011" builtinId="24" hidden="1" customBuiltin="1"/>
    <cellStyle name="Linked Cell" xfId="28039" builtinId="24" hidden="1" customBuiltin="1"/>
    <cellStyle name="Linked Cell" xfId="28066" builtinId="24" hidden="1" customBuiltin="1"/>
    <cellStyle name="Linked Cell" xfId="28042" builtinId="24" hidden="1" customBuiltin="1"/>
    <cellStyle name="Linked Cell" xfId="28018" builtinId="24" hidden="1" customBuiltin="1"/>
    <cellStyle name="Linked Cell" xfId="28045" builtinId="24" hidden="1" customBuiltin="1"/>
    <cellStyle name="Linked Cell" xfId="28107" builtinId="24" hidden="1" customBuiltin="1"/>
    <cellStyle name="Linked Cell" xfId="28128" builtinId="24" hidden="1" customBuiltin="1"/>
    <cellStyle name="Linked Cell" xfId="28149" builtinId="24" hidden="1" customBuiltin="1"/>
    <cellStyle name="Linked Cell" xfId="28173" builtinId="24" hidden="1" customBuiltin="1"/>
    <cellStyle name="Linked Cell" xfId="28208" builtinId="24" hidden="1" customBuiltin="1"/>
    <cellStyle name="Linked Cell" xfId="28235" builtinId="24" hidden="1" customBuiltin="1"/>
    <cellStyle name="Linked Cell" xfId="28267" builtinId="24" hidden="1" customBuiltin="1"/>
    <cellStyle name="Linked Cell" xfId="28295" builtinId="24" hidden="1" customBuiltin="1"/>
    <cellStyle name="Linked Cell" xfId="28322" builtinId="24" hidden="1" customBuiltin="1"/>
    <cellStyle name="Linked Cell" xfId="28298" builtinId="24" hidden="1" customBuiltin="1"/>
    <cellStyle name="Linked Cell" xfId="28274" builtinId="24" hidden="1" customBuiltin="1"/>
    <cellStyle name="Linked Cell" xfId="28301" builtinId="24" hidden="1" customBuiltin="1"/>
    <cellStyle name="Linked Cell" xfId="28363" builtinId="24" hidden="1" customBuiltin="1"/>
    <cellStyle name="Linked Cell" xfId="28384" builtinId="24" hidden="1" customBuiltin="1"/>
    <cellStyle name="Linked Cell" xfId="28405" builtinId="24" hidden="1" customBuiltin="1"/>
    <cellStyle name="Linked Cell" xfId="28426" builtinId="24" hidden="1" customBuiltin="1"/>
    <cellStyle name="Neutral" xfId="11" builtinId="28" hidden="1" customBuiltin="1"/>
    <cellStyle name="Neutral" xfId="61" builtinId="28" hidden="1" customBuiltin="1"/>
    <cellStyle name="Neutral" xfId="96" builtinId="28" hidden="1" customBuiltin="1"/>
    <cellStyle name="Neutral" xfId="138" builtinId="28" hidden="1" customBuiltin="1"/>
    <cellStyle name="Neutral" xfId="181" builtinId="28" hidden="1" customBuiltin="1"/>
    <cellStyle name="Neutral" xfId="215" builtinId="28" hidden="1" customBuiltin="1"/>
    <cellStyle name="Neutral" xfId="252" builtinId="28" hidden="1" customBuiltin="1"/>
    <cellStyle name="Neutral" xfId="289" builtinId="28" hidden="1" customBuiltin="1"/>
    <cellStyle name="Neutral" xfId="323" builtinId="28" hidden="1" customBuiltin="1"/>
    <cellStyle name="Neutral" xfId="358" builtinId="28" hidden="1" customBuiltin="1"/>
    <cellStyle name="Neutral" xfId="446" builtinId="28" hidden="1" customBuiltin="1"/>
    <cellStyle name="Neutral" xfId="480" builtinId="28" hidden="1" customBuiltin="1"/>
    <cellStyle name="Neutral" xfId="516" builtinId="28" hidden="1" customBuiltin="1"/>
    <cellStyle name="Neutral" xfId="552" builtinId="28" hidden="1" customBuiltin="1"/>
    <cellStyle name="Neutral" xfId="586" builtinId="28" hidden="1" customBuiltin="1"/>
    <cellStyle name="Neutral" xfId="401" builtinId="28" hidden="1" customBuiltin="1"/>
    <cellStyle name="Neutral" xfId="637" builtinId="28" hidden="1" customBuiltin="1"/>
    <cellStyle name="Neutral" xfId="671" builtinId="28" hidden="1" customBuiltin="1"/>
    <cellStyle name="Neutral" xfId="708" builtinId="28" hidden="1" customBuiltin="1"/>
    <cellStyle name="Neutral" xfId="744" builtinId="28" hidden="1" customBuiltin="1"/>
    <cellStyle name="Neutral" xfId="778" builtinId="28" hidden="1" customBuiltin="1"/>
    <cellStyle name="Neutral" xfId="709" builtinId="28" hidden="1" customBuiltin="1"/>
    <cellStyle name="Neutral" xfId="787" builtinId="28" hidden="1" customBuiltin="1"/>
    <cellStyle name="Neutral" xfId="431" builtinId="28" hidden="1" customBuiltin="1"/>
    <cellStyle name="Neutral" xfId="839" builtinId="28" hidden="1" customBuiltin="1"/>
    <cellStyle name="Neutral" xfId="876" builtinId="28" hidden="1" customBuiltin="1"/>
    <cellStyle name="Neutral" xfId="911" builtinId="28" hidden="1" customBuiltin="1"/>
    <cellStyle name="Neutral" xfId="840" builtinId="28" hidden="1" customBuiltin="1"/>
    <cellStyle name="Neutral" xfId="974" builtinId="28" hidden="1" customBuiltin="1"/>
    <cellStyle name="Neutral" xfId="1007" builtinId="28" hidden="1" customBuiltin="1"/>
    <cellStyle name="Neutral" xfId="1041" builtinId="28" hidden="1" customBuiltin="1"/>
    <cellStyle name="Neutral" xfId="1075" builtinId="28" hidden="1" customBuiltin="1"/>
    <cellStyle name="Neutral" xfId="1105" builtinId="28" hidden="1" customBuiltin="1"/>
    <cellStyle name="Neutral" xfId="1042" builtinId="28" hidden="1" customBuiltin="1"/>
    <cellStyle name="Neutral" xfId="1114" builtinId="28" hidden="1" customBuiltin="1"/>
    <cellStyle name="Neutral" xfId="764" builtinId="28" hidden="1" customBuiltin="1"/>
    <cellStyle name="Neutral" xfId="1161" builtinId="28" hidden="1" customBuiltin="1"/>
    <cellStyle name="Neutral" xfId="1197" builtinId="28" hidden="1" customBuiltin="1"/>
    <cellStyle name="Neutral" xfId="1231" builtinId="28" hidden="1" customBuiltin="1"/>
    <cellStyle name="Neutral" xfId="1271" builtinId="28" hidden="1" customBuiltin="1"/>
    <cellStyle name="Neutral" xfId="1316" builtinId="28" hidden="1" customBuiltin="1"/>
    <cellStyle name="Neutral" xfId="1349" builtinId="28" hidden="1" customBuiltin="1"/>
    <cellStyle name="Neutral" xfId="1383" builtinId="28" hidden="1" customBuiltin="1"/>
    <cellStyle name="Neutral" xfId="1417" builtinId="28" hidden="1" customBuiltin="1"/>
    <cellStyle name="Neutral" xfId="1447" builtinId="28" hidden="1" customBuiltin="1"/>
    <cellStyle name="Neutral" xfId="1384" builtinId="28" hidden="1" customBuiltin="1"/>
    <cellStyle name="Neutral" xfId="1456" builtinId="28" hidden="1" customBuiltin="1"/>
    <cellStyle name="Neutral" xfId="1283" builtinId="28" hidden="1" customBuiltin="1"/>
    <cellStyle name="Neutral" xfId="1503" builtinId="28" hidden="1" customBuiltin="1"/>
    <cellStyle name="Neutral" xfId="1539" builtinId="28" hidden="1" customBuiltin="1"/>
    <cellStyle name="Neutral" xfId="1573" builtinId="28" hidden="1" customBuiltin="1"/>
    <cellStyle name="Neutral" xfId="1608" builtinId="28" hidden="1" customBuiltin="1"/>
    <cellStyle name="Neutral" xfId="1729" builtinId="28" hidden="1" customBuiltin="1"/>
    <cellStyle name="Neutral" xfId="1750" builtinId="28" hidden="1" customBuiltin="1"/>
    <cellStyle name="Neutral" xfId="1772" builtinId="28" hidden="1" customBuiltin="1"/>
    <cellStyle name="Neutral" xfId="1794" builtinId="28" hidden="1" customBuiltin="1"/>
    <cellStyle name="Neutral" xfId="1815" builtinId="28" hidden="1" customBuiltin="1"/>
    <cellStyle name="Neutral" xfId="1840" builtinId="28" hidden="1" customBuiltin="1"/>
    <cellStyle name="Neutral" xfId="2019" builtinId="28" hidden="1" customBuiltin="1"/>
    <cellStyle name="Neutral" xfId="2040" builtinId="28" hidden="1" customBuiltin="1"/>
    <cellStyle name="Neutral" xfId="2063" builtinId="28" hidden="1" customBuiltin="1"/>
    <cellStyle name="Neutral" xfId="2085" builtinId="28" hidden="1" customBuiltin="1"/>
    <cellStyle name="Neutral" xfId="2106" builtinId="28" hidden="1" customBuiltin="1"/>
    <cellStyle name="Neutral" xfId="1992" builtinId="28" hidden="1" customBuiltin="1"/>
    <cellStyle name="Neutral" xfId="2139" builtinId="28" hidden="1" customBuiltin="1"/>
    <cellStyle name="Neutral" xfId="2167" builtinId="28" hidden="1" customBuiltin="1"/>
    <cellStyle name="Neutral" xfId="2201" builtinId="28" hidden="1" customBuiltin="1"/>
    <cellStyle name="Neutral" xfId="2232" builtinId="28" hidden="1" customBuiltin="1"/>
    <cellStyle name="Neutral" xfId="2263" builtinId="28" hidden="1" customBuiltin="1"/>
    <cellStyle name="Neutral" xfId="2202" builtinId="28" hidden="1" customBuiltin="1"/>
    <cellStyle name="Neutral" xfId="2272" builtinId="28" hidden="1" customBuiltin="1"/>
    <cellStyle name="Neutral" xfId="2007" builtinId="28" hidden="1" customBuiltin="1"/>
    <cellStyle name="Neutral" xfId="2308" builtinId="28" hidden="1" customBuiltin="1"/>
    <cellStyle name="Neutral" xfId="2331" builtinId="28" hidden="1" customBuiltin="1"/>
    <cellStyle name="Neutral" xfId="2352" builtinId="28" hidden="1" customBuiltin="1"/>
    <cellStyle name="Neutral" xfId="2309" builtinId="28" hidden="1" customBuiltin="1"/>
    <cellStyle name="Neutral" xfId="2394" builtinId="28" hidden="1" customBuiltin="1"/>
    <cellStyle name="Neutral" xfId="2421" builtinId="28" hidden="1" customBuiltin="1"/>
    <cellStyle name="Neutral" xfId="2452" builtinId="28" hidden="1" customBuiltin="1"/>
    <cellStyle name="Neutral" xfId="2482" builtinId="28" hidden="1" customBuiltin="1"/>
    <cellStyle name="Neutral" xfId="2509" builtinId="28" hidden="1" customBuiltin="1"/>
    <cellStyle name="Neutral" xfId="2453" builtinId="28" hidden="1" customBuiltin="1"/>
    <cellStyle name="Neutral" xfId="2518" builtinId="28" hidden="1" customBuiltin="1"/>
    <cellStyle name="Neutral" xfId="2251" builtinId="28" hidden="1" customBuiltin="1"/>
    <cellStyle name="Neutral" xfId="2550" builtinId="28" hidden="1" customBuiltin="1"/>
    <cellStyle name="Neutral" xfId="2572" builtinId="28" hidden="1" customBuiltin="1"/>
    <cellStyle name="Neutral" xfId="2593" builtinId="28" hidden="1" customBuiltin="1"/>
    <cellStyle name="Neutral" xfId="2617" builtinId="28" hidden="1" customBuiltin="1"/>
    <cellStyle name="Neutral" xfId="2654" builtinId="28" hidden="1" customBuiltin="1"/>
    <cellStyle name="Neutral" xfId="2681" builtinId="28" hidden="1" customBuiltin="1"/>
    <cellStyle name="Neutral" xfId="2712" builtinId="28" hidden="1" customBuiltin="1"/>
    <cellStyle name="Neutral" xfId="2742" builtinId="28" hidden="1" customBuiltin="1"/>
    <cellStyle name="Neutral" xfId="2769" builtinId="28" hidden="1" customBuiltin="1"/>
    <cellStyle name="Neutral" xfId="2713" builtinId="28" hidden="1" customBuiltin="1"/>
    <cellStyle name="Neutral" xfId="2778" builtinId="28" hidden="1" customBuiltin="1"/>
    <cellStyle name="Neutral" xfId="2628" builtinId="28" hidden="1" customBuiltin="1"/>
    <cellStyle name="Neutral" xfId="2810" builtinId="28" hidden="1" customBuiltin="1"/>
    <cellStyle name="Neutral" xfId="2832" builtinId="28" hidden="1" customBuiltin="1"/>
    <cellStyle name="Neutral" xfId="2853" builtinId="28" hidden="1" customBuiltin="1"/>
    <cellStyle name="Neutral" xfId="2874" builtinId="28" hidden="1" customBuiltin="1"/>
    <cellStyle name="Neutral" xfId="1891" builtinId="28" hidden="1" customBuiltin="1"/>
    <cellStyle name="Neutral" xfId="1911" builtinId="28" hidden="1" customBuiltin="1"/>
    <cellStyle name="Neutral" xfId="1918" builtinId="28" hidden="1" customBuiltin="1"/>
    <cellStyle name="Neutral" xfId="1895" builtinId="28" hidden="1" customBuiltin="1"/>
    <cellStyle name="Neutral" xfId="1976" builtinId="28" hidden="1" customBuiltin="1"/>
    <cellStyle name="Neutral" xfId="1858" builtinId="28" hidden="1" customBuiltin="1"/>
    <cellStyle name="Neutral" xfId="3026" builtinId="28" hidden="1" customBuiltin="1"/>
    <cellStyle name="Neutral" xfId="3047" builtinId="28" hidden="1" customBuiltin="1"/>
    <cellStyle name="Neutral" xfId="3070" builtinId="28" hidden="1" customBuiltin="1"/>
    <cellStyle name="Neutral" xfId="3091" builtinId="28" hidden="1" customBuiltin="1"/>
    <cellStyle name="Neutral" xfId="3112" builtinId="28" hidden="1" customBuiltin="1"/>
    <cellStyle name="Neutral" xfId="3001" builtinId="28" hidden="1" customBuiltin="1"/>
    <cellStyle name="Neutral" xfId="3144" builtinId="28" hidden="1" customBuiltin="1"/>
    <cellStyle name="Neutral" xfId="3172" builtinId="28" hidden="1" customBuiltin="1"/>
    <cellStyle name="Neutral" xfId="3206" builtinId="28" hidden="1" customBuiltin="1"/>
    <cellStyle name="Neutral" xfId="3236" builtinId="28" hidden="1" customBuiltin="1"/>
    <cellStyle name="Neutral" xfId="3267" builtinId="28" hidden="1" customBuiltin="1"/>
    <cellStyle name="Neutral" xfId="3207" builtinId="28" hidden="1" customBuiltin="1"/>
    <cellStyle name="Neutral" xfId="3276" builtinId="28" hidden="1" customBuiltin="1"/>
    <cellStyle name="Neutral" xfId="3015" builtinId="28" hidden="1" customBuiltin="1"/>
    <cellStyle name="Neutral" xfId="3312" builtinId="28" hidden="1" customBuiltin="1"/>
    <cellStyle name="Neutral" xfId="3334" builtinId="28" hidden="1" customBuiltin="1"/>
    <cellStyle name="Neutral" xfId="3355" builtinId="28" hidden="1" customBuiltin="1"/>
    <cellStyle name="Neutral" xfId="3313" builtinId="28" hidden="1" customBuiltin="1"/>
    <cellStyle name="Neutral" xfId="3395" builtinId="28" hidden="1" customBuiltin="1"/>
    <cellStyle name="Neutral" xfId="3422" builtinId="28" hidden="1" customBuiltin="1"/>
    <cellStyle name="Neutral" xfId="3453" builtinId="28" hidden="1" customBuiltin="1"/>
    <cellStyle name="Neutral" xfId="3482" builtinId="28" hidden="1" customBuiltin="1"/>
    <cellStyle name="Neutral" xfId="3509" builtinId="28" hidden="1" customBuiltin="1"/>
    <cellStyle name="Neutral" xfId="3454" builtinId="28" hidden="1" customBuiltin="1"/>
    <cellStyle name="Neutral" xfId="3518" builtinId="28" hidden="1" customBuiltin="1"/>
    <cellStyle name="Neutral" xfId="3255" builtinId="28" hidden="1" customBuiltin="1"/>
    <cellStyle name="Neutral" xfId="3550" builtinId="28" hidden="1" customBuiltin="1"/>
    <cellStyle name="Neutral" xfId="3571" builtinId="28" hidden="1" customBuiltin="1"/>
    <cellStyle name="Neutral" xfId="3592" builtinId="28" hidden="1" customBuiltin="1"/>
    <cellStyle name="Neutral" xfId="3616" builtinId="28" hidden="1" customBuiltin="1"/>
    <cellStyle name="Neutral" xfId="3651" builtinId="28" hidden="1" customBuiltin="1"/>
    <cellStyle name="Neutral" xfId="3678" builtinId="28" hidden="1" customBuiltin="1"/>
    <cellStyle name="Neutral" xfId="3709" builtinId="28" hidden="1" customBuiltin="1"/>
    <cellStyle name="Neutral" xfId="3738" builtinId="28" hidden="1" customBuiltin="1"/>
    <cellStyle name="Neutral" xfId="3765" builtinId="28" hidden="1" customBuiltin="1"/>
    <cellStyle name="Neutral" xfId="3710" builtinId="28" hidden="1" customBuiltin="1"/>
    <cellStyle name="Neutral" xfId="3774" builtinId="28" hidden="1" customBuiltin="1"/>
    <cellStyle name="Neutral" xfId="3627" builtinId="28" hidden="1" customBuiltin="1"/>
    <cellStyle name="Neutral" xfId="3806" builtinId="28" hidden="1" customBuiltin="1"/>
    <cellStyle name="Neutral" xfId="3827" builtinId="28" hidden="1" customBuiltin="1"/>
    <cellStyle name="Neutral" xfId="3848" builtinId="28" hidden="1" customBuiltin="1"/>
    <cellStyle name="Neutral" xfId="3869" builtinId="28" hidden="1" customBuiltin="1"/>
    <cellStyle name="Neutral" xfId="3909" builtinId="28" hidden="1" customBuiltin="1"/>
    <cellStyle name="Neutral" xfId="3943" builtinId="28" hidden="1" customBuiltin="1"/>
    <cellStyle name="Neutral" xfId="3980" builtinId="28" hidden="1" customBuiltin="1"/>
    <cellStyle name="Neutral" xfId="4017" builtinId="28" hidden="1" customBuiltin="1"/>
    <cellStyle name="Neutral" xfId="4051" builtinId="28" hidden="1" customBuiltin="1"/>
    <cellStyle name="Neutral" xfId="4249" builtinId="28" hidden="1" customBuiltin="1"/>
    <cellStyle name="Neutral" xfId="6384" builtinId="28" hidden="1" customBuiltin="1"/>
    <cellStyle name="Neutral" xfId="6408" builtinId="28" hidden="1" customBuiltin="1"/>
    <cellStyle name="Neutral" xfId="6436" builtinId="28" hidden="1" customBuiltin="1"/>
    <cellStyle name="Neutral" xfId="6462" builtinId="28" hidden="1" customBuiltin="1"/>
    <cellStyle name="Neutral" xfId="6485" builtinId="28" hidden="1" customBuiltin="1"/>
    <cellStyle name="Neutral" xfId="6348" builtinId="28" hidden="1" customBuiltin="1"/>
    <cellStyle name="Neutral" xfId="6525" builtinId="28" hidden="1" customBuiltin="1"/>
    <cellStyle name="Neutral" xfId="6559" builtinId="28" hidden="1" customBuiltin="1"/>
    <cellStyle name="Neutral" xfId="6596" builtinId="28" hidden="1" customBuiltin="1"/>
    <cellStyle name="Neutral" xfId="6633" builtinId="28" hidden="1" customBuiltin="1"/>
    <cellStyle name="Neutral" xfId="6668" builtinId="28" hidden="1" customBuiltin="1"/>
    <cellStyle name="Neutral" xfId="6597" builtinId="28" hidden="1" customBuiltin="1"/>
    <cellStyle name="Neutral" xfId="6677" builtinId="28" hidden="1" customBuiltin="1"/>
    <cellStyle name="Neutral" xfId="6369" builtinId="28" hidden="1" customBuiltin="1"/>
    <cellStyle name="Neutral" xfId="6729" builtinId="28" hidden="1" customBuiltin="1"/>
    <cellStyle name="Neutral" xfId="6766" builtinId="28" hidden="1" customBuiltin="1"/>
    <cellStyle name="Neutral" xfId="6801" builtinId="28" hidden="1" customBuiltin="1"/>
    <cellStyle name="Neutral" xfId="6730" builtinId="28" hidden="1" customBuiltin="1"/>
    <cellStyle name="Neutral" xfId="6864" builtinId="28" hidden="1" customBuiltin="1"/>
    <cellStyle name="Neutral" xfId="6897" builtinId="28" hidden="1" customBuiltin="1"/>
    <cellStyle name="Neutral" xfId="6932" builtinId="28" hidden="1" customBuiltin="1"/>
    <cellStyle name="Neutral" xfId="6966" builtinId="28" hidden="1" customBuiltin="1"/>
    <cellStyle name="Neutral" xfId="6996" builtinId="28" hidden="1" customBuiltin="1"/>
    <cellStyle name="Neutral" xfId="6933" builtinId="28" hidden="1" customBuiltin="1"/>
    <cellStyle name="Neutral" xfId="7005" builtinId="28" hidden="1" customBuiltin="1"/>
    <cellStyle name="Neutral" xfId="6654" builtinId="28" hidden="1" customBuiltin="1"/>
    <cellStyle name="Neutral" xfId="7052" builtinId="28" hidden="1" customBuiltin="1"/>
    <cellStyle name="Neutral" xfId="7088" builtinId="28" hidden="1" customBuiltin="1"/>
    <cellStyle name="Neutral" xfId="7122" builtinId="28" hidden="1" customBuiltin="1"/>
    <cellStyle name="Neutral" xfId="7162" builtinId="28" hidden="1" customBuiltin="1"/>
    <cellStyle name="Neutral" xfId="7208" builtinId="28" hidden="1" customBuiltin="1"/>
    <cellStyle name="Neutral" xfId="7242" builtinId="28" hidden="1" customBuiltin="1"/>
    <cellStyle name="Neutral" xfId="7277" builtinId="28" hidden="1" customBuiltin="1"/>
    <cellStyle name="Neutral" xfId="7311" builtinId="28" hidden="1" customBuiltin="1"/>
    <cellStyle name="Neutral" xfId="7341" builtinId="28" hidden="1" customBuiltin="1"/>
    <cellStyle name="Neutral" xfId="7278" builtinId="28" hidden="1" customBuiltin="1"/>
    <cellStyle name="Neutral" xfId="7350" builtinId="28" hidden="1" customBuiltin="1"/>
    <cellStyle name="Neutral" xfId="7174" builtinId="28" hidden="1" customBuiltin="1"/>
    <cellStyle name="Neutral" xfId="7398" builtinId="28" hidden="1" customBuiltin="1"/>
    <cellStyle name="Neutral" xfId="7434" builtinId="28" hidden="1" customBuiltin="1"/>
    <cellStyle name="Neutral" xfId="7468" builtinId="28" hidden="1" customBuiltin="1"/>
    <cellStyle name="Neutral" xfId="7517" builtinId="28" hidden="1" customBuiltin="1"/>
    <cellStyle name="Neutral" xfId="7970" builtinId="28" hidden="1" customBuiltin="1"/>
    <cellStyle name="Neutral" xfId="7991" builtinId="28" hidden="1" customBuiltin="1"/>
    <cellStyle name="Neutral" xfId="8014" builtinId="28" hidden="1" customBuiltin="1"/>
    <cellStyle name="Neutral" xfId="8037" builtinId="28" hidden="1" customBuiltin="1"/>
    <cellStyle name="Neutral" xfId="8058" builtinId="28" hidden="1" customBuiltin="1"/>
    <cellStyle name="Neutral" xfId="8102" builtinId="28" hidden="1" customBuiltin="1"/>
    <cellStyle name="Neutral" xfId="8567" builtinId="28" hidden="1" customBuiltin="1"/>
    <cellStyle name="Neutral" xfId="8591" builtinId="28" hidden="1" customBuiltin="1"/>
    <cellStyle name="Neutral" xfId="8618" builtinId="28" hidden="1" customBuiltin="1"/>
    <cellStyle name="Neutral" xfId="8642" builtinId="28" hidden="1" customBuiltin="1"/>
    <cellStyle name="Neutral" xfId="8668" builtinId="28" hidden="1" customBuiltin="1"/>
    <cellStyle name="Neutral" xfId="8538" builtinId="28" hidden="1" customBuiltin="1"/>
    <cellStyle name="Neutral" xfId="8703" builtinId="28" hidden="1" customBuiltin="1"/>
    <cellStyle name="Neutral" xfId="8732" builtinId="28" hidden="1" customBuiltin="1"/>
    <cellStyle name="Neutral" xfId="8767" builtinId="28" hidden="1" customBuiltin="1"/>
    <cellStyle name="Neutral" xfId="8800" builtinId="28" hidden="1" customBuiltin="1"/>
    <cellStyle name="Neutral" xfId="8832" builtinId="28" hidden="1" customBuiltin="1"/>
    <cellStyle name="Neutral" xfId="8768" builtinId="28" hidden="1" customBuiltin="1"/>
    <cellStyle name="Neutral" xfId="8841" builtinId="28" hidden="1" customBuiltin="1"/>
    <cellStyle name="Neutral" xfId="8555" builtinId="28" hidden="1" customBuiltin="1"/>
    <cellStyle name="Neutral" xfId="8881" builtinId="28" hidden="1" customBuiltin="1"/>
    <cellStyle name="Neutral" xfId="8906" builtinId="28" hidden="1" customBuiltin="1"/>
    <cellStyle name="Neutral" xfId="8930" builtinId="28" hidden="1" customBuiltin="1"/>
    <cellStyle name="Neutral" xfId="8882" builtinId="28" hidden="1" customBuiltin="1"/>
    <cellStyle name="Neutral" xfId="8975" builtinId="28" hidden="1" customBuiltin="1"/>
    <cellStyle name="Neutral" xfId="9006" builtinId="28" hidden="1" customBuiltin="1"/>
    <cellStyle name="Neutral" xfId="9038" builtinId="28" hidden="1" customBuiltin="1"/>
    <cellStyle name="Neutral" xfId="9070" builtinId="28" hidden="1" customBuiltin="1"/>
    <cellStyle name="Neutral" xfId="9097" builtinId="28" hidden="1" customBuiltin="1"/>
    <cellStyle name="Neutral" xfId="9039" builtinId="28" hidden="1" customBuiltin="1"/>
    <cellStyle name="Neutral" xfId="9106" builtinId="28" hidden="1" customBuiltin="1"/>
    <cellStyle name="Neutral" xfId="8820" builtinId="28" hidden="1" customBuiltin="1"/>
    <cellStyle name="Neutral" xfId="9144" builtinId="28" hidden="1" customBuiltin="1"/>
    <cellStyle name="Neutral" xfId="9168" builtinId="28" hidden="1" customBuiltin="1"/>
    <cellStyle name="Neutral" xfId="9194" builtinId="28" hidden="1" customBuiltin="1"/>
    <cellStyle name="Neutral" xfId="9222" builtinId="28" hidden="1" customBuiltin="1"/>
    <cellStyle name="Neutral" xfId="9261" builtinId="28" hidden="1" customBuiltin="1"/>
    <cellStyle name="Neutral" xfId="9291" builtinId="28" hidden="1" customBuiltin="1"/>
    <cellStyle name="Neutral" xfId="9323" builtinId="28" hidden="1" customBuiltin="1"/>
    <cellStyle name="Neutral" xfId="9355" builtinId="28" hidden="1" customBuiltin="1"/>
    <cellStyle name="Neutral" xfId="9382" builtinId="28" hidden="1" customBuiltin="1"/>
    <cellStyle name="Neutral" xfId="9324" builtinId="28" hidden="1" customBuiltin="1"/>
    <cellStyle name="Neutral" xfId="9391" builtinId="28" hidden="1" customBuiltin="1"/>
    <cellStyle name="Neutral" xfId="9233" builtinId="28" hidden="1" customBuiltin="1"/>
    <cellStyle name="Neutral" xfId="9428" builtinId="28" hidden="1" customBuiltin="1"/>
    <cellStyle name="Neutral" xfId="9452" builtinId="28" hidden="1" customBuiltin="1"/>
    <cellStyle name="Neutral" xfId="9477" builtinId="28" hidden="1" customBuiltin="1"/>
    <cellStyle name="Neutral" xfId="9500" builtinId="28" hidden="1" customBuiltin="1"/>
    <cellStyle name="Neutral" xfId="8261" builtinId="28" hidden="1" customBuiltin="1"/>
    <cellStyle name="Neutral" xfId="8348" builtinId="28" hidden="1" customBuiltin="1"/>
    <cellStyle name="Neutral" xfId="8358" builtinId="28" hidden="1" customBuiltin="1"/>
    <cellStyle name="Neutral" xfId="8272" builtinId="28" hidden="1" customBuiltin="1"/>
    <cellStyle name="Neutral" xfId="8500" builtinId="28" hidden="1" customBuiltin="1"/>
    <cellStyle name="Neutral" xfId="8129" builtinId="28" hidden="1" customBuiltin="1"/>
    <cellStyle name="Neutral" xfId="9668" builtinId="28" hidden="1" customBuiltin="1"/>
    <cellStyle name="Neutral" xfId="9689" builtinId="28" hidden="1" customBuiltin="1"/>
    <cellStyle name="Neutral" xfId="9712" builtinId="28" hidden="1" customBuiltin="1"/>
    <cellStyle name="Neutral" xfId="9733" builtinId="28" hidden="1" customBuiltin="1"/>
    <cellStyle name="Neutral" xfId="9754" builtinId="28" hidden="1" customBuiltin="1"/>
    <cellStyle name="Neutral" xfId="9641" builtinId="28" hidden="1" customBuiltin="1"/>
    <cellStyle name="Neutral" xfId="9787" builtinId="28" hidden="1" customBuiltin="1"/>
    <cellStyle name="Neutral" xfId="9817" builtinId="28" hidden="1" customBuiltin="1"/>
    <cellStyle name="Neutral" xfId="9851" builtinId="28" hidden="1" customBuiltin="1"/>
    <cellStyle name="Neutral" xfId="9883" builtinId="28" hidden="1" customBuiltin="1"/>
    <cellStyle name="Neutral" xfId="9914" builtinId="28" hidden="1" customBuiltin="1"/>
    <cellStyle name="Neutral" xfId="9852" builtinId="28" hidden="1" customBuiltin="1"/>
    <cellStyle name="Neutral" xfId="9923" builtinId="28" hidden="1" customBuiltin="1"/>
    <cellStyle name="Neutral" xfId="9656" builtinId="28" hidden="1" customBuiltin="1"/>
    <cellStyle name="Neutral" xfId="9965" builtinId="28" hidden="1" customBuiltin="1"/>
    <cellStyle name="Neutral" xfId="9990" builtinId="28" hidden="1" customBuiltin="1"/>
    <cellStyle name="Neutral" xfId="10014" builtinId="28" hidden="1" customBuiltin="1"/>
    <cellStyle name="Neutral" xfId="9966" builtinId="28" hidden="1" customBuiltin="1"/>
    <cellStyle name="Neutral" xfId="10057" builtinId="28" hidden="1" customBuiltin="1"/>
    <cellStyle name="Neutral" xfId="10085" builtinId="28" hidden="1" customBuiltin="1"/>
    <cellStyle name="Neutral" xfId="10116" builtinId="28" hidden="1" customBuiltin="1"/>
    <cellStyle name="Neutral" xfId="10146" builtinId="28" hidden="1" customBuiltin="1"/>
    <cellStyle name="Neutral" xfId="10173" builtinId="28" hidden="1" customBuiltin="1"/>
    <cellStyle name="Neutral" xfId="10117" builtinId="28" hidden="1" customBuiltin="1"/>
    <cellStyle name="Neutral" xfId="10182" builtinId="28" hidden="1" customBuiltin="1"/>
    <cellStyle name="Neutral" xfId="9902" builtinId="28" hidden="1" customBuiltin="1"/>
    <cellStyle name="Neutral" xfId="10220" builtinId="28" hidden="1" customBuiltin="1"/>
    <cellStyle name="Neutral" xfId="10243" builtinId="28" hidden="1" customBuiltin="1"/>
    <cellStyle name="Neutral" xfId="10268" builtinId="28" hidden="1" customBuiltin="1"/>
    <cellStyle name="Neutral" xfId="10295" builtinId="28" hidden="1" customBuiltin="1"/>
    <cellStyle name="Neutral" xfId="10334" builtinId="28" hidden="1" customBuiltin="1"/>
    <cellStyle name="Neutral" xfId="10363" builtinId="28" hidden="1" customBuiltin="1"/>
    <cellStyle name="Neutral" xfId="10395" builtinId="28" hidden="1" customBuiltin="1"/>
    <cellStyle name="Neutral" xfId="10426" builtinId="28" hidden="1" customBuiltin="1"/>
    <cellStyle name="Neutral" xfId="10453" builtinId="28" hidden="1" customBuiltin="1"/>
    <cellStyle name="Neutral" xfId="10396" builtinId="28" hidden="1" customBuiltin="1"/>
    <cellStyle name="Neutral" xfId="10462" builtinId="28" hidden="1" customBuiltin="1"/>
    <cellStyle name="Neutral" xfId="10307" builtinId="28" hidden="1" customBuiltin="1"/>
    <cellStyle name="Neutral" xfId="10499" builtinId="28" hidden="1" customBuiltin="1"/>
    <cellStyle name="Neutral" xfId="10523" builtinId="28" hidden="1" customBuiltin="1"/>
    <cellStyle name="Neutral" xfId="10546" builtinId="28" hidden="1" customBuiltin="1"/>
    <cellStyle name="Neutral" xfId="10576" builtinId="28" hidden="1" customBuiltin="1"/>
    <cellStyle name="Neutral" xfId="8182" builtinId="28" hidden="1" customBuiltin="1"/>
    <cellStyle name="Neutral" xfId="10847" builtinId="28" hidden="1" customBuiltin="1"/>
    <cellStyle name="Neutral" xfId="7613" builtinId="28" hidden="1" customBuiltin="1"/>
    <cellStyle name="Neutral" xfId="5430" builtinId="28" hidden="1" customBuiltin="1"/>
    <cellStyle name="Neutral" xfId="10608" builtinId="28" hidden="1" customBuiltin="1"/>
    <cellStyle name="Neutral" xfId="7937" builtinId="28" hidden="1" customBuiltin="1"/>
    <cellStyle name="Neutral" xfId="6115" builtinId="28" hidden="1" customBuiltin="1"/>
    <cellStyle name="Neutral" xfId="7582" builtinId="28" hidden="1" customBuiltin="1"/>
    <cellStyle name="Neutral" xfId="4769" builtinId="28" hidden="1" customBuiltin="1"/>
    <cellStyle name="Neutral" xfId="4717" builtinId="28" hidden="1" customBuiltin="1"/>
    <cellStyle name="Neutral" xfId="7961" builtinId="28" hidden="1" customBuiltin="1"/>
    <cellStyle name="Neutral" xfId="7827" builtinId="28" hidden="1" customBuiltin="1"/>
    <cellStyle name="Neutral" xfId="4423" builtinId="28" hidden="1" customBuiltin="1"/>
    <cellStyle name="Neutral" xfId="4177" builtinId="28" hidden="1" customBuiltin="1"/>
    <cellStyle name="Neutral" xfId="7731" builtinId="28" hidden="1" customBuiltin="1"/>
    <cellStyle name="Neutral" xfId="10653" builtinId="28" hidden="1" customBuiltin="1"/>
    <cellStyle name="Neutral" xfId="7634" builtinId="28" hidden="1" customBuiltin="1"/>
    <cellStyle name="Neutral" xfId="5409" builtinId="28" hidden="1" customBuiltin="1"/>
    <cellStyle name="Neutral" xfId="9617" builtinId="28" hidden="1" customBuiltin="1"/>
    <cellStyle name="Neutral" xfId="5670" builtinId="28" hidden="1" customBuiltin="1"/>
    <cellStyle name="Neutral" xfId="10601" builtinId="28" hidden="1" customBuiltin="1"/>
    <cellStyle name="Neutral" xfId="10689" builtinId="28" hidden="1" customBuiltin="1"/>
    <cellStyle name="Neutral" xfId="7504" builtinId="28" hidden="1" customBuiltin="1"/>
    <cellStyle name="Neutral" xfId="7559" builtinId="28" hidden="1" customBuiltin="1"/>
    <cellStyle name="Neutral" xfId="10791" builtinId="28" hidden="1" customBuiltin="1"/>
    <cellStyle name="Neutral" xfId="6052" builtinId="28" hidden="1" customBuiltin="1"/>
    <cellStyle name="Neutral" xfId="7923" builtinId="28" hidden="1" customBuiltin="1"/>
    <cellStyle name="Neutral" xfId="7660" builtinId="28" hidden="1" customBuiltin="1"/>
    <cellStyle name="Neutral" xfId="4753" builtinId="28" hidden="1" customBuiltin="1"/>
    <cellStyle name="Neutral" xfId="6152" builtinId="28" hidden="1" customBuiltin="1"/>
    <cellStyle name="Neutral" xfId="5813" builtinId="28" hidden="1" customBuiltin="1"/>
    <cellStyle name="Neutral" xfId="5611" builtinId="28" hidden="1" customBuiltin="1"/>
    <cellStyle name="Neutral" xfId="6252" builtinId="28" hidden="1" customBuiltin="1"/>
    <cellStyle name="Neutral" xfId="5803" builtinId="28" hidden="1" customBuiltin="1"/>
    <cellStyle name="Neutral" xfId="6080" builtinId="28" hidden="1" customBuiltin="1"/>
    <cellStyle name="Neutral" xfId="4887" builtinId="28" hidden="1" customBuiltin="1"/>
    <cellStyle name="Neutral" xfId="5003" builtinId="28" hidden="1" customBuiltin="1"/>
    <cellStyle name="Neutral" xfId="5394" builtinId="28" hidden="1" customBuiltin="1"/>
    <cellStyle name="Neutral" xfId="5390" builtinId="28" hidden="1" customBuiltin="1"/>
    <cellStyle name="Neutral" xfId="4116" builtinId="28" hidden="1" customBuiltin="1"/>
    <cellStyle name="Neutral" xfId="6037" builtinId="28" hidden="1" customBuiltin="1"/>
    <cellStyle name="Neutral" xfId="4372" builtinId="28" hidden="1" customBuiltin="1"/>
    <cellStyle name="Neutral" xfId="4487" builtinId="28" hidden="1" customBuiltin="1"/>
    <cellStyle name="Neutral" xfId="5491" builtinId="28" hidden="1" customBuiltin="1"/>
    <cellStyle name="Neutral" xfId="5381" builtinId="28" hidden="1" customBuiltin="1"/>
    <cellStyle name="Neutral" xfId="3893" builtinId="28" hidden="1" customBuiltin="1"/>
    <cellStyle name="Neutral" xfId="5917" builtinId="28" hidden="1" customBuiltin="1"/>
    <cellStyle name="Neutral" xfId="4147" builtinId="28" hidden="1" customBuiltin="1"/>
    <cellStyle name="Neutral" xfId="4865" builtinId="28" hidden="1" customBuiltin="1"/>
    <cellStyle name="Neutral" xfId="8337" builtinId="28" hidden="1" customBuiltin="1"/>
    <cellStyle name="Neutral" xfId="9133" builtinId="28" hidden="1" customBuiltin="1"/>
    <cellStyle name="Neutral" xfId="5306" builtinId="28" hidden="1" customBuiltin="1"/>
    <cellStyle name="Neutral" xfId="7897" builtinId="28" hidden="1" customBuiltin="1"/>
    <cellStyle name="Neutral" xfId="8896" builtinId="28" hidden="1" customBuiltin="1"/>
    <cellStyle name="Neutral" xfId="11012" builtinId="28" hidden="1" customBuiltin="1"/>
    <cellStyle name="Neutral" xfId="11037" builtinId="28" hidden="1" customBuiltin="1"/>
    <cellStyle name="Neutral" xfId="11068" builtinId="28" hidden="1" customBuiltin="1"/>
    <cellStyle name="Neutral" xfId="11095" builtinId="28" hidden="1" customBuiltin="1"/>
    <cellStyle name="Neutral" xfId="11122" builtinId="28" hidden="1" customBuiltin="1"/>
    <cellStyle name="Neutral" xfId="10978" builtinId="28" hidden="1" customBuiltin="1"/>
    <cellStyle name="Neutral" xfId="11166" builtinId="28" hidden="1" customBuiltin="1"/>
    <cellStyle name="Neutral" xfId="11198" builtinId="28" hidden="1" customBuiltin="1"/>
    <cellStyle name="Neutral" xfId="11232" builtinId="28" hidden="1" customBuiltin="1"/>
    <cellStyle name="Neutral" xfId="11269" builtinId="28" hidden="1" customBuiltin="1"/>
    <cellStyle name="Neutral" xfId="11300" builtinId="28" hidden="1" customBuiltin="1"/>
    <cellStyle name="Neutral" xfId="11233" builtinId="28" hidden="1" customBuiltin="1"/>
    <cellStyle name="Neutral" xfId="11309" builtinId="28" hidden="1" customBuiltin="1"/>
    <cellStyle name="Neutral" xfId="10999" builtinId="28" hidden="1" customBuiltin="1"/>
    <cellStyle name="Neutral" xfId="11352" builtinId="28" hidden="1" customBuiltin="1"/>
    <cellStyle name="Neutral" xfId="11383" builtinId="28" hidden="1" customBuiltin="1"/>
    <cellStyle name="Neutral" xfId="11409" builtinId="28" hidden="1" customBuiltin="1"/>
    <cellStyle name="Neutral" xfId="11353" builtinId="28" hidden="1" customBuiltin="1"/>
    <cellStyle name="Neutral" xfId="11463" builtinId="28" hidden="1" customBuiltin="1"/>
    <cellStyle name="Neutral" xfId="11494" builtinId="28" hidden="1" customBuiltin="1"/>
    <cellStyle name="Neutral" xfId="11526" builtinId="28" hidden="1" customBuiltin="1"/>
    <cellStyle name="Neutral" xfId="11559" builtinId="28" hidden="1" customBuiltin="1"/>
    <cellStyle name="Neutral" xfId="11587" builtinId="28" hidden="1" customBuiltin="1"/>
    <cellStyle name="Neutral" xfId="11527" builtinId="28" hidden="1" customBuiltin="1"/>
    <cellStyle name="Neutral" xfId="11596" builtinId="28" hidden="1" customBuiltin="1"/>
    <cellStyle name="Neutral" xfId="11288" builtinId="28" hidden="1" customBuiltin="1"/>
    <cellStyle name="Neutral" xfId="11634" builtinId="28" hidden="1" customBuiltin="1"/>
    <cellStyle name="Neutral" xfId="11660" builtinId="28" hidden="1" customBuiltin="1"/>
    <cellStyle name="Neutral" xfId="11688" builtinId="28" hidden="1" customBuiltin="1"/>
    <cellStyle name="Neutral" xfId="11719" builtinId="28" hidden="1" customBuiltin="1"/>
    <cellStyle name="Neutral" xfId="11762" builtinId="28" hidden="1" customBuiltin="1"/>
    <cellStyle name="Neutral" xfId="11792" builtinId="28" hidden="1" customBuiltin="1"/>
    <cellStyle name="Neutral" xfId="11824" builtinId="28" hidden="1" customBuiltin="1"/>
    <cellStyle name="Neutral" xfId="11856" builtinId="28" hidden="1" customBuiltin="1"/>
    <cellStyle name="Neutral" xfId="11883" builtinId="28" hidden="1" customBuiltin="1"/>
    <cellStyle name="Neutral" xfId="11825" builtinId="28" hidden="1" customBuiltin="1"/>
    <cellStyle name="Neutral" xfId="11892" builtinId="28" hidden="1" customBuiltin="1"/>
    <cellStyle name="Neutral" xfId="11730" builtinId="28" hidden="1" customBuiltin="1"/>
    <cellStyle name="Neutral" xfId="11928" builtinId="28" hidden="1" customBuiltin="1"/>
    <cellStyle name="Neutral" xfId="11958" builtinId="28" hidden="1" customBuiltin="1"/>
    <cellStyle name="Neutral" xfId="11988" builtinId="28" hidden="1" customBuiltin="1"/>
    <cellStyle name="Neutral" xfId="12013" builtinId="28" hidden="1" customBuiltin="1"/>
    <cellStyle name="Neutral" xfId="9409" builtinId="28" hidden="1" customBuiltin="1"/>
    <cellStyle name="Neutral" xfId="10877" builtinId="28" hidden="1" customBuiltin="1"/>
    <cellStyle name="Neutral" xfId="10885" builtinId="28" hidden="1" customBuiltin="1"/>
    <cellStyle name="Neutral" xfId="5979" builtinId="28" hidden="1" customBuiltin="1"/>
    <cellStyle name="Neutral" xfId="10957" builtinId="28" hidden="1" customBuiltin="1"/>
    <cellStyle name="Neutral" xfId="5980" builtinId="28" hidden="1" customBuiltin="1"/>
    <cellStyle name="Neutral" xfId="12167" builtinId="28" hidden="1" customBuiltin="1"/>
    <cellStyle name="Neutral" xfId="12188" builtinId="28" hidden="1" customBuiltin="1"/>
    <cellStyle name="Neutral" xfId="12211" builtinId="28" hidden="1" customBuiltin="1"/>
    <cellStyle name="Neutral" xfId="12232" builtinId="28" hidden="1" customBuiltin="1"/>
    <cellStyle name="Neutral" xfId="12253" builtinId="28" hidden="1" customBuiltin="1"/>
    <cellStyle name="Neutral" xfId="12140" builtinId="28" hidden="1" customBuiltin="1"/>
    <cellStyle name="Neutral" xfId="12289" builtinId="28" hidden="1" customBuiltin="1"/>
    <cellStyle name="Neutral" xfId="12320" builtinId="28" hidden="1" customBuiltin="1"/>
    <cellStyle name="Neutral" xfId="12355" builtinId="28" hidden="1" customBuiltin="1"/>
    <cellStyle name="Neutral" xfId="12386" builtinId="28" hidden="1" customBuiltin="1"/>
    <cellStyle name="Neutral" xfId="12418" builtinId="28" hidden="1" customBuiltin="1"/>
    <cellStyle name="Neutral" xfId="12356" builtinId="28" hidden="1" customBuiltin="1"/>
    <cellStyle name="Neutral" xfId="12427" builtinId="28" hidden="1" customBuiltin="1"/>
    <cellStyle name="Neutral" xfId="12155" builtinId="28" hidden="1" customBuiltin="1"/>
    <cellStyle name="Neutral" xfId="12470" builtinId="28" hidden="1" customBuiltin="1"/>
    <cellStyle name="Neutral" xfId="12498" builtinId="28" hidden="1" customBuiltin="1"/>
    <cellStyle name="Neutral" xfId="12525" builtinId="28" hidden="1" customBuiltin="1"/>
    <cellStyle name="Neutral" xfId="12471" builtinId="28" hidden="1" customBuiltin="1"/>
    <cellStyle name="Neutral" xfId="12573" builtinId="28" hidden="1" customBuiltin="1"/>
    <cellStyle name="Neutral" xfId="12603" builtinId="28" hidden="1" customBuiltin="1"/>
    <cellStyle name="Neutral" xfId="12634" builtinId="28" hidden="1" customBuiltin="1"/>
    <cellStyle name="Neutral" xfId="12665" builtinId="28" hidden="1" customBuiltin="1"/>
    <cellStyle name="Neutral" xfId="12692" builtinId="28" hidden="1" customBuiltin="1"/>
    <cellStyle name="Neutral" xfId="12635" builtinId="28" hidden="1" customBuiltin="1"/>
    <cellStyle name="Neutral" xfId="12701" builtinId="28" hidden="1" customBuiltin="1"/>
    <cellStyle name="Neutral" xfId="12405" builtinId="28" hidden="1" customBuiltin="1"/>
    <cellStyle name="Neutral" xfId="12739" builtinId="28" hidden="1" customBuiltin="1"/>
    <cellStyle name="Neutral" xfId="12766" builtinId="28" hidden="1" customBuiltin="1"/>
    <cellStyle name="Neutral" xfId="12796" builtinId="28" hidden="1" customBuiltin="1"/>
    <cellStyle name="Neutral" xfId="12827" builtinId="28" hidden="1" customBuiltin="1"/>
    <cellStyle name="Neutral" xfId="12866" builtinId="28" hidden="1" customBuiltin="1"/>
    <cellStyle name="Neutral" xfId="12896" builtinId="28" hidden="1" customBuiltin="1"/>
    <cellStyle name="Neutral" xfId="12927" builtinId="28" hidden="1" customBuiltin="1"/>
    <cellStyle name="Neutral" xfId="12957" builtinId="28" hidden="1" customBuiltin="1"/>
    <cellStyle name="Neutral" xfId="12984" builtinId="28" hidden="1" customBuiltin="1"/>
    <cellStyle name="Neutral" xfId="12928" builtinId="28" hidden="1" customBuiltin="1"/>
    <cellStyle name="Neutral" xfId="12993" builtinId="28" hidden="1" customBuiltin="1"/>
    <cellStyle name="Neutral" xfId="12838" builtinId="28" hidden="1" customBuiltin="1"/>
    <cellStyle name="Neutral" xfId="13031" builtinId="28" hidden="1" customBuiltin="1"/>
    <cellStyle name="Neutral" xfId="13056" builtinId="28" hidden="1" customBuiltin="1"/>
    <cellStyle name="Neutral" xfId="13083" builtinId="28" hidden="1" customBuiltin="1"/>
    <cellStyle name="Neutral" xfId="13107" builtinId="28" hidden="1" customBuiltin="1"/>
    <cellStyle name="Neutral" xfId="7904" builtinId="28" hidden="1" customBuiltin="1"/>
    <cellStyle name="Neutral" xfId="7856" builtinId="28" hidden="1" customBuiltin="1"/>
    <cellStyle name="Neutral" xfId="7580" builtinId="28" hidden="1" customBuiltin="1"/>
    <cellStyle name="Neutral" xfId="7907" builtinId="28" hidden="1" customBuiltin="1"/>
    <cellStyle name="Neutral" xfId="4603" builtinId="28" hidden="1" customBuiltin="1"/>
    <cellStyle name="Neutral" xfId="7797" builtinId="28" hidden="1" customBuiltin="1"/>
    <cellStyle name="Neutral" xfId="5273" builtinId="28" hidden="1" customBuiltin="1"/>
    <cellStyle name="Neutral" xfId="5522" builtinId="28" hidden="1" customBuiltin="1"/>
    <cellStyle name="Neutral" xfId="13015" builtinId="28" hidden="1" customBuiltin="1"/>
    <cellStyle name="Neutral" xfId="7632" builtinId="28" hidden="1" customBuiltin="1"/>
    <cellStyle name="Neutral" xfId="7608" builtinId="28" hidden="1" customBuiltin="1"/>
    <cellStyle name="Neutral" xfId="10987" builtinId="28" hidden="1" customBuiltin="1"/>
    <cellStyle name="Neutral" xfId="12777" builtinId="28" hidden="1" customBuiltin="1"/>
    <cellStyle name="Neutral" xfId="11751" builtinId="28" hidden="1" customBuiltin="1"/>
    <cellStyle name="Neutral" xfId="4221" builtinId="28" hidden="1" customBuiltin="1"/>
    <cellStyle name="Neutral" xfId="4651" builtinId="28" hidden="1" customBuiltin="1"/>
    <cellStyle name="Neutral" xfId="11391" builtinId="28" hidden="1" customBuiltin="1"/>
    <cellStyle name="Neutral" xfId="4531" builtinId="28" hidden="1" customBuiltin="1"/>
    <cellStyle name="Neutral" xfId="11076" builtinId="28" hidden="1" customBuiltin="1"/>
    <cellStyle name="Neutral" xfId="7726" builtinId="28" hidden="1" customBuiltin="1"/>
    <cellStyle name="Neutral" xfId="13168" builtinId="28" hidden="1" customBuiltin="1"/>
    <cellStyle name="Neutral" xfId="13205" builtinId="28" hidden="1" customBuiltin="1"/>
    <cellStyle name="Neutral" xfId="13240" builtinId="28" hidden="1" customBuiltin="1"/>
    <cellStyle name="Neutral" xfId="13169" builtinId="28" hidden="1" customBuiltin="1"/>
    <cellStyle name="Neutral" xfId="13303" builtinId="28" hidden="1" customBuiltin="1"/>
    <cellStyle name="Neutral" xfId="13336" builtinId="28" hidden="1" customBuiltin="1"/>
    <cellStyle name="Neutral" xfId="13370" builtinId="28" hidden="1" customBuiltin="1"/>
    <cellStyle name="Neutral" xfId="13404" builtinId="28" hidden="1" customBuiltin="1"/>
    <cellStyle name="Neutral" xfId="13434" builtinId="28" hidden="1" customBuiltin="1"/>
    <cellStyle name="Neutral" xfId="13371" builtinId="28" hidden="1" customBuiltin="1"/>
    <cellStyle name="Neutral" xfId="13443" builtinId="28" hidden="1" customBuiltin="1"/>
    <cellStyle name="Neutral" xfId="5987" builtinId="28" hidden="1" customBuiltin="1"/>
    <cellStyle name="Neutral" xfId="13490" builtinId="28" hidden="1" customBuiltin="1"/>
    <cellStyle name="Neutral" xfId="13526" builtinId="28" hidden="1" customBuiltin="1"/>
    <cellStyle name="Neutral" xfId="13560" builtinId="28" hidden="1" customBuiltin="1"/>
    <cellStyle name="Neutral" xfId="13600" builtinId="28" hidden="1" customBuiltin="1"/>
    <cellStyle name="Neutral" xfId="13645" builtinId="28" hidden="1" customBuiltin="1"/>
    <cellStyle name="Neutral" xfId="13678" builtinId="28" hidden="1" customBuiltin="1"/>
    <cellStyle name="Neutral" xfId="13712" builtinId="28" hidden="1" customBuiltin="1"/>
    <cellStyle name="Neutral" xfId="13746" builtinId="28" hidden="1" customBuiltin="1"/>
    <cellStyle name="Neutral" xfId="13776" builtinId="28" hidden="1" customBuiltin="1"/>
    <cellStyle name="Neutral" xfId="13713" builtinId="28" hidden="1" customBuiltin="1"/>
    <cellStyle name="Neutral" xfId="13785" builtinId="28" hidden="1" customBuiltin="1"/>
    <cellStyle name="Neutral" xfId="13612" builtinId="28" hidden="1" customBuiltin="1"/>
    <cellStyle name="Neutral" xfId="13832" builtinId="28" hidden="1" customBuiltin="1"/>
    <cellStyle name="Neutral" xfId="13868" builtinId="28" hidden="1" customBuiltin="1"/>
    <cellStyle name="Neutral" xfId="13902" builtinId="28" hidden="1" customBuiltin="1"/>
    <cellStyle name="Neutral" xfId="13950" builtinId="28" hidden="1" customBuiltin="1"/>
    <cellStyle name="Neutral" xfId="14310" builtinId="28" hidden="1" customBuiltin="1"/>
    <cellStyle name="Neutral" xfId="14331" builtinId="28" hidden="1" customBuiltin="1"/>
    <cellStyle name="Neutral" xfId="14353" builtinId="28" hidden="1" customBuiltin="1"/>
    <cellStyle name="Neutral" xfId="14375" builtinId="28" hidden="1" customBuiltin="1"/>
    <cellStyle name="Neutral" xfId="14396" builtinId="28" hidden="1" customBuiltin="1"/>
    <cellStyle name="Neutral" xfId="14438" builtinId="28" hidden="1" customBuiltin="1"/>
    <cellStyle name="Neutral" xfId="14839" builtinId="28" hidden="1" customBuiltin="1"/>
    <cellStyle name="Neutral" xfId="14863" builtinId="28" hidden="1" customBuiltin="1"/>
    <cellStyle name="Neutral" xfId="14890" builtinId="28" hidden="1" customBuiltin="1"/>
    <cellStyle name="Neutral" xfId="14914" builtinId="28" hidden="1" customBuiltin="1"/>
    <cellStyle name="Neutral" xfId="14938" builtinId="28" hidden="1" customBuiltin="1"/>
    <cellStyle name="Neutral" xfId="14810" builtinId="28" hidden="1" customBuiltin="1"/>
    <cellStyle name="Neutral" xfId="14973" builtinId="28" hidden="1" customBuiltin="1"/>
    <cellStyle name="Neutral" xfId="15002" builtinId="28" hidden="1" customBuiltin="1"/>
    <cellStyle name="Neutral" xfId="15036" builtinId="28" hidden="1" customBuiltin="1"/>
    <cellStyle name="Neutral" xfId="15069" builtinId="28" hidden="1" customBuiltin="1"/>
    <cellStyle name="Neutral" xfId="15101" builtinId="28" hidden="1" customBuiltin="1"/>
    <cellStyle name="Neutral" xfId="15037" builtinId="28" hidden="1" customBuiltin="1"/>
    <cellStyle name="Neutral" xfId="15110" builtinId="28" hidden="1" customBuiltin="1"/>
    <cellStyle name="Neutral" xfId="14827" builtinId="28" hidden="1" customBuiltin="1"/>
    <cellStyle name="Neutral" xfId="15149" builtinId="28" hidden="1" customBuiltin="1"/>
    <cellStyle name="Neutral" xfId="15174" builtinId="28" hidden="1" customBuiltin="1"/>
    <cellStyle name="Neutral" xfId="15197" builtinId="28" hidden="1" customBuiltin="1"/>
    <cellStyle name="Neutral" xfId="15150" builtinId="28" hidden="1" customBuiltin="1"/>
    <cellStyle name="Neutral" xfId="15241" builtinId="28" hidden="1" customBuiltin="1"/>
    <cellStyle name="Neutral" xfId="15269" builtinId="28" hidden="1" customBuiltin="1"/>
    <cellStyle name="Neutral" xfId="15300" builtinId="28" hidden="1" customBuiltin="1"/>
    <cellStyle name="Neutral" xfId="15332" builtinId="28" hidden="1" customBuiltin="1"/>
    <cellStyle name="Neutral" xfId="15359" builtinId="28" hidden="1" customBuiltin="1"/>
    <cellStyle name="Neutral" xfId="15301" builtinId="28" hidden="1" customBuiltin="1"/>
    <cellStyle name="Neutral" xfId="15368" builtinId="28" hidden="1" customBuiltin="1"/>
    <cellStyle name="Neutral" xfId="15089" builtinId="28" hidden="1" customBuiltin="1"/>
    <cellStyle name="Neutral" xfId="15404" builtinId="28" hidden="1" customBuiltin="1"/>
    <cellStyle name="Neutral" xfId="15428" builtinId="28" hidden="1" customBuiltin="1"/>
    <cellStyle name="Neutral" xfId="15453" builtinId="28" hidden="1" customBuiltin="1"/>
    <cellStyle name="Neutral" xfId="15481" builtinId="28" hidden="1" customBuiltin="1"/>
    <cellStyle name="Neutral" xfId="15519" builtinId="28" hidden="1" customBuiltin="1"/>
    <cellStyle name="Neutral" xfId="15547" builtinId="28" hidden="1" customBuiltin="1"/>
    <cellStyle name="Neutral" xfId="15578" builtinId="28" hidden="1" customBuiltin="1"/>
    <cellStyle name="Neutral" xfId="15609" builtinId="28" hidden="1" customBuiltin="1"/>
    <cellStyle name="Neutral" xfId="15636" builtinId="28" hidden="1" customBuiltin="1"/>
    <cellStyle name="Neutral" xfId="15579" builtinId="28" hidden="1" customBuiltin="1"/>
    <cellStyle name="Neutral" xfId="15645" builtinId="28" hidden="1" customBuiltin="1"/>
    <cellStyle name="Neutral" xfId="15492" builtinId="28" hidden="1" customBuiltin="1"/>
    <cellStyle name="Neutral" xfId="15681" builtinId="28" hidden="1" customBuiltin="1"/>
    <cellStyle name="Neutral" xfId="15704" builtinId="28" hidden="1" customBuiltin="1"/>
    <cellStyle name="Neutral" xfId="15728" builtinId="28" hidden="1" customBuiltin="1"/>
    <cellStyle name="Neutral" xfId="15751" builtinId="28" hidden="1" customBuiltin="1"/>
    <cellStyle name="Neutral" xfId="14565" builtinId="28" hidden="1" customBuiltin="1"/>
    <cellStyle name="Neutral" xfId="14641" builtinId="28" hidden="1" customBuiltin="1"/>
    <cellStyle name="Neutral" xfId="14651" builtinId="28" hidden="1" customBuiltin="1"/>
    <cellStyle name="Neutral" xfId="14578" builtinId="28" hidden="1" customBuiltin="1"/>
    <cellStyle name="Neutral" xfId="14775" builtinId="28" hidden="1" customBuiltin="1"/>
    <cellStyle name="Neutral" xfId="14460" builtinId="28" hidden="1" customBuiltin="1"/>
    <cellStyle name="Neutral" xfId="15910" builtinId="28" hidden="1" customBuiltin="1"/>
    <cellStyle name="Neutral" xfId="15931" builtinId="28" hidden="1" customBuiltin="1"/>
    <cellStyle name="Neutral" xfId="15954" builtinId="28" hidden="1" customBuiltin="1"/>
    <cellStyle name="Neutral" xfId="15975" builtinId="28" hidden="1" customBuiltin="1"/>
    <cellStyle name="Neutral" xfId="15996" builtinId="28" hidden="1" customBuiltin="1"/>
    <cellStyle name="Neutral" xfId="15885" builtinId="28" hidden="1" customBuiltin="1"/>
    <cellStyle name="Neutral" xfId="16028" builtinId="28" hidden="1" customBuiltin="1"/>
    <cellStyle name="Neutral" xfId="16058" builtinId="28" hidden="1" customBuiltin="1"/>
    <cellStyle name="Neutral" xfId="16093" builtinId="28" hidden="1" customBuiltin="1"/>
    <cellStyle name="Neutral" xfId="16124" builtinId="28" hidden="1" customBuiltin="1"/>
    <cellStyle name="Neutral" xfId="16155" builtinId="28" hidden="1" customBuiltin="1"/>
    <cellStyle name="Neutral" xfId="16094" builtinId="28" hidden="1" customBuiltin="1"/>
    <cellStyle name="Neutral" xfId="16164" builtinId="28" hidden="1" customBuiltin="1"/>
    <cellStyle name="Neutral" xfId="15899" builtinId="28" hidden="1" customBuiltin="1"/>
    <cellStyle name="Neutral" xfId="16206" builtinId="28" hidden="1" customBuiltin="1"/>
    <cellStyle name="Neutral" xfId="16230" builtinId="28" hidden="1" customBuiltin="1"/>
    <cellStyle name="Neutral" xfId="16256" builtinId="28" hidden="1" customBuiltin="1"/>
    <cellStyle name="Neutral" xfId="16207" builtinId="28" hidden="1" customBuiltin="1"/>
    <cellStyle name="Neutral" xfId="16302" builtinId="28" hidden="1" customBuiltin="1"/>
    <cellStyle name="Neutral" xfId="16330" builtinId="28" hidden="1" customBuiltin="1"/>
    <cellStyle name="Neutral" xfId="16361" builtinId="28" hidden="1" customBuiltin="1"/>
    <cellStyle name="Neutral" xfId="16391" builtinId="28" hidden="1" customBuiltin="1"/>
    <cellStyle name="Neutral" xfId="16418" builtinId="28" hidden="1" customBuiltin="1"/>
    <cellStyle name="Neutral" xfId="16362" builtinId="28" hidden="1" customBuiltin="1"/>
    <cellStyle name="Neutral" xfId="16427" builtinId="28" hidden="1" customBuiltin="1"/>
    <cellStyle name="Neutral" xfId="16143" builtinId="28" hidden="1" customBuiltin="1"/>
    <cellStyle name="Neutral" xfId="16462" builtinId="28" hidden="1" customBuiltin="1"/>
    <cellStyle name="Neutral" xfId="16484" builtinId="28" hidden="1" customBuiltin="1"/>
    <cellStyle name="Neutral" xfId="16507" builtinId="28" hidden="1" customBuiltin="1"/>
    <cellStyle name="Neutral" xfId="16534" builtinId="28" hidden="1" customBuiltin="1"/>
    <cellStyle name="Neutral" xfId="16572" builtinId="28" hidden="1" customBuiltin="1"/>
    <cellStyle name="Neutral" xfId="16600" builtinId="28" hidden="1" customBuiltin="1"/>
    <cellStyle name="Neutral" xfId="16632" builtinId="28" hidden="1" customBuiltin="1"/>
    <cellStyle name="Neutral" xfId="16663" builtinId="28" hidden="1" customBuiltin="1"/>
    <cellStyle name="Neutral" xfId="16690" builtinId="28" hidden="1" customBuiltin="1"/>
    <cellStyle name="Neutral" xfId="16633" builtinId="28" hidden="1" customBuiltin="1"/>
    <cellStyle name="Neutral" xfId="16699" builtinId="28" hidden="1" customBuiltin="1"/>
    <cellStyle name="Neutral" xfId="16546" builtinId="28" hidden="1" customBuiltin="1"/>
    <cellStyle name="Neutral" xfId="16735" builtinId="28" hidden="1" customBuiltin="1"/>
    <cellStyle name="Neutral" xfId="16758" builtinId="28" hidden="1" customBuiltin="1"/>
    <cellStyle name="Neutral" xfId="16780" builtinId="28" hidden="1" customBuiltin="1"/>
    <cellStyle name="Neutral" xfId="16810" builtinId="28" hidden="1" customBuiltin="1"/>
    <cellStyle name="Neutral" xfId="14502" builtinId="28" hidden="1" customBuiltin="1"/>
    <cellStyle name="Neutral" xfId="17027" builtinId="28" hidden="1" customBuiltin="1"/>
    <cellStyle name="Neutral" xfId="14025" builtinId="28" hidden="1" customBuiltin="1"/>
    <cellStyle name="Neutral" xfId="10753" builtinId="28" hidden="1" customBuiltin="1"/>
    <cellStyle name="Neutral" xfId="16837" builtinId="28" hidden="1" customBuiltin="1"/>
    <cellStyle name="Neutral" xfId="14282" builtinId="28" hidden="1" customBuiltin="1"/>
    <cellStyle name="Neutral" xfId="12161" builtinId="28" hidden="1" customBuiltin="1"/>
    <cellStyle name="Neutral" xfId="14003" builtinId="28" hidden="1" customBuiltin="1"/>
    <cellStyle name="Neutral" xfId="5036" builtinId="28" hidden="1" customBuiltin="1"/>
    <cellStyle name="Neutral" xfId="4206" builtinId="28" hidden="1" customBuiltin="1"/>
    <cellStyle name="Neutral" xfId="14302" builtinId="28" hidden="1" customBuiltin="1"/>
    <cellStyle name="Neutral" xfId="14200" builtinId="28" hidden="1" customBuiltin="1"/>
    <cellStyle name="Neutral" xfId="10617" builtinId="28" hidden="1" customBuiltin="1"/>
    <cellStyle name="Neutral" xfId="6250" builtinId="28" hidden="1" customBuiltin="1"/>
    <cellStyle name="Neutral" xfId="14112" builtinId="28" hidden="1" customBuiltin="1"/>
    <cellStyle name="Neutral" xfId="16869" builtinId="28" hidden="1" customBuiltin="1"/>
    <cellStyle name="Neutral" xfId="14042" builtinId="28" hidden="1" customBuiltin="1"/>
    <cellStyle name="Neutral" xfId="6264" builtinId="28" hidden="1" customBuiltin="1"/>
    <cellStyle name="Neutral" xfId="15868" builtinId="28" hidden="1" customBuiltin="1"/>
    <cellStyle name="Neutral" xfId="4471" builtinId="28" hidden="1" customBuiltin="1"/>
    <cellStyle name="Neutral" xfId="16832" builtinId="28" hidden="1" customBuiltin="1"/>
    <cellStyle name="Neutral" xfId="16902" builtinId="28" hidden="1" customBuiltin="1"/>
    <cellStyle name="Neutral" xfId="13939" builtinId="28" hidden="1" customBuiltin="1"/>
    <cellStyle name="Neutral" xfId="13984" builtinId="28" hidden="1" customBuiltin="1"/>
    <cellStyle name="Neutral" xfId="16993" builtinId="28" hidden="1" customBuiltin="1"/>
    <cellStyle name="Neutral" xfId="11648" builtinId="28" hidden="1" customBuiltin="1"/>
    <cellStyle name="Neutral" xfId="14270" builtinId="28" hidden="1" customBuiltin="1"/>
    <cellStyle name="Neutral" xfId="14062" builtinId="28" hidden="1" customBuiltin="1"/>
    <cellStyle name="Neutral" xfId="4511" builtinId="28" hidden="1" customBuiltin="1"/>
    <cellStyle name="Neutral" xfId="8491" builtinId="28" hidden="1" customBuiltin="1"/>
    <cellStyle name="Neutral" xfId="5032" builtinId="28" hidden="1" customBuiltin="1"/>
    <cellStyle name="Neutral" xfId="5339" builtinId="28" hidden="1" customBuiltin="1"/>
    <cellStyle name="Neutral" xfId="3888" builtinId="28" hidden="1" customBuiltin="1"/>
    <cellStyle name="Neutral" xfId="4344" builtinId="28" hidden="1" customBuiltin="1"/>
    <cellStyle name="Neutral" xfId="4506" builtinId="28" hidden="1" customBuiltin="1"/>
    <cellStyle name="Neutral" xfId="4521" builtinId="28" hidden="1" customBuiltin="1"/>
    <cellStyle name="Neutral" xfId="4842" builtinId="28" hidden="1" customBuiltin="1"/>
    <cellStyle name="Neutral" xfId="3974" builtinId="28" hidden="1" customBuiltin="1"/>
    <cellStyle name="Neutral" xfId="7659" builtinId="28" hidden="1" customBuiltin="1"/>
    <cellStyle name="Neutral" xfId="5652" builtinId="28" hidden="1" customBuiltin="1"/>
    <cellStyle name="Neutral" xfId="11424" builtinId="28" hidden="1" customBuiltin="1"/>
    <cellStyle name="Neutral" xfId="11073" builtinId="28" hidden="1" customBuiltin="1"/>
    <cellStyle name="Neutral" xfId="4618" builtinId="28" hidden="1" customBuiltin="1"/>
    <cellStyle name="Neutral" xfId="10817" builtinId="28" hidden="1" customBuiltin="1"/>
    <cellStyle name="Neutral" xfId="5970" builtinId="28" hidden="1" customBuiltin="1"/>
    <cellStyle name="Neutral" xfId="4591" builtinId="28" hidden="1" customBuiltin="1"/>
    <cellStyle name="Neutral" xfId="7667" builtinId="28" hidden="1" customBuiltin="1"/>
    <cellStyle name="Neutral" xfId="5524" builtinId="28" hidden="1" customBuiltin="1"/>
    <cellStyle name="Neutral" xfId="5451" builtinId="28" hidden="1" customBuiltin="1"/>
    <cellStyle name="Neutral" xfId="14631" builtinId="28" hidden="1" customBuiltin="1"/>
    <cellStyle name="Neutral" xfId="15394" builtinId="28" hidden="1" customBuiltin="1"/>
    <cellStyle name="Neutral" xfId="8324" builtinId="28" hidden="1" customBuiltin="1"/>
    <cellStyle name="Neutral" xfId="14250" builtinId="28" hidden="1" customBuiltin="1"/>
    <cellStyle name="Neutral" xfId="15164" builtinId="28" hidden="1" customBuiltin="1"/>
    <cellStyle name="Neutral" xfId="17169" builtinId="28" hidden="1" customBuiltin="1"/>
    <cellStyle name="Neutral" xfId="17194" builtinId="28" hidden="1" customBuiltin="1"/>
    <cellStyle name="Neutral" xfId="17221" builtinId="28" hidden="1" customBuiltin="1"/>
    <cellStyle name="Neutral" xfId="17248" builtinId="28" hidden="1" customBuiltin="1"/>
    <cellStyle name="Neutral" xfId="17273" builtinId="28" hidden="1" customBuiltin="1"/>
    <cellStyle name="Neutral" xfId="17138" builtinId="28" hidden="1" customBuiltin="1"/>
    <cellStyle name="Neutral" xfId="17313" builtinId="28" hidden="1" customBuiltin="1"/>
    <cellStyle name="Neutral" xfId="17345" builtinId="28" hidden="1" customBuiltin="1"/>
    <cellStyle name="Neutral" xfId="17379" builtinId="28" hidden="1" customBuiltin="1"/>
    <cellStyle name="Neutral" xfId="17413" builtinId="28" hidden="1" customBuiltin="1"/>
    <cellStyle name="Neutral" xfId="17444" builtinId="28" hidden="1" customBuiltin="1"/>
    <cellStyle name="Neutral" xfId="17380" builtinId="28" hidden="1" customBuiltin="1"/>
    <cellStyle name="Neutral" xfId="17453" builtinId="28" hidden="1" customBuiltin="1"/>
    <cellStyle name="Neutral" xfId="17156" builtinId="28" hidden="1" customBuiltin="1"/>
    <cellStyle name="Neutral" xfId="17495" builtinId="28" hidden="1" customBuiltin="1"/>
    <cellStyle name="Neutral" xfId="17524" builtinId="28" hidden="1" customBuiltin="1"/>
    <cellStyle name="Neutral" xfId="17549" builtinId="28" hidden="1" customBuiltin="1"/>
    <cellStyle name="Neutral" xfId="17496" builtinId="28" hidden="1" customBuiltin="1"/>
    <cellStyle name="Neutral" xfId="17596" builtinId="28" hidden="1" customBuiltin="1"/>
    <cellStyle name="Neutral" xfId="17626" builtinId="28" hidden="1" customBuiltin="1"/>
    <cellStyle name="Neutral" xfId="17657" builtinId="28" hidden="1" customBuiltin="1"/>
    <cellStyle name="Neutral" xfId="17688" builtinId="28" hidden="1" customBuiltin="1"/>
    <cellStyle name="Neutral" xfId="17717" builtinId="28" hidden="1" customBuiltin="1"/>
    <cellStyle name="Neutral" xfId="17658" builtinId="28" hidden="1" customBuiltin="1"/>
    <cellStyle name="Neutral" xfId="17726" builtinId="28" hidden="1" customBuiltin="1"/>
    <cellStyle name="Neutral" xfId="17432" builtinId="28" hidden="1" customBuiltin="1"/>
    <cellStyle name="Neutral" xfId="17763" builtinId="28" hidden="1" customBuiltin="1"/>
    <cellStyle name="Neutral" xfId="17790" builtinId="28" hidden="1" customBuiltin="1"/>
    <cellStyle name="Neutral" xfId="17814" builtinId="28" hidden="1" customBuiltin="1"/>
    <cellStyle name="Neutral" xfId="17842" builtinId="28" hidden="1" customBuiltin="1"/>
    <cellStyle name="Neutral" xfId="17881" builtinId="28" hidden="1" customBuiltin="1"/>
    <cellStyle name="Neutral" xfId="17910" builtinId="28" hidden="1" customBuiltin="1"/>
    <cellStyle name="Neutral" xfId="17941" builtinId="28" hidden="1" customBuiltin="1"/>
    <cellStyle name="Neutral" xfId="17973" builtinId="28" hidden="1" customBuiltin="1"/>
    <cellStyle name="Neutral" xfId="18001" builtinId="28" hidden="1" customBuiltin="1"/>
    <cellStyle name="Neutral" xfId="17942" builtinId="28" hidden="1" customBuiltin="1"/>
    <cellStyle name="Neutral" xfId="18010" builtinId="28" hidden="1" customBuiltin="1"/>
    <cellStyle name="Neutral" xfId="17853" builtinId="28" hidden="1" customBuiltin="1"/>
    <cellStyle name="Neutral" xfId="18045" builtinId="28" hidden="1" customBuiltin="1"/>
    <cellStyle name="Neutral" xfId="18071" builtinId="28" hidden="1" customBuiltin="1"/>
    <cellStyle name="Neutral" xfId="18095" builtinId="28" hidden="1" customBuiltin="1"/>
    <cellStyle name="Neutral" xfId="18119" builtinId="28" hidden="1" customBuiltin="1"/>
    <cellStyle name="Neutral" xfId="15663" builtinId="28" hidden="1" customBuiltin="1"/>
    <cellStyle name="Neutral" xfId="17047" builtinId="28" hidden="1" customBuiltin="1"/>
    <cellStyle name="Neutral" xfId="17055" builtinId="28" hidden="1" customBuiltin="1"/>
    <cellStyle name="Neutral" xfId="7719" builtinId="28" hidden="1" customBuiltin="1"/>
    <cellStyle name="Neutral" xfId="17120" builtinId="28" hidden="1" customBuiltin="1"/>
    <cellStyle name="Neutral" xfId="7590" builtinId="28" hidden="1" customBuiltin="1"/>
    <cellStyle name="Neutral" xfId="18272" builtinId="28" hidden="1" customBuiltin="1"/>
    <cellStyle name="Neutral" xfId="18293" builtinId="28" hidden="1" customBuiltin="1"/>
    <cellStyle name="Neutral" xfId="18316" builtinId="28" hidden="1" customBuiltin="1"/>
    <cellStyle name="Neutral" xfId="18337" builtinId="28" hidden="1" customBuiltin="1"/>
    <cellStyle name="Neutral" xfId="18358" builtinId="28" hidden="1" customBuiltin="1"/>
    <cellStyle name="Neutral" xfId="18246" builtinId="28" hidden="1" customBuiltin="1"/>
    <cellStyle name="Neutral" xfId="18393" builtinId="28" hidden="1" customBuiltin="1"/>
    <cellStyle name="Neutral" xfId="18423" builtinId="28" hidden="1" customBuiltin="1"/>
    <cellStyle name="Neutral" xfId="18457" builtinId="28" hidden="1" customBuiltin="1"/>
    <cellStyle name="Neutral" xfId="18489" builtinId="28" hidden="1" customBuiltin="1"/>
    <cellStyle name="Neutral" xfId="18521" builtinId="28" hidden="1" customBuiltin="1"/>
    <cellStyle name="Neutral" xfId="18458" builtinId="28" hidden="1" customBuiltin="1"/>
    <cellStyle name="Neutral" xfId="18530" builtinId="28" hidden="1" customBuiltin="1"/>
    <cellStyle name="Neutral" xfId="18261" builtinId="28" hidden="1" customBuiltin="1"/>
    <cellStyle name="Neutral" xfId="18570" builtinId="28" hidden="1" customBuiltin="1"/>
    <cellStyle name="Neutral" xfId="18596" builtinId="28" hidden="1" customBuiltin="1"/>
    <cellStyle name="Neutral" xfId="18623" builtinId="28" hidden="1" customBuiltin="1"/>
    <cellStyle name="Neutral" xfId="18571" builtinId="28" hidden="1" customBuiltin="1"/>
    <cellStyle name="Neutral" xfId="18670" builtinId="28" hidden="1" customBuiltin="1"/>
    <cellStyle name="Neutral" xfId="18700" builtinId="28" hidden="1" customBuiltin="1"/>
    <cellStyle name="Neutral" xfId="18731" builtinId="28" hidden="1" customBuiltin="1"/>
    <cellStyle name="Neutral" xfId="18762" builtinId="28" hidden="1" customBuiltin="1"/>
    <cellStyle name="Neutral" xfId="18790" builtinId="28" hidden="1" customBuiltin="1"/>
    <cellStyle name="Neutral" xfId="18732" builtinId="28" hidden="1" customBuiltin="1"/>
    <cellStyle name="Neutral" xfId="18799" builtinId="28" hidden="1" customBuiltin="1"/>
    <cellStyle name="Neutral" xfId="18509" builtinId="28" hidden="1" customBuiltin="1"/>
    <cellStyle name="Neutral" xfId="18835" builtinId="28" hidden="1" customBuiltin="1"/>
    <cellStyle name="Neutral" xfId="18862" builtinId="28" hidden="1" customBuiltin="1"/>
    <cellStyle name="Neutral" xfId="18886" builtinId="28" hidden="1" customBuiltin="1"/>
    <cellStyle name="Neutral" xfId="18915" builtinId="28" hidden="1" customBuiltin="1"/>
    <cellStyle name="Neutral" xfId="18953" builtinId="28" hidden="1" customBuiltin="1"/>
    <cellStyle name="Neutral" xfId="18982" builtinId="28" hidden="1" customBuiltin="1"/>
    <cellStyle name="Neutral" xfId="19013" builtinId="28" hidden="1" customBuiltin="1"/>
    <cellStyle name="Neutral" xfId="19045" builtinId="28" hidden="1" customBuiltin="1"/>
    <cellStyle name="Neutral" xfId="19073" builtinId="28" hidden="1" customBuiltin="1"/>
    <cellStyle name="Neutral" xfId="19014" builtinId="28" hidden="1" customBuiltin="1"/>
    <cellStyle name="Neutral" xfId="19082" builtinId="28" hidden="1" customBuiltin="1"/>
    <cellStyle name="Neutral" xfId="18926" builtinId="28" hidden="1" customBuiltin="1"/>
    <cellStyle name="Neutral" xfId="19118" builtinId="28" hidden="1" customBuiltin="1"/>
    <cellStyle name="Neutral" xfId="19141" builtinId="28" hidden="1" customBuiltin="1"/>
    <cellStyle name="Neutral" xfId="19165" builtinId="28" hidden="1" customBuiltin="1"/>
    <cellStyle name="Neutral" xfId="19188" builtinId="28" hidden="1" customBuiltin="1"/>
    <cellStyle name="Neutral" xfId="14257" builtinId="28" hidden="1" customBuiltin="1"/>
    <cellStyle name="Neutral" xfId="14221" builtinId="28" hidden="1" customBuiltin="1"/>
    <cellStyle name="Neutral" xfId="14001" builtinId="28" hidden="1" customBuiltin="1"/>
    <cellStyle name="Neutral" xfId="14258" builtinId="28" hidden="1" customBuiltin="1"/>
    <cellStyle name="Neutral" xfId="9619" builtinId="28" hidden="1" customBuiltin="1"/>
    <cellStyle name="Neutral" xfId="14176" builtinId="28" hidden="1" customBuiltin="1"/>
    <cellStyle name="Neutral" xfId="10741" builtinId="28" hidden="1" customBuiltin="1"/>
    <cellStyle name="Neutral" xfId="8443" builtinId="28" hidden="1" customBuiltin="1"/>
    <cellStyle name="Neutral" xfId="19103" builtinId="28" hidden="1" customBuiltin="1"/>
    <cellStyle name="Neutral" xfId="14040" builtinId="28" hidden="1" customBuiltin="1"/>
    <cellStyle name="Neutral" xfId="14023" builtinId="28" hidden="1" customBuiltin="1"/>
    <cellStyle name="Neutral" xfId="17147" builtinId="28" hidden="1" customBuiltin="1"/>
    <cellStyle name="Neutral" xfId="18872" builtinId="28" hidden="1" customBuiltin="1"/>
    <cellStyle name="Neutral" xfId="17871" builtinId="28" hidden="1" customBuiltin="1"/>
    <cellStyle name="Neutral" xfId="4106" builtinId="28" hidden="1" customBuiltin="1"/>
    <cellStyle name="Neutral" xfId="5845" builtinId="28" hidden="1" customBuiltin="1"/>
    <cellStyle name="Neutral" xfId="17531" builtinId="28" hidden="1" customBuiltin="1"/>
    <cellStyle name="Neutral" xfId="7508" builtinId="28" hidden="1" customBuiltin="1"/>
    <cellStyle name="Neutral" xfId="17228" builtinId="28" hidden="1" customBuiltin="1"/>
    <cellStyle name="Neutral" xfId="14108" builtinId="28" hidden="1" customBuiltin="1"/>
    <cellStyle name="Neutral" xfId="19250" builtinId="28" hidden="1" customBuiltin="1"/>
    <cellStyle name="Neutral" xfId="19288" builtinId="28" hidden="1" customBuiltin="1"/>
    <cellStyle name="Neutral" xfId="19323" builtinId="28" hidden="1" customBuiltin="1"/>
    <cellStyle name="Neutral" xfId="19251" builtinId="28" hidden="1" customBuiltin="1"/>
    <cellStyle name="Neutral" xfId="19386" builtinId="28" hidden="1" customBuiltin="1"/>
    <cellStyle name="Neutral" xfId="19419" builtinId="28" hidden="1" customBuiltin="1"/>
    <cellStyle name="Neutral" xfId="19453" builtinId="28" hidden="1" customBuiltin="1"/>
    <cellStyle name="Neutral" xfId="19487" builtinId="28" hidden="1" customBuiltin="1"/>
    <cellStyle name="Neutral" xfId="19517" builtinId="28" hidden="1" customBuiltin="1"/>
    <cellStyle name="Neutral" xfId="19454" builtinId="28" hidden="1" customBuiltin="1"/>
    <cellStyle name="Neutral" xfId="19526" builtinId="28" hidden="1" customBuiltin="1"/>
    <cellStyle name="Neutral" xfId="12847" builtinId="28" hidden="1" customBuiltin="1"/>
    <cellStyle name="Neutral" xfId="19573" builtinId="28" hidden="1" customBuiltin="1"/>
    <cellStyle name="Neutral" xfId="19609" builtinId="28" hidden="1" customBuiltin="1"/>
    <cellStyle name="Neutral" xfId="19643" builtinId="28" hidden="1" customBuiltin="1"/>
    <cellStyle name="Neutral" xfId="19683" builtinId="28" hidden="1" customBuiltin="1"/>
    <cellStyle name="Neutral" xfId="19728" builtinId="28" hidden="1" customBuiltin="1"/>
    <cellStyle name="Neutral" xfId="19761" builtinId="28" hidden="1" customBuiltin="1"/>
    <cellStyle name="Neutral" xfId="19795" builtinId="28" hidden="1" customBuiltin="1"/>
    <cellStyle name="Neutral" xfId="19829" builtinId="28" hidden="1" customBuiltin="1"/>
    <cellStyle name="Neutral" xfId="19859" builtinId="28" hidden="1" customBuiltin="1"/>
    <cellStyle name="Neutral" xfId="19796" builtinId="28" hidden="1" customBuiltin="1"/>
    <cellStyle name="Neutral" xfId="19868" builtinId="28" hidden="1" customBuiltin="1"/>
    <cellStyle name="Neutral" xfId="19695" builtinId="28" hidden="1" customBuiltin="1"/>
    <cellStyle name="Neutral" xfId="19915" builtinId="28" hidden="1" customBuiltin="1"/>
    <cellStyle name="Neutral" xfId="19951" builtinId="28" hidden="1" customBuiltin="1"/>
    <cellStyle name="Neutral" xfId="19985" builtinId="28" hidden="1" customBuiltin="1"/>
    <cellStyle name="Neutral" xfId="20024" builtinId="28" hidden="1" customBuiltin="1"/>
    <cellStyle name="Neutral" xfId="20134" builtinId="28" hidden="1" customBuiltin="1"/>
    <cellStyle name="Neutral" xfId="20155" builtinId="28" hidden="1" customBuiltin="1"/>
    <cellStyle name="Neutral" xfId="20178" builtinId="28" hidden="1" customBuiltin="1"/>
    <cellStyle name="Neutral" xfId="20200" builtinId="28" hidden="1" customBuiltin="1"/>
    <cellStyle name="Neutral" xfId="20221" builtinId="28" hidden="1" customBuiltin="1"/>
    <cellStyle name="Neutral" xfId="20255" builtinId="28" hidden="1" customBuiltin="1"/>
    <cellStyle name="Neutral" xfId="20453" builtinId="28" hidden="1" customBuiltin="1"/>
    <cellStyle name="Neutral" xfId="20478" builtinId="28" hidden="1" customBuiltin="1"/>
    <cellStyle name="Neutral" xfId="20504" builtinId="28" hidden="1" customBuiltin="1"/>
    <cellStyle name="Neutral" xfId="20531" builtinId="28" hidden="1" customBuiltin="1"/>
    <cellStyle name="Neutral" xfId="20556" builtinId="28" hidden="1" customBuiltin="1"/>
    <cellStyle name="Neutral" xfId="20422" builtinId="28" hidden="1" customBuiltin="1"/>
    <cellStyle name="Neutral" xfId="20596" builtinId="28" hidden="1" customBuiltin="1"/>
    <cellStyle name="Neutral" xfId="20627" builtinId="28" hidden="1" customBuiltin="1"/>
    <cellStyle name="Neutral" xfId="20661" builtinId="28" hidden="1" customBuiltin="1"/>
    <cellStyle name="Neutral" xfId="20694" builtinId="28" hidden="1" customBuiltin="1"/>
    <cellStyle name="Neutral" xfId="20725" builtinId="28" hidden="1" customBuiltin="1"/>
    <cellStyle name="Neutral" xfId="20662" builtinId="28" hidden="1" customBuiltin="1"/>
    <cellStyle name="Neutral" xfId="20734" builtinId="28" hidden="1" customBuiltin="1"/>
    <cellStyle name="Neutral" xfId="20440" builtinId="28" hidden="1" customBuiltin="1"/>
    <cellStyle name="Neutral" xfId="20775" builtinId="28" hidden="1" customBuiltin="1"/>
    <cellStyle name="Neutral" xfId="20804" builtinId="28" hidden="1" customBuiltin="1"/>
    <cellStyle name="Neutral" xfId="20828" builtinId="28" hidden="1" customBuiltin="1"/>
    <cellStyle name="Neutral" xfId="20776" builtinId="28" hidden="1" customBuiltin="1"/>
    <cellStyle name="Neutral" xfId="20875" builtinId="28" hidden="1" customBuiltin="1"/>
    <cellStyle name="Neutral" xfId="20905" builtinId="28" hidden="1" customBuiltin="1"/>
    <cellStyle name="Neutral" xfId="20936" builtinId="28" hidden="1" customBuiltin="1"/>
    <cellStyle name="Neutral" xfId="20967" builtinId="28" hidden="1" customBuiltin="1"/>
    <cellStyle name="Neutral" xfId="20995" builtinId="28" hidden="1" customBuiltin="1"/>
    <cellStyle name="Neutral" xfId="20937" builtinId="28" hidden="1" customBuiltin="1"/>
    <cellStyle name="Neutral" xfId="21004" builtinId="28" hidden="1" customBuiltin="1"/>
    <cellStyle name="Neutral" xfId="20713" builtinId="28" hidden="1" customBuiltin="1"/>
    <cellStyle name="Neutral" xfId="21039" builtinId="28" hidden="1" customBuiltin="1"/>
    <cellStyle name="Neutral" xfId="21064" builtinId="28" hidden="1" customBuiltin="1"/>
    <cellStyle name="Neutral" xfId="21087" builtinId="28" hidden="1" customBuiltin="1"/>
    <cellStyle name="Neutral" xfId="21114" builtinId="28" hidden="1" customBuiltin="1"/>
    <cellStyle name="Neutral" xfId="21153" builtinId="28" hidden="1" customBuiltin="1"/>
    <cellStyle name="Neutral" xfId="21182" builtinId="28" hidden="1" customBuiltin="1"/>
    <cellStyle name="Neutral" xfId="21213" builtinId="28" hidden="1" customBuiltin="1"/>
    <cellStyle name="Neutral" xfId="21245" builtinId="28" hidden="1" customBuiltin="1"/>
    <cellStyle name="Neutral" xfId="21272" builtinId="28" hidden="1" customBuiltin="1"/>
    <cellStyle name="Neutral" xfId="21214" builtinId="28" hidden="1" customBuiltin="1"/>
    <cellStyle name="Neutral" xfId="21281" builtinId="28" hidden="1" customBuiltin="1"/>
    <cellStyle name="Neutral" xfId="21125" builtinId="28" hidden="1" customBuiltin="1"/>
    <cellStyle name="Neutral" xfId="21316" builtinId="28" hidden="1" customBuiltin="1"/>
    <cellStyle name="Neutral" xfId="21342" builtinId="28" hidden="1" customBuiltin="1"/>
    <cellStyle name="Neutral" xfId="21365" builtinId="28" hidden="1" customBuiltin="1"/>
    <cellStyle name="Neutral" xfId="21388" builtinId="28" hidden="1" customBuiltin="1"/>
    <cellStyle name="Neutral" xfId="20311" builtinId="28" hidden="1" customBuiltin="1"/>
    <cellStyle name="Neutral" xfId="20332" builtinId="28" hidden="1" customBuiltin="1"/>
    <cellStyle name="Neutral" xfId="20340" builtinId="28" hidden="1" customBuiltin="1"/>
    <cellStyle name="Neutral" xfId="20315" builtinId="28" hidden="1" customBuiltin="1"/>
    <cellStyle name="Neutral" xfId="20404" builtinId="28" hidden="1" customBuiltin="1"/>
    <cellStyle name="Neutral" xfId="20273" builtinId="28" hidden="1" customBuiltin="1"/>
    <cellStyle name="Neutral" xfId="21541" builtinId="28" hidden="1" customBuiltin="1"/>
    <cellStyle name="Neutral" xfId="21562" builtinId="28" hidden="1" customBuiltin="1"/>
    <cellStyle name="Neutral" xfId="21585" builtinId="28" hidden="1" customBuiltin="1"/>
    <cellStyle name="Neutral" xfId="21606" builtinId="28" hidden="1" customBuiltin="1"/>
    <cellStyle name="Neutral" xfId="21627" builtinId="28" hidden="1" customBuiltin="1"/>
    <cellStyle name="Neutral" xfId="21515" builtinId="28" hidden="1" customBuiltin="1"/>
    <cellStyle name="Neutral" xfId="21662" builtinId="28" hidden="1" customBuiltin="1"/>
    <cellStyle name="Neutral" xfId="21692" builtinId="28" hidden="1" customBuiltin="1"/>
    <cellStyle name="Neutral" xfId="21726" builtinId="28" hidden="1" customBuiltin="1"/>
    <cellStyle name="Neutral" xfId="21758" builtinId="28" hidden="1" customBuiltin="1"/>
    <cellStyle name="Neutral" xfId="21789" builtinId="28" hidden="1" customBuiltin="1"/>
    <cellStyle name="Neutral" xfId="21727" builtinId="28" hidden="1" customBuiltin="1"/>
    <cellStyle name="Neutral" xfId="21798" builtinId="28" hidden="1" customBuiltin="1"/>
    <cellStyle name="Neutral" xfId="21530" builtinId="28" hidden="1" customBuiltin="1"/>
    <cellStyle name="Neutral" xfId="21836" builtinId="28" hidden="1" customBuiltin="1"/>
    <cellStyle name="Neutral" xfId="21861" builtinId="28" hidden="1" customBuiltin="1"/>
    <cellStyle name="Neutral" xfId="21885" builtinId="28" hidden="1" customBuiltin="1"/>
    <cellStyle name="Neutral" xfId="21837" builtinId="28" hidden="1" customBuiltin="1"/>
    <cellStyle name="Neutral" xfId="21932" builtinId="28" hidden="1" customBuiltin="1"/>
    <cellStyle name="Neutral" xfId="21961" builtinId="28" hidden="1" customBuiltin="1"/>
    <cellStyle name="Neutral" xfId="21992" builtinId="28" hidden="1" customBuiltin="1"/>
    <cellStyle name="Neutral" xfId="22023" builtinId="28" hidden="1" customBuiltin="1"/>
    <cellStyle name="Neutral" xfId="22050" builtinId="28" hidden="1" customBuiltin="1"/>
    <cellStyle name="Neutral" xfId="21993" builtinId="28" hidden="1" customBuiltin="1"/>
    <cellStyle name="Neutral" xfId="22059" builtinId="28" hidden="1" customBuiltin="1"/>
    <cellStyle name="Neutral" xfId="21777" builtinId="28" hidden="1" customBuiltin="1"/>
    <cellStyle name="Neutral" xfId="22093" builtinId="28" hidden="1" customBuiltin="1"/>
    <cellStyle name="Neutral" xfId="22118" builtinId="28" hidden="1" customBuiltin="1"/>
    <cellStyle name="Neutral" xfId="22142" builtinId="28" hidden="1" customBuiltin="1"/>
    <cellStyle name="Neutral" xfId="22170" builtinId="28" hidden="1" customBuiltin="1"/>
    <cellStyle name="Neutral" xfId="22208" builtinId="28" hidden="1" customBuiltin="1"/>
    <cellStyle name="Neutral" xfId="22237" builtinId="28" hidden="1" customBuiltin="1"/>
    <cellStyle name="Neutral" xfId="22268" builtinId="28" hidden="1" customBuiltin="1"/>
    <cellStyle name="Neutral" xfId="22300" builtinId="28" hidden="1" customBuiltin="1"/>
    <cellStyle name="Neutral" xfId="22327" builtinId="28" hidden="1" customBuiltin="1"/>
    <cellStyle name="Neutral" xfId="22269" builtinId="28" hidden="1" customBuiltin="1"/>
    <cellStyle name="Neutral" xfId="22336" builtinId="28" hidden="1" customBuiltin="1"/>
    <cellStyle name="Neutral" xfId="22181" builtinId="28" hidden="1" customBuiltin="1"/>
    <cellStyle name="Neutral" xfId="22372" builtinId="28" hidden="1" customBuiltin="1"/>
    <cellStyle name="Neutral" xfId="22395" builtinId="28" hidden="1" customBuiltin="1"/>
    <cellStyle name="Neutral" xfId="22418" builtinId="28" hidden="1" customBuiltin="1"/>
    <cellStyle name="Neutral" xfId="22441" builtinId="28" hidden="1" customBuiltin="1"/>
    <cellStyle name="Neutral" xfId="14141" builtinId="28" hidden="1" customBuiltin="1"/>
    <cellStyle name="Neutral" xfId="4773" builtinId="28" hidden="1" customBuiltin="1"/>
    <cellStyle name="Neutral" xfId="18584" builtinId="28" hidden="1" customBuiltin="1"/>
    <cellStyle name="Neutral" xfId="4202" builtinId="28" hidden="1" customBuiltin="1"/>
    <cellStyle name="Neutral" xfId="14614" builtinId="28" hidden="1" customBuiltin="1"/>
    <cellStyle name="Neutral" xfId="19245" builtinId="28" hidden="1" customBuiltin="1"/>
    <cellStyle name="Neutral" xfId="7868" builtinId="28" hidden="1" customBuiltin="1"/>
    <cellStyle name="Neutral" xfId="14028" builtinId="28" hidden="1" customBuiltin="1"/>
    <cellStyle name="Neutral" xfId="22357" builtinId="28" hidden="1" customBuiltin="1"/>
    <cellStyle name="Neutral" xfId="20117" builtinId="28" hidden="1" customBuiltin="1"/>
    <cellStyle name="Neutral" xfId="8298" builtinId="28" hidden="1" customBuiltin="1"/>
    <cellStyle name="Neutral" xfId="20431" builtinId="28" hidden="1" customBuiltin="1"/>
    <cellStyle name="Neutral" xfId="22128" builtinId="28" hidden="1" customBuiltin="1"/>
    <cellStyle name="Neutral" xfId="21143" builtinId="28" hidden="1" customBuiltin="1"/>
    <cellStyle name="Neutral" xfId="6135" builtinId="28" hidden="1" customBuiltin="1"/>
    <cellStyle name="Neutral" xfId="18407" builtinId="28" hidden="1" customBuiltin="1"/>
    <cellStyle name="Neutral" xfId="20811" builtinId="28" hidden="1" customBuiltin="1"/>
    <cellStyle name="Neutral" xfId="9879" builtinId="28" hidden="1" customBuiltin="1"/>
    <cellStyle name="Neutral" xfId="20511" builtinId="28" hidden="1" customBuiltin="1"/>
    <cellStyle name="Neutral" xfId="20118" builtinId="28" hidden="1" customBuiltin="1"/>
    <cellStyle name="Neutral" xfId="22503" builtinId="28" hidden="1" customBuiltin="1"/>
    <cellStyle name="Neutral" xfId="22541" builtinId="28" hidden="1" customBuiltin="1"/>
    <cellStyle name="Neutral" xfId="22576" builtinId="28" hidden="1" customBuiltin="1"/>
    <cellStyle name="Neutral" xfId="22504" builtinId="28" hidden="1" customBuiltin="1"/>
    <cellStyle name="Neutral" xfId="22639" builtinId="28" hidden="1" customBuiltin="1"/>
    <cellStyle name="Neutral" xfId="22672" builtinId="28" hidden="1" customBuiltin="1"/>
    <cellStyle name="Neutral" xfId="22706" builtinId="28" hidden="1" customBuiltin="1"/>
    <cellStyle name="Neutral" xfId="22740" builtinId="28" hidden="1" customBuiltin="1"/>
    <cellStyle name="Neutral" xfId="22770" builtinId="28" hidden="1" customBuiltin="1"/>
    <cellStyle name="Neutral" xfId="22707" builtinId="28" hidden="1" customBuiltin="1"/>
    <cellStyle name="Neutral" xfId="22779" builtinId="28" hidden="1" customBuiltin="1"/>
    <cellStyle name="Neutral" xfId="20031" builtinId="28" hidden="1" customBuiltin="1"/>
    <cellStyle name="Neutral" xfId="22826" builtinId="28" hidden="1" customBuiltin="1"/>
    <cellStyle name="Neutral" xfId="22862" builtinId="28" hidden="1" customBuiltin="1"/>
    <cellStyle name="Neutral" xfId="22896" builtinId="28" hidden="1" customBuiltin="1"/>
    <cellStyle name="Neutral" xfId="22936" builtinId="28" hidden="1" customBuiltin="1"/>
    <cellStyle name="Neutral" xfId="22981" builtinId="28" hidden="1" customBuiltin="1"/>
    <cellStyle name="Neutral" xfId="23014" builtinId="28" hidden="1" customBuiltin="1"/>
    <cellStyle name="Neutral" xfId="23048" builtinId="28" hidden="1" customBuiltin="1"/>
    <cellStyle name="Neutral" xfId="23082" builtinId="28" hidden="1" customBuiltin="1"/>
    <cellStyle name="Neutral" xfId="23112" builtinId="28" hidden="1" customBuiltin="1"/>
    <cellStyle name="Neutral" xfId="23049" builtinId="28" hidden="1" customBuiltin="1"/>
    <cellStyle name="Neutral" xfId="23121" builtinId="28" hidden="1" customBuiltin="1"/>
    <cellStyle name="Neutral" xfId="22948" builtinId="28" hidden="1" customBuiltin="1"/>
    <cellStyle name="Neutral" xfId="23168" builtinId="28" hidden="1" customBuiltin="1"/>
    <cellStyle name="Neutral" xfId="23204" builtinId="28" hidden="1" customBuiltin="1"/>
    <cellStyle name="Neutral" xfId="23238" builtinId="28" hidden="1" customBuiltin="1"/>
    <cellStyle name="Neutral" xfId="23274" builtinId="28" hidden="1" customBuiltin="1"/>
    <cellStyle name="Neutral" xfId="23342" builtinId="28" hidden="1" customBuiltin="1"/>
    <cellStyle name="Neutral" xfId="23363" builtinId="28" hidden="1" customBuiltin="1"/>
    <cellStyle name="Neutral" xfId="23386" builtinId="28" hidden="1" customBuiltin="1"/>
    <cellStyle name="Neutral" xfId="23408" builtinId="28" hidden="1" customBuiltin="1"/>
    <cellStyle name="Neutral" xfId="23429" builtinId="28" hidden="1" customBuiltin="1"/>
    <cellStyle name="Neutral" xfId="23460" builtinId="28" hidden="1" customBuiltin="1"/>
    <cellStyle name="Neutral" xfId="23655" builtinId="28" hidden="1" customBuiltin="1"/>
    <cellStyle name="Neutral" xfId="23677" builtinId="28" hidden="1" customBuiltin="1"/>
    <cellStyle name="Neutral" xfId="23703" builtinId="28" hidden="1" customBuiltin="1"/>
    <cellStyle name="Neutral" xfId="23729" builtinId="28" hidden="1" customBuiltin="1"/>
    <cellStyle name="Neutral" xfId="23753" builtinId="28" hidden="1" customBuiltin="1"/>
    <cellStyle name="Neutral" xfId="23624" builtinId="28" hidden="1" customBuiltin="1"/>
    <cellStyle name="Neutral" xfId="23793" builtinId="28" hidden="1" customBuiltin="1"/>
    <cellStyle name="Neutral" xfId="23823" builtinId="28" hidden="1" customBuiltin="1"/>
    <cellStyle name="Neutral" xfId="23857" builtinId="28" hidden="1" customBuiltin="1"/>
    <cellStyle name="Neutral" xfId="23890" builtinId="28" hidden="1" customBuiltin="1"/>
    <cellStyle name="Neutral" xfId="23921" builtinId="28" hidden="1" customBuiltin="1"/>
    <cellStyle name="Neutral" xfId="23858" builtinId="28" hidden="1" customBuiltin="1"/>
    <cellStyle name="Neutral" xfId="23930" builtinId="28" hidden="1" customBuiltin="1"/>
    <cellStyle name="Neutral" xfId="23642" builtinId="28" hidden="1" customBuiltin="1"/>
    <cellStyle name="Neutral" xfId="23969" builtinId="28" hidden="1" customBuiltin="1"/>
    <cellStyle name="Neutral" xfId="23996" builtinId="28" hidden="1" customBuiltin="1"/>
    <cellStyle name="Neutral" xfId="24020" builtinId="28" hidden="1" customBuiltin="1"/>
    <cellStyle name="Neutral" xfId="23970" builtinId="28" hidden="1" customBuiltin="1"/>
    <cellStyle name="Neutral" xfId="24066" builtinId="28" hidden="1" customBuiltin="1"/>
    <cellStyle name="Neutral" xfId="24094" builtinId="28" hidden="1" customBuiltin="1"/>
    <cellStyle name="Neutral" xfId="24125" builtinId="28" hidden="1" customBuiltin="1"/>
    <cellStyle name="Neutral" xfId="24156" builtinId="28" hidden="1" customBuiltin="1"/>
    <cellStyle name="Neutral" xfId="24183" builtinId="28" hidden="1" customBuiltin="1"/>
    <cellStyle name="Neutral" xfId="24126" builtinId="28" hidden="1" customBuiltin="1"/>
    <cellStyle name="Neutral" xfId="24192" builtinId="28" hidden="1" customBuiltin="1"/>
    <cellStyle name="Neutral" xfId="23909" builtinId="28" hidden="1" customBuiltin="1"/>
    <cellStyle name="Neutral" xfId="24227" builtinId="28" hidden="1" customBuiltin="1"/>
    <cellStyle name="Neutral" xfId="24251" builtinId="28" hidden="1" customBuiltin="1"/>
    <cellStyle name="Neutral" xfId="24274" builtinId="28" hidden="1" customBuiltin="1"/>
    <cellStyle name="Neutral" xfId="24301" builtinId="28" hidden="1" customBuiltin="1"/>
    <cellStyle name="Neutral" xfId="24340" builtinId="28" hidden="1" customBuiltin="1"/>
    <cellStyle name="Neutral" xfId="24368" builtinId="28" hidden="1" customBuiltin="1"/>
    <cellStyle name="Neutral" xfId="24399" builtinId="28" hidden="1" customBuiltin="1"/>
    <cellStyle name="Neutral" xfId="24430" builtinId="28" hidden="1" customBuiltin="1"/>
    <cellStyle name="Neutral" xfId="24457" builtinId="28" hidden="1" customBuiltin="1"/>
    <cellStyle name="Neutral" xfId="24400" builtinId="28" hidden="1" customBuiltin="1"/>
    <cellStyle name="Neutral" xfId="24466" builtinId="28" hidden="1" customBuiltin="1"/>
    <cellStyle name="Neutral" xfId="24312" builtinId="28" hidden="1" customBuiltin="1"/>
    <cellStyle name="Neutral" xfId="24501" builtinId="28" hidden="1" customBuiltin="1"/>
    <cellStyle name="Neutral" xfId="24526" builtinId="28" hidden="1" customBuiltin="1"/>
    <cellStyle name="Neutral" xfId="24549" builtinId="28" hidden="1" customBuiltin="1"/>
    <cellStyle name="Neutral" xfId="24572" builtinId="28" hidden="1" customBuiltin="1"/>
    <cellStyle name="Neutral" xfId="23515" builtinId="28" hidden="1" customBuiltin="1"/>
    <cellStyle name="Neutral" xfId="23536" builtinId="28" hidden="1" customBuiltin="1"/>
    <cellStyle name="Neutral" xfId="23544" builtinId="28" hidden="1" customBuiltin="1"/>
    <cellStyle name="Neutral" xfId="23519" builtinId="28" hidden="1" customBuiltin="1"/>
    <cellStyle name="Neutral" xfId="23607" builtinId="28" hidden="1" customBuiltin="1"/>
    <cellStyle name="Neutral" xfId="23478" builtinId="28" hidden="1" customBuiltin="1"/>
    <cellStyle name="Neutral" xfId="24724" builtinId="28" hidden="1" customBuiltin="1"/>
    <cellStyle name="Neutral" xfId="24745" builtinId="28" hidden="1" customBuiltin="1"/>
    <cellStyle name="Neutral" xfId="24768" builtinId="28" hidden="1" customBuiltin="1"/>
    <cellStyle name="Neutral" xfId="24789" builtinId="28" hidden="1" customBuiltin="1"/>
    <cellStyle name="Neutral" xfId="24810" builtinId="28" hidden="1" customBuiltin="1"/>
    <cellStyle name="Neutral" xfId="24699" builtinId="28" hidden="1" customBuiltin="1"/>
    <cellStyle name="Neutral" xfId="24844" builtinId="28" hidden="1" customBuiltin="1"/>
    <cellStyle name="Neutral" xfId="24873" builtinId="28" hidden="1" customBuiltin="1"/>
    <cellStyle name="Neutral" xfId="24907" builtinId="28" hidden="1" customBuiltin="1"/>
    <cellStyle name="Neutral" xfId="24938" builtinId="28" hidden="1" customBuiltin="1"/>
    <cellStyle name="Neutral" xfId="24969" builtinId="28" hidden="1" customBuiltin="1"/>
    <cellStyle name="Neutral" xfId="24908" builtinId="28" hidden="1" customBuiltin="1"/>
    <cellStyle name="Neutral" xfId="24978" builtinId="28" hidden="1" customBuiltin="1"/>
    <cellStyle name="Neutral" xfId="24713" builtinId="28" hidden="1" customBuiltin="1"/>
    <cellStyle name="Neutral" xfId="25016" builtinId="28" hidden="1" customBuiltin="1"/>
    <cellStyle name="Neutral" xfId="25040" builtinId="28" hidden="1" customBuiltin="1"/>
    <cellStyle name="Neutral" xfId="25064" builtinId="28" hidden="1" customBuiltin="1"/>
    <cellStyle name="Neutral" xfId="25017" builtinId="28" hidden="1" customBuiltin="1"/>
    <cellStyle name="Neutral" xfId="25109" builtinId="28" hidden="1" customBuiltin="1"/>
    <cellStyle name="Neutral" xfId="25137" builtinId="28" hidden="1" customBuiltin="1"/>
    <cellStyle name="Neutral" xfId="25168" builtinId="28" hidden="1" customBuiltin="1"/>
    <cellStyle name="Neutral" xfId="25198" builtinId="28" hidden="1" customBuiltin="1"/>
    <cellStyle name="Neutral" xfId="25225" builtinId="28" hidden="1" customBuiltin="1"/>
    <cellStyle name="Neutral" xfId="25169" builtinId="28" hidden="1" customBuiltin="1"/>
    <cellStyle name="Neutral" xfId="25234" builtinId="28" hidden="1" customBuiltin="1"/>
    <cellStyle name="Neutral" xfId="24957" builtinId="28" hidden="1" customBuiltin="1"/>
    <cellStyle name="Neutral" xfId="25267" builtinId="28" hidden="1" customBuiltin="1"/>
    <cellStyle name="Neutral" xfId="25291" builtinId="28" hidden="1" customBuiltin="1"/>
    <cellStyle name="Neutral" xfId="25315" builtinId="28" hidden="1" customBuiltin="1"/>
    <cellStyle name="Neutral" xfId="25343" builtinId="28" hidden="1" customBuiltin="1"/>
    <cellStyle name="Neutral" xfId="25380" builtinId="28" hidden="1" customBuiltin="1"/>
    <cellStyle name="Neutral" xfId="25408" builtinId="28" hidden="1" customBuiltin="1"/>
    <cellStyle name="Neutral" xfId="25439" builtinId="28" hidden="1" customBuiltin="1"/>
    <cellStyle name="Neutral" xfId="25469" builtinId="28" hidden="1" customBuiltin="1"/>
    <cellStyle name="Neutral" xfId="25496" builtinId="28" hidden="1" customBuiltin="1"/>
    <cellStyle name="Neutral" xfId="25440" builtinId="28" hidden="1" customBuiltin="1"/>
    <cellStyle name="Neutral" xfId="25505" builtinId="28" hidden="1" customBuiltin="1"/>
    <cellStyle name="Neutral" xfId="25354" builtinId="28" hidden="1" customBuiltin="1"/>
    <cellStyle name="Neutral" xfId="25540" builtinId="28" hidden="1" customBuiltin="1"/>
    <cellStyle name="Neutral" xfId="25563" builtinId="28" hidden="1" customBuiltin="1"/>
    <cellStyle name="Neutral" xfId="25586" builtinId="28" hidden="1" customBuiltin="1"/>
    <cellStyle name="Neutral" xfId="25609" builtinId="28" hidden="1" customBuiltin="1"/>
    <cellStyle name="Neutral" xfId="6171" builtinId="28" hidden="1" customBuiltin="1"/>
    <cellStyle name="Neutral" xfId="14275" builtinId="28" hidden="1" customBuiltin="1"/>
    <cellStyle name="Neutral" xfId="21850" builtinId="28" hidden="1" customBuiltin="1"/>
    <cellStyle name="Neutral" xfId="20130" builtinId="28" hidden="1" customBuiltin="1"/>
    <cellStyle name="Neutral" xfId="14170" builtinId="28" hidden="1" customBuiltin="1"/>
    <cellStyle name="Neutral" xfId="22498" builtinId="28" hidden="1" customBuiltin="1"/>
    <cellStyle name="Neutral" xfId="4615" builtinId="28" hidden="1" customBuiltin="1"/>
    <cellStyle name="Neutral" xfId="5054" builtinId="28" hidden="1" customBuiltin="1"/>
    <cellStyle name="Neutral" xfId="25526" builtinId="28" hidden="1" customBuiltin="1"/>
    <cellStyle name="Neutral" xfId="23333" builtinId="28" hidden="1" customBuiltin="1"/>
    <cellStyle name="Neutral" xfId="4138" builtinId="28" hidden="1" customBuiltin="1"/>
    <cellStyle name="Neutral" xfId="23633" builtinId="28" hidden="1" customBuiltin="1"/>
    <cellStyle name="Neutral" xfId="25301" builtinId="28" hidden="1" customBuiltin="1"/>
    <cellStyle name="Neutral" xfId="24330" builtinId="28" hidden="1" customBuiltin="1"/>
    <cellStyle name="Neutral" xfId="14057" builtinId="28" hidden="1" customBuiltin="1"/>
    <cellStyle name="Neutral" xfId="21676" builtinId="28" hidden="1" customBuiltin="1"/>
    <cellStyle name="Neutral" xfId="24003" builtinId="28" hidden="1" customBuiltin="1"/>
    <cellStyle name="Neutral" xfId="4659" builtinId="28" hidden="1" customBuiltin="1"/>
    <cellStyle name="Neutral" xfId="23710" builtinId="28" hidden="1" customBuiltin="1"/>
    <cellStyle name="Neutral" xfId="23334" builtinId="28" hidden="1" customBuiltin="1"/>
    <cellStyle name="Neutral" xfId="25670" builtinId="28" hidden="1" customBuiltin="1"/>
    <cellStyle name="Neutral" xfId="25707" builtinId="28" hidden="1" customBuiltin="1"/>
    <cellStyle name="Neutral" xfId="25742" builtinId="28" hidden="1" customBuiltin="1"/>
    <cellStyle name="Neutral" xfId="25671" builtinId="28" hidden="1" customBuiltin="1"/>
    <cellStyle name="Neutral" xfId="25805" builtinId="28" hidden="1" customBuiltin="1"/>
    <cellStyle name="Neutral" xfId="25838" builtinId="28" hidden="1" customBuiltin="1"/>
    <cellStyle name="Neutral" xfId="25872" builtinId="28" hidden="1" customBuiltin="1"/>
    <cellStyle name="Neutral" xfId="25906" builtinId="28" hidden="1" customBuiltin="1"/>
    <cellStyle name="Neutral" xfId="25936" builtinId="28" hidden="1" customBuiltin="1"/>
    <cellStyle name="Neutral" xfId="25873" builtinId="28" hidden="1" customBuiltin="1"/>
    <cellStyle name="Neutral" xfId="25945" builtinId="28" hidden="1" customBuiltin="1"/>
    <cellStyle name="Neutral" xfId="23281" builtinId="28" hidden="1" customBuiltin="1"/>
    <cellStyle name="Neutral" xfId="25992" builtinId="28" hidden="1" customBuiltin="1"/>
    <cellStyle name="Neutral" xfId="26028" builtinId="28" hidden="1" customBuiltin="1"/>
    <cellStyle name="Neutral" xfId="26062" builtinId="28" hidden="1" customBuiltin="1"/>
    <cellStyle name="Neutral" xfId="26099" builtinId="28" hidden="1" customBuiltin="1"/>
    <cellStyle name="Neutral" xfId="26137" builtinId="28" hidden="1" customBuiltin="1"/>
    <cellStyle name="Neutral" xfId="26165" builtinId="28" hidden="1" customBuiltin="1"/>
    <cellStyle name="Neutral" xfId="26196" builtinId="28" hidden="1" customBuiltin="1"/>
    <cellStyle name="Neutral" xfId="26227" builtinId="28" hidden="1" customBuiltin="1"/>
    <cellStyle name="Neutral" xfId="26254" builtinId="28" hidden="1" customBuiltin="1"/>
    <cellStyle name="Neutral" xfId="26197" builtinId="28" hidden="1" customBuiltin="1"/>
    <cellStyle name="Neutral" xfId="26263" builtinId="28" hidden="1" customBuiltin="1"/>
    <cellStyle name="Neutral" xfId="26110" builtinId="28" hidden="1" customBuiltin="1"/>
    <cellStyle name="Neutral" xfId="26295" builtinId="28" hidden="1" customBuiltin="1"/>
    <cellStyle name="Neutral" xfId="26318" builtinId="28" hidden="1" customBuiltin="1"/>
    <cellStyle name="Neutral" xfId="26339" builtinId="28" hidden="1" customBuiltin="1"/>
    <cellStyle name="Neutral" xfId="26361" builtinId="28" hidden="1" customBuiltin="1"/>
    <cellStyle name="Neutral" xfId="26383" builtinId="28" hidden="1" customBuiltin="1"/>
    <cellStyle name="Neutral" xfId="26404" builtinId="28" hidden="1" customBuiltin="1"/>
    <cellStyle name="Neutral" xfId="26426" builtinId="28" hidden="1" customBuiltin="1"/>
    <cellStyle name="Neutral" xfId="26448" builtinId="28" hidden="1" customBuiltin="1"/>
    <cellStyle name="Neutral" xfId="26469" builtinId="28" hidden="1" customBuiltin="1"/>
    <cellStyle name="Neutral" xfId="26494" builtinId="28" hidden="1" customBuiltin="1"/>
    <cellStyle name="Neutral" xfId="26673" builtinId="28" hidden="1" customBuiltin="1"/>
    <cellStyle name="Neutral" xfId="26694" builtinId="28" hidden="1" customBuiltin="1"/>
    <cellStyle name="Neutral" xfId="26717" builtinId="28" hidden="1" customBuiltin="1"/>
    <cellStyle name="Neutral" xfId="26739" builtinId="28" hidden="1" customBuiltin="1"/>
    <cellStyle name="Neutral" xfId="26760" builtinId="28" hidden="1" customBuiltin="1"/>
    <cellStyle name="Neutral" xfId="26646" builtinId="28" hidden="1" customBuiltin="1"/>
    <cellStyle name="Neutral" xfId="26793" builtinId="28" hidden="1" customBuiltin="1"/>
    <cellStyle name="Neutral" xfId="26821" builtinId="28" hidden="1" customBuiltin="1"/>
    <cellStyle name="Neutral" xfId="26855" builtinId="28" hidden="1" customBuiltin="1"/>
    <cellStyle name="Neutral" xfId="26886" builtinId="28" hidden="1" customBuiltin="1"/>
    <cellStyle name="Neutral" xfId="26917" builtinId="28" hidden="1" customBuiltin="1"/>
    <cellStyle name="Neutral" xfId="26856" builtinId="28" hidden="1" customBuiltin="1"/>
    <cellStyle name="Neutral" xfId="26926" builtinId="28" hidden="1" customBuiltin="1"/>
    <cellStyle name="Neutral" xfId="26661" builtinId="28" hidden="1" customBuiltin="1"/>
    <cellStyle name="Neutral" xfId="26962" builtinId="28" hidden="1" customBuiltin="1"/>
    <cellStyle name="Neutral" xfId="26985" builtinId="28" hidden="1" customBuiltin="1"/>
    <cellStyle name="Neutral" xfId="27006" builtinId="28" hidden="1" customBuiltin="1"/>
    <cellStyle name="Neutral" xfId="26963" builtinId="28" hidden="1" customBuiltin="1"/>
    <cellStyle name="Neutral" xfId="27048" builtinId="28" hidden="1" customBuiltin="1"/>
    <cellStyle name="Neutral" xfId="27075" builtinId="28" hidden="1" customBuiltin="1"/>
    <cellStyle name="Neutral" xfId="27106" builtinId="28" hidden="1" customBuiltin="1"/>
    <cellStyle name="Neutral" xfId="27136" builtinId="28" hidden="1" customBuiltin="1"/>
    <cellStyle name="Neutral" xfId="27163" builtinId="28" hidden="1" customBuiltin="1"/>
    <cellStyle name="Neutral" xfId="27107" builtinId="28" hidden="1" customBuiltin="1"/>
    <cellStyle name="Neutral" xfId="27172" builtinId="28" hidden="1" customBuiltin="1"/>
    <cellStyle name="Neutral" xfId="26905" builtinId="28" hidden="1" customBuiltin="1"/>
    <cellStyle name="Neutral" xfId="27204" builtinId="28" hidden="1" customBuiltin="1"/>
    <cellStyle name="Neutral" xfId="27226" builtinId="28" hidden="1" customBuiltin="1"/>
    <cellStyle name="Neutral" xfId="27247" builtinId="28" hidden="1" customBuiltin="1"/>
    <cellStyle name="Neutral" xfId="27271" builtinId="28" hidden="1" customBuiltin="1"/>
    <cellStyle name="Neutral" xfId="27308" builtinId="28" hidden="1" customBuiltin="1"/>
    <cellStyle name="Neutral" xfId="27335" builtinId="28" hidden="1" customBuiltin="1"/>
    <cellStyle name="Neutral" xfId="27366" builtinId="28" hidden="1" customBuiltin="1"/>
    <cellStyle name="Neutral" xfId="27396" builtinId="28" hidden="1" customBuiltin="1"/>
    <cellStyle name="Neutral" xfId="27423" builtinId="28" hidden="1" customBuiltin="1"/>
    <cellStyle name="Neutral" xfId="27367" builtinId="28" hidden="1" customBuiltin="1"/>
    <cellStyle name="Neutral" xfId="27432" builtinId="28" hidden="1" customBuiltin="1"/>
    <cellStyle name="Neutral" xfId="27282" builtinId="28" hidden="1" customBuiltin="1"/>
    <cellStyle name="Neutral" xfId="27464" builtinId="28" hidden="1" customBuiltin="1"/>
    <cellStyle name="Neutral" xfId="27486" builtinId="28" hidden="1" customBuiltin="1"/>
    <cellStyle name="Neutral" xfId="27507" builtinId="28" hidden="1" customBuiltin="1"/>
    <cellStyle name="Neutral" xfId="27528" builtinId="28" hidden="1" customBuiltin="1"/>
    <cellStyle name="Neutral" xfId="26545" builtinId="28" hidden="1" customBuiltin="1"/>
    <cellStyle name="Neutral" xfId="26565" builtinId="28" hidden="1" customBuiltin="1"/>
    <cellStyle name="Neutral" xfId="26572" builtinId="28" hidden="1" customBuiltin="1"/>
    <cellStyle name="Neutral" xfId="26549" builtinId="28" hidden="1" customBuiltin="1"/>
    <cellStyle name="Neutral" xfId="26630" builtinId="28" hidden="1" customBuiltin="1"/>
    <cellStyle name="Neutral" xfId="26512" builtinId="28" hidden="1" customBuiltin="1"/>
    <cellStyle name="Neutral" xfId="27581" builtinId="28" hidden="1" customBuiltin="1"/>
    <cellStyle name="Neutral" xfId="27602" builtinId="28" hidden="1" customBuiltin="1"/>
    <cellStyle name="Neutral" xfId="27625" builtinId="28" hidden="1" customBuiltin="1"/>
    <cellStyle name="Neutral" xfId="27646" builtinId="28" hidden="1" customBuiltin="1"/>
    <cellStyle name="Neutral" xfId="27667" builtinId="28" hidden="1" customBuiltin="1"/>
    <cellStyle name="Neutral" xfId="27556" builtinId="28" hidden="1" customBuiltin="1"/>
    <cellStyle name="Neutral" xfId="27699" builtinId="28" hidden="1" customBuiltin="1"/>
    <cellStyle name="Neutral" xfId="27727" builtinId="28" hidden="1" customBuiltin="1"/>
    <cellStyle name="Neutral" xfId="27761" builtinId="28" hidden="1" customBuiltin="1"/>
    <cellStyle name="Neutral" xfId="27791" builtinId="28" hidden="1" customBuiltin="1"/>
    <cellStyle name="Neutral" xfId="27822" builtinId="28" hidden="1" customBuiltin="1"/>
    <cellStyle name="Neutral" xfId="27762" builtinId="28" hidden="1" customBuiltin="1"/>
    <cellStyle name="Neutral" xfId="27831" builtinId="28" hidden="1" customBuiltin="1"/>
    <cellStyle name="Neutral" xfId="27570" builtinId="28" hidden="1" customBuiltin="1"/>
    <cellStyle name="Neutral" xfId="27867" builtinId="28" hidden="1" customBuiltin="1"/>
    <cellStyle name="Neutral" xfId="27889" builtinId="28" hidden="1" customBuiltin="1"/>
    <cellStyle name="Neutral" xfId="27910" builtinId="28" hidden="1" customBuiltin="1"/>
    <cellStyle name="Neutral" xfId="27868" builtinId="28" hidden="1" customBuiltin="1"/>
    <cellStyle name="Neutral" xfId="27950" builtinId="28" hidden="1" customBuiltin="1"/>
    <cellStyle name="Neutral" xfId="27977" builtinId="28" hidden="1" customBuiltin="1"/>
    <cellStyle name="Neutral" xfId="28008" builtinId="28" hidden="1" customBuiltin="1"/>
    <cellStyle name="Neutral" xfId="28037" builtinId="28" hidden="1" customBuiltin="1"/>
    <cellStyle name="Neutral" xfId="28064" builtinId="28" hidden="1" customBuiltin="1"/>
    <cellStyle name="Neutral" xfId="28009" builtinId="28" hidden="1" customBuiltin="1"/>
    <cellStyle name="Neutral" xfId="28073" builtinId="28" hidden="1" customBuiltin="1"/>
    <cellStyle name="Neutral" xfId="27810" builtinId="28" hidden="1" customBuiltin="1"/>
    <cellStyle name="Neutral" xfId="28105" builtinId="28" hidden="1" customBuiltin="1"/>
    <cellStyle name="Neutral" xfId="28126" builtinId="28" hidden="1" customBuiltin="1"/>
    <cellStyle name="Neutral" xfId="28147" builtinId="28" hidden="1" customBuiltin="1"/>
    <cellStyle name="Neutral" xfId="28171" builtinId="28" hidden="1" customBuiltin="1"/>
    <cellStyle name="Neutral" xfId="28206" builtinId="28" hidden="1" customBuiltin="1"/>
    <cellStyle name="Neutral" xfId="28233" builtinId="28" hidden="1" customBuiltin="1"/>
    <cellStyle name="Neutral" xfId="28264" builtinId="28" hidden="1" customBuiltin="1"/>
    <cellStyle name="Neutral" xfId="28293" builtinId="28" hidden="1" customBuiltin="1"/>
    <cellStyle name="Neutral" xfId="28320" builtinId="28" hidden="1" customBuiltin="1"/>
    <cellStyle name="Neutral" xfId="28265" builtinId="28" hidden="1" customBuiltin="1"/>
    <cellStyle name="Neutral" xfId="28329" builtinId="28" hidden="1" customBuiltin="1"/>
    <cellStyle name="Neutral" xfId="28182" builtinId="28" hidden="1" customBuiltin="1"/>
    <cellStyle name="Neutral" xfId="28361" builtinId="28" hidden="1" customBuiltin="1"/>
    <cellStyle name="Neutral" xfId="28382" builtinId="28" hidden="1" customBuiltin="1"/>
    <cellStyle name="Neutral" xfId="28403" builtinId="28" hidden="1" customBuiltin="1"/>
    <cellStyle name="Neutral" xfId="28424" builtinId="28" hidden="1" customBuiltin="1"/>
    <cellStyle name="Normal" xfId="0" builtinId="0" customBuiltin="1"/>
    <cellStyle name="Normal 2" xfId="34052"/>
    <cellStyle name="Normal 3" xfId="34053"/>
    <cellStyle name="Normal 4" xfId="34051"/>
    <cellStyle name="Normal 5" xfId="34050"/>
    <cellStyle name="Normal 6" xfId="34047"/>
    <cellStyle name="Normal 7" xfId="34055"/>
    <cellStyle name="Note" xfId="17" builtinId="10" hidden="1" customBuiltin="1"/>
    <cellStyle name="Note" xfId="66" builtinId="10" hidden="1" customBuiltin="1"/>
    <cellStyle name="Note" xfId="101" builtinId="10" hidden="1" customBuiltin="1"/>
    <cellStyle name="Note" xfId="143" builtinId="10" hidden="1" customBuiltin="1"/>
    <cellStyle name="Note" xfId="186" builtinId="10" hidden="1" customBuiltin="1"/>
    <cellStyle name="Note" xfId="220" builtinId="10" hidden="1" customBuiltin="1"/>
    <cellStyle name="Note" xfId="257" builtinId="10" hidden="1" customBuiltin="1"/>
    <cellStyle name="Note" xfId="294" builtinId="10" hidden="1" customBuiltin="1"/>
    <cellStyle name="Note" xfId="328" builtinId="10" hidden="1" customBuiltin="1"/>
    <cellStyle name="Note" xfId="363" builtinId="10" hidden="1" customBuiltin="1"/>
    <cellStyle name="Note" xfId="3914" builtinId="10" hidden="1" customBuiltin="1"/>
    <cellStyle name="Note" xfId="3948" builtinId="10" hidden="1" customBuiltin="1"/>
    <cellStyle name="Note" xfId="3985" builtinId="10" hidden="1" customBuiltin="1"/>
    <cellStyle name="Note" xfId="4022" builtinId="10" hidden="1" customBuiltin="1"/>
    <cellStyle name="Note" xfId="4056" builtinId="10" hidden="1" customBuiltin="1"/>
    <cellStyle name="Note" xfId="4254" builtinId="10" hidden="1" customBuiltin="1"/>
    <cellStyle name="Note" xfId="7898" builtinId="10" hidden="1" customBuiltin="1"/>
    <cellStyle name="Note" xfId="8509" builtinId="10" hidden="1" customBuiltin="1"/>
    <cellStyle name="Note" xfId="10778" builtinId="10" hidden="1" customBuiltin="1"/>
    <cellStyle name="Note" xfId="8091" builtinId="10" hidden="1" customBuiltin="1"/>
    <cellStyle name="Note" xfId="5156" builtinId="10" hidden="1" customBuiltin="1"/>
    <cellStyle name="Note" xfId="8518" builtinId="10" hidden="1" customBuiltin="1"/>
    <cellStyle name="Note" xfId="5351" builtinId="10" hidden="1" customBuiltin="1"/>
    <cellStyle name="Note" xfId="7962" builtinId="10" hidden="1" customBuiltin="1"/>
    <cellStyle name="Note" xfId="5370" builtinId="10" hidden="1" customBuiltin="1"/>
    <cellStyle name="Note" xfId="5856" builtinId="10" hidden="1" customBuiltin="1"/>
    <cellStyle name="Note" xfId="4241" builtinId="10" hidden="1" customBuiltin="1"/>
    <cellStyle name="Note" xfId="10743" builtinId="10" hidden="1" customBuiltin="1"/>
    <cellStyle name="Note" xfId="14251" builtinId="10" hidden="1" customBuiltin="1"/>
    <cellStyle name="Note" xfId="14782" builtinId="10" hidden="1" customBuiltin="1"/>
    <cellStyle name="Note" xfId="16982" builtinId="10" hidden="1" customBuiltin="1"/>
    <cellStyle name="Note" xfId="14426" builtinId="10" hidden="1" customBuiltin="1"/>
    <cellStyle name="Note" xfId="5323" builtinId="10" hidden="1" customBuiltin="1"/>
    <cellStyle name="Note" xfId="14790" builtinId="10" hidden="1" customBuiltin="1"/>
    <cellStyle name="Note" xfId="7891" builtinId="10" hidden="1" customBuiltin="1"/>
    <cellStyle name="Note" xfId="14303" builtinId="10" hidden="1" customBuiltin="1"/>
    <cellStyle name="Note" xfId="8249" builtinId="10" hidden="1" customBuiltin="1"/>
    <cellStyle name="Note" xfId="5549" builtinId="10" hidden="1" customBuiltin="1"/>
    <cellStyle name="Note" xfId="5796" builtinId="10" hidden="1" customBuiltin="1"/>
    <cellStyle name="Note" xfId="16950" builtinId="10" hidden="1" customBuiltin="1"/>
    <cellStyle name="Note" xfId="5963" builtinId="10" hidden="1" customBuiltin="1"/>
    <cellStyle name="Note" xfId="5535" builtinId="10" hidden="1" customBuiltin="1"/>
    <cellStyle name="Note" xfId="20239" builtinId="10" hidden="1" customBuiltin="1"/>
    <cellStyle name="Note" xfId="5425" builtinId="10" hidden="1" customBuiltin="1"/>
    <cellStyle name="Note" xfId="6219" builtinId="10" hidden="1" customBuiltin="1"/>
    <cellStyle name="Note" xfId="10837" builtinId="10" hidden="1" customBuiltin="1"/>
    <cellStyle name="Note" xfId="5472" builtinId="10" hidden="1" customBuiltin="1"/>
    <cellStyle name="Note" xfId="20128" builtinId="10" hidden="1" customBuiltin="1"/>
    <cellStyle name="Note" xfId="23447" builtinId="10" hidden="1" customBuiltin="1"/>
    <cellStyle name="Note" xfId="5355" builtinId="10" hidden="1" customBuiltin="1"/>
    <cellStyle name="Note" xfId="7929" builtinId="10" hidden="1" customBuiltin="1"/>
    <cellStyle name="Note" xfId="14501" builtinId="10" hidden="1" customBuiltin="1"/>
    <cellStyle name="Note 10" xfId="485" hidden="1"/>
    <cellStyle name="Note 10" xfId="645" hidden="1"/>
    <cellStyle name="Note 10" xfId="982" hidden="1"/>
    <cellStyle name="Note 10" xfId="1324" hidden="1"/>
    <cellStyle name="Note 10" xfId="6533" hidden="1"/>
    <cellStyle name="Note 10" xfId="6872" hidden="1"/>
    <cellStyle name="Note 10" xfId="7216" hidden="1"/>
    <cellStyle name="Note 10" xfId="6083" hidden="1"/>
    <cellStyle name="Note 10" xfId="7885" hidden="1"/>
    <cellStyle name="Note 10" xfId="4162" hidden="1"/>
    <cellStyle name="Note 10" xfId="12750" hidden="1"/>
    <cellStyle name="Note 10" xfId="13311" hidden="1"/>
    <cellStyle name="Note 10" xfId="13653" hidden="1"/>
    <cellStyle name="Note 10" xfId="4611" hidden="1"/>
    <cellStyle name="Note 10" xfId="14241" hidden="1"/>
    <cellStyle name="Note 10" xfId="8170" hidden="1"/>
    <cellStyle name="Note 10" xfId="18846" hidden="1"/>
    <cellStyle name="Note 10" xfId="19394" hidden="1"/>
    <cellStyle name="Note 10" xfId="19736" hidden="1"/>
    <cellStyle name="Note 10" xfId="22103" hidden="1"/>
    <cellStyle name="Note 10" xfId="22647" hidden="1"/>
    <cellStyle name="Note 10" xfId="22989" hidden="1"/>
    <cellStyle name="Note 10" xfId="25277" hidden="1"/>
    <cellStyle name="Note 10" xfId="25813" hidden="1"/>
    <cellStyle name="Note 10" xfId="28487" hidden="1"/>
    <cellStyle name="Note 10" xfId="28544" hidden="1"/>
    <cellStyle name="Note 10" xfId="28622" hidden="1"/>
    <cellStyle name="Note 10" xfId="28700" hidden="1"/>
    <cellStyle name="Note 10" xfId="29282" hidden="1"/>
    <cellStyle name="Note 10" xfId="29361" hidden="1"/>
    <cellStyle name="Note 10" xfId="29440" hidden="1"/>
    <cellStyle name="Note 10" xfId="29234" hidden="1"/>
    <cellStyle name="Note 10" xfId="29541" hidden="1"/>
    <cellStyle name="Note 10" xfId="28995" hidden="1"/>
    <cellStyle name="Note 10" xfId="29885" hidden="1"/>
    <cellStyle name="Note 10" xfId="29956" hidden="1"/>
    <cellStyle name="Note 10" xfId="30034" hidden="1"/>
    <cellStyle name="Note 10" xfId="29036" hidden="1"/>
    <cellStyle name="Note 10" xfId="30127" hidden="1"/>
    <cellStyle name="Note 10" xfId="29556" hidden="1"/>
    <cellStyle name="Note 10" xfId="30422" hidden="1"/>
    <cellStyle name="Note 10" xfId="30488" hidden="1"/>
    <cellStyle name="Note 10" xfId="30566" hidden="1"/>
    <cellStyle name="Note 10" xfId="30759" hidden="1"/>
    <cellStyle name="Note 10" xfId="30825" hidden="1"/>
    <cellStyle name="Note 10" xfId="30903" hidden="1"/>
    <cellStyle name="Note 10" xfId="31096" hidden="1"/>
    <cellStyle name="Note 10" xfId="31162" hidden="1"/>
    <cellStyle name="Note 10" xfId="31279" hidden="1"/>
    <cellStyle name="Note 10" xfId="31336" hidden="1"/>
    <cellStyle name="Note 10" xfId="31414" hidden="1"/>
    <cellStyle name="Note 10" xfId="31492" hidden="1"/>
    <cellStyle name="Note 10" xfId="32074" hidden="1"/>
    <cellStyle name="Note 10" xfId="32153" hidden="1"/>
    <cellStyle name="Note 10" xfId="32232" hidden="1"/>
    <cellStyle name="Note 10" xfId="32026" hidden="1"/>
    <cellStyle name="Note 10" xfId="32333" hidden="1"/>
    <cellStyle name="Note 10" xfId="31787" hidden="1"/>
    <cellStyle name="Note 10" xfId="32677" hidden="1"/>
    <cellStyle name="Note 10" xfId="32748" hidden="1"/>
    <cellStyle name="Note 10" xfId="32826" hidden="1"/>
    <cellStyle name="Note 10" xfId="31828" hidden="1"/>
    <cellStyle name="Note 10" xfId="32919" hidden="1"/>
    <cellStyle name="Note 10" xfId="32348" hidden="1"/>
    <cellStyle name="Note 10" xfId="33214" hidden="1"/>
    <cellStyle name="Note 10" xfId="33280" hidden="1"/>
    <cellStyle name="Note 10" xfId="33358" hidden="1"/>
    <cellStyle name="Note 10" xfId="33551" hidden="1"/>
    <cellStyle name="Note 10" xfId="33617" hidden="1"/>
    <cellStyle name="Note 10" xfId="33695" hidden="1"/>
    <cellStyle name="Note 10" xfId="33888" hidden="1"/>
    <cellStyle name="Note 10" xfId="33954" hidden="1"/>
    <cellStyle name="Note 11" xfId="521" hidden="1"/>
    <cellStyle name="Note 11" xfId="845" hidden="1"/>
    <cellStyle name="Note 11" xfId="1166" hidden="1"/>
    <cellStyle name="Note 11" xfId="1508" hidden="1"/>
    <cellStyle name="Note 11" xfId="6735" hidden="1"/>
    <cellStyle name="Note 11" xfId="7057" hidden="1"/>
    <cellStyle name="Note 11" xfId="7403" hidden="1"/>
    <cellStyle name="Note 11" xfId="8428" hidden="1"/>
    <cellStyle name="Note 11" xfId="6258" hidden="1"/>
    <cellStyle name="Note 11" xfId="6073" hidden="1"/>
    <cellStyle name="Note 11" xfId="13174" hidden="1"/>
    <cellStyle name="Note 11" xfId="13495" hidden="1"/>
    <cellStyle name="Note 11" xfId="13837" hidden="1"/>
    <cellStyle name="Note 11" xfId="14710" hidden="1"/>
    <cellStyle name="Note 11" xfId="4667" hidden="1"/>
    <cellStyle name="Note 11" xfId="6229" hidden="1"/>
    <cellStyle name="Note 11" xfId="19256" hidden="1"/>
    <cellStyle name="Note 11" xfId="19578" hidden="1"/>
    <cellStyle name="Note 11" xfId="19920" hidden="1"/>
    <cellStyle name="Note 11" xfId="22509" hidden="1"/>
    <cellStyle name="Note 11" xfId="22831" hidden="1"/>
    <cellStyle name="Note 11" xfId="23173" hidden="1"/>
    <cellStyle name="Note 11" xfId="25676" hidden="1"/>
    <cellStyle name="Note 11" xfId="25997" hidden="1"/>
    <cellStyle name="Note 11" xfId="28500" hidden="1"/>
    <cellStyle name="Note 11" xfId="28574" hidden="1"/>
    <cellStyle name="Note 11" xfId="28650" hidden="1"/>
    <cellStyle name="Note 11" xfId="28728" hidden="1"/>
    <cellStyle name="Note 11" xfId="29313" hidden="1"/>
    <cellStyle name="Note 11" xfId="29389" hidden="1"/>
    <cellStyle name="Note 11" xfId="29468" hidden="1"/>
    <cellStyle name="Note 11" xfId="29581" hidden="1"/>
    <cellStyle name="Note 11" xfId="29255" hidden="1"/>
    <cellStyle name="Note 11" xfId="29232" hidden="1"/>
    <cellStyle name="Note 11" xfId="29908" hidden="1"/>
    <cellStyle name="Note 11" xfId="29984" hidden="1"/>
    <cellStyle name="Note 11" xfId="30062" hidden="1"/>
    <cellStyle name="Note 11" xfId="30152" hidden="1"/>
    <cellStyle name="Note 11" xfId="29044" hidden="1"/>
    <cellStyle name="Note 11" xfId="29252" hidden="1"/>
    <cellStyle name="Note 11" xfId="30440" hidden="1"/>
    <cellStyle name="Note 11" xfId="30516" hidden="1"/>
    <cellStyle name="Note 11" xfId="30594" hidden="1"/>
    <cellStyle name="Note 11" xfId="30777" hidden="1"/>
    <cellStyle name="Note 11" xfId="30853" hidden="1"/>
    <cellStyle name="Note 11" xfId="30931" hidden="1"/>
    <cellStyle name="Note 11" xfId="31114" hidden="1"/>
    <cellStyle name="Note 11" xfId="31190" hidden="1"/>
    <cellStyle name="Note 11" xfId="31292" hidden="1"/>
    <cellStyle name="Note 11" xfId="31366" hidden="1"/>
    <cellStyle name="Note 11" xfId="31442" hidden="1"/>
    <cellStyle name="Note 11" xfId="31520" hidden="1"/>
    <cellStyle name="Note 11" xfId="32105" hidden="1"/>
    <cellStyle name="Note 11" xfId="32181" hidden="1"/>
    <cellStyle name="Note 11" xfId="32260" hidden="1"/>
    <cellStyle name="Note 11" xfId="32373" hidden="1"/>
    <cellStyle name="Note 11" xfId="32047" hidden="1"/>
    <cellStyle name="Note 11" xfId="32024" hidden="1"/>
    <cellStyle name="Note 11" xfId="32700" hidden="1"/>
    <cellStyle name="Note 11" xfId="32776" hidden="1"/>
    <cellStyle name="Note 11" xfId="32854" hidden="1"/>
    <cellStyle name="Note 11" xfId="32944" hidden="1"/>
    <cellStyle name="Note 11" xfId="31836" hidden="1"/>
    <cellStyle name="Note 11" xfId="32044" hidden="1"/>
    <cellStyle name="Note 11" xfId="33232" hidden="1"/>
    <cellStyle name="Note 11" xfId="33308" hidden="1"/>
    <cellStyle name="Note 11" xfId="33386" hidden="1"/>
    <cellStyle name="Note 11" xfId="33569" hidden="1"/>
    <cellStyle name="Note 11" xfId="33645" hidden="1"/>
    <cellStyle name="Note 11" xfId="33723" hidden="1"/>
    <cellStyle name="Note 11" xfId="33906" hidden="1"/>
    <cellStyle name="Note 11" xfId="33982" hidden="1"/>
    <cellStyle name="Note 12" xfId="557" hidden="1"/>
    <cellStyle name="Note 12" xfId="881" hidden="1"/>
    <cellStyle name="Note 12" xfId="1202" hidden="1"/>
    <cellStyle name="Note 12" xfId="1544" hidden="1"/>
    <cellStyle name="Note 12" xfId="6771" hidden="1"/>
    <cellStyle name="Note 12" xfId="7093" hidden="1"/>
    <cellStyle name="Note 12" xfId="7439" hidden="1"/>
    <cellStyle name="Note 12" xfId="7757" hidden="1"/>
    <cellStyle name="Note 12" xfId="5404" hidden="1"/>
    <cellStyle name="Note 12" xfId="4360" hidden="1"/>
    <cellStyle name="Note 12" xfId="13210" hidden="1"/>
    <cellStyle name="Note 12" xfId="13531" hidden="1"/>
    <cellStyle name="Note 12" xfId="13873" hidden="1"/>
    <cellStyle name="Note 12" xfId="14138" hidden="1"/>
    <cellStyle name="Note 12" xfId="8135" hidden="1"/>
    <cellStyle name="Note 12" xfId="12503" hidden="1"/>
    <cellStyle name="Note 12" xfId="19293" hidden="1"/>
    <cellStyle name="Note 12" xfId="19614" hidden="1"/>
    <cellStyle name="Note 12" xfId="19956" hidden="1"/>
    <cellStyle name="Note 12" xfId="22546" hidden="1"/>
    <cellStyle name="Note 12" xfId="22867" hidden="1"/>
    <cellStyle name="Note 12" xfId="23209" hidden="1"/>
    <cellStyle name="Note 12" xfId="25712" hidden="1"/>
    <cellStyle name="Note 12" xfId="26033" hidden="1"/>
    <cellStyle name="Note 12" xfId="28513" hidden="1"/>
    <cellStyle name="Note 12" xfId="28587" hidden="1"/>
    <cellStyle name="Note 12" xfId="28663" hidden="1"/>
    <cellStyle name="Note 12" xfId="28741" hidden="1"/>
    <cellStyle name="Note 12" xfId="29326" hidden="1"/>
    <cellStyle name="Note 12" xfId="29402" hidden="1"/>
    <cellStyle name="Note 12" xfId="29481" hidden="1"/>
    <cellStyle name="Note 12" xfId="29529" hidden="1"/>
    <cellStyle name="Note 12" xfId="29142" hidden="1"/>
    <cellStyle name="Note 12" xfId="29011" hidden="1"/>
    <cellStyle name="Note 12" xfId="29921" hidden="1"/>
    <cellStyle name="Note 12" xfId="29997" hidden="1"/>
    <cellStyle name="Note 12" xfId="30075" hidden="1"/>
    <cellStyle name="Note 12" xfId="30117" hidden="1"/>
    <cellStyle name="Note 12" xfId="29552" hidden="1"/>
    <cellStyle name="Note 12" xfId="29882" hidden="1"/>
    <cellStyle name="Note 12" xfId="30453" hidden="1"/>
    <cellStyle name="Note 12" xfId="30529" hidden="1"/>
    <cellStyle name="Note 12" xfId="30607" hidden="1"/>
    <cellStyle name="Note 12" xfId="30790" hidden="1"/>
    <cellStyle name="Note 12" xfId="30866" hidden="1"/>
    <cellStyle name="Note 12" xfId="30944" hidden="1"/>
    <cellStyle name="Note 12" xfId="31127" hidden="1"/>
    <cellStyle name="Note 12" xfId="31203" hidden="1"/>
    <cellStyle name="Note 12" xfId="31305" hidden="1"/>
    <cellStyle name="Note 12" xfId="31379" hidden="1"/>
    <cellStyle name="Note 12" xfId="31455" hidden="1"/>
    <cellStyle name="Note 12" xfId="31533" hidden="1"/>
    <cellStyle name="Note 12" xfId="32118" hidden="1"/>
    <cellStyle name="Note 12" xfId="32194" hidden="1"/>
    <cellStyle name="Note 12" xfId="32273" hidden="1"/>
    <cellStyle name="Note 12" xfId="32321" hidden="1"/>
    <cellStyle name="Note 12" xfId="31934" hidden="1"/>
    <cellStyle name="Note 12" xfId="31803" hidden="1"/>
    <cellStyle name="Note 12" xfId="32713" hidden="1"/>
    <cellStyle name="Note 12" xfId="32789" hidden="1"/>
    <cellStyle name="Note 12" xfId="32867" hidden="1"/>
    <cellStyle name="Note 12" xfId="32909" hidden="1"/>
    <cellStyle name="Note 12" xfId="32344" hidden="1"/>
    <cellStyle name="Note 12" xfId="32674" hidden="1"/>
    <cellStyle name="Note 12" xfId="33245" hidden="1"/>
    <cellStyle name="Note 12" xfId="33321" hidden="1"/>
    <cellStyle name="Note 12" xfId="33399" hidden="1"/>
    <cellStyle name="Note 12" xfId="33582" hidden="1"/>
    <cellStyle name="Note 12" xfId="33658" hidden="1"/>
    <cellStyle name="Note 12" xfId="33736" hidden="1"/>
    <cellStyle name="Note 12" xfId="33919" hidden="1"/>
    <cellStyle name="Note 12" xfId="33995" hidden="1"/>
    <cellStyle name="Note 13" xfId="591" hidden="1"/>
    <cellStyle name="Note 13" xfId="916" hidden="1"/>
    <cellStyle name="Note 13" xfId="1236" hidden="1"/>
    <cellStyle name="Note 13" xfId="1578" hidden="1"/>
    <cellStyle name="Note 13" xfId="6806" hidden="1"/>
    <cellStyle name="Note 13" xfId="7127" hidden="1"/>
    <cellStyle name="Note 13" xfId="7473" hidden="1"/>
    <cellStyle name="Note 13" xfId="8216" hidden="1"/>
    <cellStyle name="Note 13" xfId="5009" hidden="1"/>
    <cellStyle name="Note 13" xfId="4151" hidden="1"/>
    <cellStyle name="Note 13" xfId="13245" hidden="1"/>
    <cellStyle name="Note 13" xfId="13565" hidden="1"/>
    <cellStyle name="Note 13" xfId="13907" hidden="1"/>
    <cellStyle name="Note 13" xfId="14530" hidden="1"/>
    <cellStyle name="Note 13" xfId="4643" hidden="1"/>
    <cellStyle name="Note 13" xfId="5833" hidden="1"/>
    <cellStyle name="Note 13" xfId="19328" hidden="1"/>
    <cellStyle name="Note 13" xfId="19648" hidden="1"/>
    <cellStyle name="Note 13" xfId="19990" hidden="1"/>
    <cellStyle name="Note 13" xfId="22581" hidden="1"/>
    <cellStyle name="Note 13" xfId="22901" hidden="1"/>
    <cellStyle name="Note 13" xfId="23243" hidden="1"/>
    <cellStyle name="Note 13" xfId="25747" hidden="1"/>
    <cellStyle name="Note 13" xfId="26067" hidden="1"/>
    <cellStyle name="Note 13" xfId="28526" hidden="1"/>
    <cellStyle name="Note 13" xfId="28601" hidden="1"/>
    <cellStyle name="Note 13" xfId="28676" hidden="1"/>
    <cellStyle name="Note 13" xfId="28754" hidden="1"/>
    <cellStyle name="Note 13" xfId="29340" hidden="1"/>
    <cellStyle name="Note 13" xfId="29415" hidden="1"/>
    <cellStyle name="Note 13" xfId="29494" hidden="1"/>
    <cellStyle name="Note 13" xfId="29562" hidden="1"/>
    <cellStyle name="Note 13" xfId="29091" hidden="1"/>
    <cellStyle name="Note 13" xfId="28992" hidden="1"/>
    <cellStyle name="Note 13" xfId="29935" hidden="1"/>
    <cellStyle name="Note 13" xfId="30010" hidden="1"/>
    <cellStyle name="Note 13" xfId="30088" hidden="1"/>
    <cellStyle name="Note 13" xfId="30142" hidden="1"/>
    <cellStyle name="Note 13" xfId="29041" hidden="1"/>
    <cellStyle name="Note 13" xfId="29199" hidden="1"/>
    <cellStyle name="Note 13" xfId="30467" hidden="1"/>
    <cellStyle name="Note 13" xfId="30542" hidden="1"/>
    <cellStyle name="Note 13" xfId="30620" hidden="1"/>
    <cellStyle name="Note 13" xfId="30804" hidden="1"/>
    <cellStyle name="Note 13" xfId="30879" hidden="1"/>
    <cellStyle name="Note 13" xfId="30957" hidden="1"/>
    <cellStyle name="Note 13" xfId="31141" hidden="1"/>
    <cellStyle name="Note 13" xfId="31216" hidden="1"/>
    <cellStyle name="Note 13" xfId="31318" hidden="1"/>
    <cellStyle name="Note 13" xfId="31393" hidden="1"/>
    <cellStyle name="Note 13" xfId="31468" hidden="1"/>
    <cellStyle name="Note 13" xfId="31546" hidden="1"/>
    <cellStyle name="Note 13" xfId="32132" hidden="1"/>
    <cellStyle name="Note 13" xfId="32207" hidden="1"/>
    <cellStyle name="Note 13" xfId="32286" hidden="1"/>
    <cellStyle name="Note 13" xfId="32354" hidden="1"/>
    <cellStyle name="Note 13" xfId="31883" hidden="1"/>
    <cellStyle name="Note 13" xfId="31784" hidden="1"/>
    <cellStyle name="Note 13" xfId="32727" hidden="1"/>
    <cellStyle name="Note 13" xfId="32802" hidden="1"/>
    <cellStyle name="Note 13" xfId="32880" hidden="1"/>
    <cellStyle name="Note 13" xfId="32934" hidden="1"/>
    <cellStyle name="Note 13" xfId="31833" hidden="1"/>
    <cellStyle name="Note 13" xfId="31991" hidden="1"/>
    <cellStyle name="Note 13" xfId="33259" hidden="1"/>
    <cellStyle name="Note 13" xfId="33334" hidden="1"/>
    <cellStyle name="Note 13" xfId="33412" hidden="1"/>
    <cellStyle name="Note 13" xfId="33596" hidden="1"/>
    <cellStyle name="Note 13" xfId="33671" hidden="1"/>
    <cellStyle name="Note 13" xfId="33749" hidden="1"/>
    <cellStyle name="Note 13" xfId="33933" hidden="1"/>
    <cellStyle name="Note 13" xfId="34008" hidden="1"/>
    <cellStyle name="Note 14" xfId="1613" hidden="1"/>
    <cellStyle name="Note 14" xfId="2879" hidden="1"/>
    <cellStyle name="Note 14" xfId="9505" hidden="1"/>
    <cellStyle name="Note 14" xfId="12018" hidden="1"/>
    <cellStyle name="Note 14" xfId="15756" hidden="1"/>
    <cellStyle name="Note 14" xfId="18124" hidden="1"/>
    <cellStyle name="Note 14" xfId="21393" hidden="1"/>
    <cellStyle name="Note 14" xfId="24577" hidden="1"/>
    <cellStyle name="Note 14" xfId="28767" hidden="1"/>
    <cellStyle name="Note 14" xfId="28882" hidden="1"/>
    <cellStyle name="Note 14" xfId="29605" hidden="1"/>
    <cellStyle name="Note 14" xfId="29778" hidden="1"/>
    <cellStyle name="Note 14" xfId="30171" hidden="1"/>
    <cellStyle name="Note 14" xfId="30319" hidden="1"/>
    <cellStyle name="Note 14" xfId="30657" hidden="1"/>
    <cellStyle name="Note 14" xfId="30994" hidden="1"/>
    <cellStyle name="Note 14" xfId="31559" hidden="1"/>
    <cellStyle name="Note 14" xfId="31674" hidden="1"/>
    <cellStyle name="Note 14" xfId="32397" hidden="1"/>
    <cellStyle name="Note 14" xfId="32570" hidden="1"/>
    <cellStyle name="Note 14" xfId="32963" hidden="1"/>
    <cellStyle name="Note 14" xfId="33111" hidden="1"/>
    <cellStyle name="Note 14" xfId="33449" hidden="1"/>
    <cellStyle name="Note 14" xfId="33786" hidden="1"/>
    <cellStyle name="Note 5 2 5 3 2" xfId="1700" hidden="1"/>
    <cellStyle name="Note 5 2 5 3 2" xfId="2966" hidden="1"/>
    <cellStyle name="Note 5 2 5 3 2" xfId="9592" hidden="1"/>
    <cellStyle name="Note 5 2 5 3 2" xfId="12105" hidden="1"/>
    <cellStyle name="Note 5 2 5 3 2" xfId="15843" hidden="1"/>
    <cellStyle name="Note 5 2 5 3 2" xfId="18211" hidden="1"/>
    <cellStyle name="Note 5 2 5 3 2" xfId="21480" hidden="1"/>
    <cellStyle name="Note 5 2 5 3 2" xfId="24664" hidden="1"/>
    <cellStyle name="Note 5 2 5 3 2" xfId="28841" hidden="1"/>
    <cellStyle name="Note 5 2 5 3 2" xfId="28956" hidden="1"/>
    <cellStyle name="Note 5 2 5 3 2" xfId="29679" hidden="1"/>
    <cellStyle name="Note 5 2 5 3 2" xfId="29852" hidden="1"/>
    <cellStyle name="Note 5 2 5 3 2" xfId="30245" hidden="1"/>
    <cellStyle name="Note 5 2 5 3 2" xfId="30393" hidden="1"/>
    <cellStyle name="Note 5 2 5 3 2" xfId="30731" hidden="1"/>
    <cellStyle name="Note 5 2 5 3 2" xfId="31068" hidden="1"/>
    <cellStyle name="Note 5 2 5 3 2" xfId="31633" hidden="1"/>
    <cellStyle name="Note 5 2 5 3 2" xfId="31748" hidden="1"/>
    <cellStyle name="Note 5 2 5 3 2" xfId="32471" hidden="1"/>
    <cellStyle name="Note 5 2 5 3 2" xfId="32644" hidden="1"/>
    <cellStyle name="Note 5 2 5 3 2" xfId="33037" hidden="1"/>
    <cellStyle name="Note 5 2 5 3 2" xfId="33185" hidden="1"/>
    <cellStyle name="Note 5 2 5 3 2" xfId="33523" hidden="1"/>
    <cellStyle name="Note 5 2 5 3 2" xfId="33860" hidden="1"/>
    <cellStyle name="Note 5 6 3 2" xfId="1699" hidden="1"/>
    <cellStyle name="Note 5 6 3 2" xfId="2965" hidden="1"/>
    <cellStyle name="Note 5 6 3 2" xfId="9591" hidden="1"/>
    <cellStyle name="Note 5 6 3 2" xfId="12104" hidden="1"/>
    <cellStyle name="Note 5 6 3 2" xfId="15842" hidden="1"/>
    <cellStyle name="Note 5 6 3 2" xfId="18210" hidden="1"/>
    <cellStyle name="Note 5 6 3 2" xfId="21479" hidden="1"/>
    <cellStyle name="Note 5 6 3 2" xfId="24663" hidden="1"/>
    <cellStyle name="Note 5 6 3 2" xfId="28840" hidden="1"/>
    <cellStyle name="Note 5 6 3 2" xfId="28955" hidden="1"/>
    <cellStyle name="Note 5 6 3 2" xfId="29678" hidden="1"/>
    <cellStyle name="Note 5 6 3 2" xfId="29851" hidden="1"/>
    <cellStyle name="Note 5 6 3 2" xfId="30244" hidden="1"/>
    <cellStyle name="Note 5 6 3 2" xfId="30392" hidden="1"/>
    <cellStyle name="Note 5 6 3 2" xfId="30730" hidden="1"/>
    <cellStyle name="Note 5 6 3 2" xfId="31067" hidden="1"/>
    <cellStyle name="Note 5 6 3 2" xfId="31632" hidden="1"/>
    <cellStyle name="Note 5 6 3 2" xfId="31747" hidden="1"/>
    <cellStyle name="Note 5 6 3 2" xfId="32470" hidden="1"/>
    <cellStyle name="Note 5 6 3 2" xfId="32643" hidden="1"/>
    <cellStyle name="Note 5 6 3 2" xfId="33036" hidden="1"/>
    <cellStyle name="Note 5 6 3 2" xfId="33184" hidden="1"/>
    <cellStyle name="Note 5 6 3 2" xfId="33522" hidden="1"/>
    <cellStyle name="Note 5 6 3 2" xfId="33859" hidden="1"/>
    <cellStyle name="Note 6 2 2" xfId="1701" hidden="1"/>
    <cellStyle name="Note 6 2 2" xfId="2967" hidden="1"/>
    <cellStyle name="Note 6 2 2" xfId="9593" hidden="1"/>
    <cellStyle name="Note 6 2 2" xfId="12106" hidden="1"/>
    <cellStyle name="Note 6 2 2" xfId="15844" hidden="1"/>
    <cellStyle name="Note 6 2 2" xfId="18212" hidden="1"/>
    <cellStyle name="Note 6 2 2" xfId="21481" hidden="1"/>
    <cellStyle name="Note 6 2 2" xfId="24665" hidden="1"/>
    <cellStyle name="Note 6 2 2" xfId="28842" hidden="1"/>
    <cellStyle name="Note 6 2 2" xfId="28957" hidden="1"/>
    <cellStyle name="Note 6 2 2" xfId="29680" hidden="1"/>
    <cellStyle name="Note 6 2 2" xfId="29853" hidden="1"/>
    <cellStyle name="Note 6 2 2" xfId="30246" hidden="1"/>
    <cellStyle name="Note 6 2 2" xfId="30394" hidden="1"/>
    <cellStyle name="Note 6 2 2" xfId="30732" hidden="1"/>
    <cellStyle name="Note 6 2 2" xfId="31069" hidden="1"/>
    <cellStyle name="Note 6 2 2" xfId="31634" hidden="1"/>
    <cellStyle name="Note 6 2 2" xfId="31749" hidden="1"/>
    <cellStyle name="Note 6 2 2" xfId="32472" hidden="1"/>
    <cellStyle name="Note 6 2 2" xfId="32645" hidden="1"/>
    <cellStyle name="Note 6 2 2" xfId="33038" hidden="1"/>
    <cellStyle name="Note 6 2 2" xfId="33186" hidden="1"/>
    <cellStyle name="Note 6 2 2" xfId="33524" hidden="1"/>
    <cellStyle name="Note 6 2 2" xfId="33861" hidden="1"/>
    <cellStyle name="Note 6 3" xfId="1640" hidden="1"/>
    <cellStyle name="Note 6 3" xfId="2906" hidden="1"/>
    <cellStyle name="Note 6 3" xfId="9532" hidden="1"/>
    <cellStyle name="Note 6 3" xfId="12045" hidden="1"/>
    <cellStyle name="Note 6 3" xfId="15783" hidden="1"/>
    <cellStyle name="Note 6 3" xfId="18151" hidden="1"/>
    <cellStyle name="Note 6 3" xfId="21420" hidden="1"/>
    <cellStyle name="Note 6 3" xfId="24604" hidden="1"/>
    <cellStyle name="Note 6 3" xfId="28781" hidden="1"/>
    <cellStyle name="Note 6 3" xfId="28896" hidden="1"/>
    <cellStyle name="Note 6 3" xfId="29619" hidden="1"/>
    <cellStyle name="Note 6 3" xfId="29792" hidden="1"/>
    <cellStyle name="Note 6 3" xfId="30185" hidden="1"/>
    <cellStyle name="Note 6 3" xfId="30333" hidden="1"/>
    <cellStyle name="Note 6 3" xfId="30671" hidden="1"/>
    <cellStyle name="Note 6 3" xfId="31008" hidden="1"/>
    <cellStyle name="Note 6 3" xfId="31573" hidden="1"/>
    <cellStyle name="Note 6 3" xfId="31688" hidden="1"/>
    <cellStyle name="Note 6 3" xfId="32411" hidden="1"/>
    <cellStyle name="Note 6 3" xfId="32584" hidden="1"/>
    <cellStyle name="Note 6 3" xfId="32977" hidden="1"/>
    <cellStyle name="Note 6 3" xfId="33125" hidden="1"/>
    <cellStyle name="Note 6 3" xfId="33463" hidden="1"/>
    <cellStyle name="Note 6 3" xfId="33800" hidden="1"/>
    <cellStyle name="Note 8" xfId="403" hidden="1"/>
    <cellStyle name="Note 8" xfId="642" hidden="1"/>
    <cellStyle name="Note 8" xfId="979" hidden="1"/>
    <cellStyle name="Note 8" xfId="1321" hidden="1"/>
    <cellStyle name="Note 8" xfId="6530" hidden="1"/>
    <cellStyle name="Note 8" xfId="6869" hidden="1"/>
    <cellStyle name="Note 8" xfId="7213" hidden="1"/>
    <cellStyle name="Note 8" xfId="5019" hidden="1"/>
    <cellStyle name="Note 8" xfId="4174" hidden="1"/>
    <cellStyle name="Note 8" xfId="4738" hidden="1"/>
    <cellStyle name="Note 8" xfId="11106" hidden="1"/>
    <cellStyle name="Note 8" xfId="13308" hidden="1"/>
    <cellStyle name="Note 8" xfId="13650" hidden="1"/>
    <cellStyle name="Note 8" xfId="4697" hidden="1"/>
    <cellStyle name="Note 8" xfId="8404" hidden="1"/>
    <cellStyle name="Note 8" xfId="10798" hidden="1"/>
    <cellStyle name="Note 8" xfId="17258" hidden="1"/>
    <cellStyle name="Note 8" xfId="19391" hidden="1"/>
    <cellStyle name="Note 8" xfId="19733" hidden="1"/>
    <cellStyle name="Note 8" xfId="20541" hidden="1"/>
    <cellStyle name="Note 8" xfId="22644" hidden="1"/>
    <cellStyle name="Note 8" xfId="22986" hidden="1"/>
    <cellStyle name="Note 8" xfId="23739" hidden="1"/>
    <cellStyle name="Note 8" xfId="25810" hidden="1"/>
    <cellStyle name="Note 8" xfId="28457" hidden="1"/>
    <cellStyle name="Note 8" xfId="28543" hidden="1"/>
    <cellStyle name="Note 8" xfId="28621" hidden="1"/>
    <cellStyle name="Note 8" xfId="28699" hidden="1"/>
    <cellStyle name="Note 8" xfId="29281" hidden="1"/>
    <cellStyle name="Note 8" xfId="29360" hidden="1"/>
    <cellStyle name="Note 8" xfId="29439" hidden="1"/>
    <cellStyle name="Note 8" xfId="29092" hidden="1"/>
    <cellStyle name="Note 8" xfId="28999" hidden="1"/>
    <cellStyle name="Note 8" xfId="29053" hidden="1"/>
    <cellStyle name="Note 8" xfId="29754" hidden="1"/>
    <cellStyle name="Note 8" xfId="29955" hidden="1"/>
    <cellStyle name="Note 8" xfId="30033" hidden="1"/>
    <cellStyle name="Note 8" xfId="29047" hidden="1"/>
    <cellStyle name="Note 8" xfId="29579" hidden="1"/>
    <cellStyle name="Note 8" xfId="29739" hidden="1"/>
    <cellStyle name="Note 8" xfId="30302" hidden="1"/>
    <cellStyle name="Note 8" xfId="30487" hidden="1"/>
    <cellStyle name="Note 8" xfId="30565" hidden="1"/>
    <cellStyle name="Note 8" xfId="30644" hidden="1"/>
    <cellStyle name="Note 8" xfId="30824" hidden="1"/>
    <cellStyle name="Note 8" xfId="30902" hidden="1"/>
    <cellStyle name="Note 8" xfId="30981" hidden="1"/>
    <cellStyle name="Note 8" xfId="31161" hidden="1"/>
    <cellStyle name="Note 8" xfId="31249" hidden="1"/>
    <cellStyle name="Note 8" xfId="31335" hidden="1"/>
    <cellStyle name="Note 8" xfId="31413" hidden="1"/>
    <cellStyle name="Note 8" xfId="31491" hidden="1"/>
    <cellStyle name="Note 8" xfId="32073" hidden="1"/>
    <cellStyle name="Note 8" xfId="32152" hidden="1"/>
    <cellStyle name="Note 8" xfId="32231" hidden="1"/>
    <cellStyle name="Note 8" xfId="31884" hidden="1"/>
    <cellStyle name="Note 8" xfId="31791" hidden="1"/>
    <cellStyle name="Note 8" xfId="31845" hidden="1"/>
    <cellStyle name="Note 8" xfId="32546" hidden="1"/>
    <cellStyle name="Note 8" xfId="32747" hidden="1"/>
    <cellStyle name="Note 8" xfId="32825" hidden="1"/>
    <cellStyle name="Note 8" xfId="31839" hidden="1"/>
    <cellStyle name="Note 8" xfId="32371" hidden="1"/>
    <cellStyle name="Note 8" xfId="32531" hidden="1"/>
    <cellStyle name="Note 8" xfId="33094" hidden="1"/>
    <cellStyle name="Note 8" xfId="33279" hidden="1"/>
    <cellStyle name="Note 8" xfId="33357" hidden="1"/>
    <cellStyle name="Note 8" xfId="33436" hidden="1"/>
    <cellStyle name="Note 8" xfId="33616" hidden="1"/>
    <cellStyle name="Note 8" xfId="33694" hidden="1"/>
    <cellStyle name="Note 8" xfId="33773" hidden="1"/>
    <cellStyle name="Note 8" xfId="33953" hidden="1"/>
    <cellStyle name="Note 9" xfId="451" hidden="1"/>
    <cellStyle name="Note 9" xfId="438" hidden="1"/>
    <cellStyle name="Note 9" xfId="725" hidden="1"/>
    <cellStyle name="Note 9" xfId="1280" hidden="1"/>
    <cellStyle name="Note 9" xfId="6376" hidden="1"/>
    <cellStyle name="Note 9" xfId="6614" hidden="1"/>
    <cellStyle name="Note 9" xfId="7171" hidden="1"/>
    <cellStyle name="Note 9" xfId="7812" hidden="1"/>
    <cellStyle name="Note 9" xfId="10696" hidden="1"/>
    <cellStyle name="Note 9" xfId="5564" hidden="1"/>
    <cellStyle name="Note 9" xfId="10796" hidden="1"/>
    <cellStyle name="Note 9" xfId="5653" hidden="1"/>
    <cellStyle name="Note 9" xfId="13609" hidden="1"/>
    <cellStyle name="Note 9" xfId="14189" hidden="1"/>
    <cellStyle name="Note 9" xfId="16906" hidden="1"/>
    <cellStyle name="Note 9" xfId="6010" hidden="1"/>
    <cellStyle name="Note 9" xfId="16996" hidden="1"/>
    <cellStyle name="Note 9" xfId="7900" hidden="1"/>
    <cellStyle name="Note 9" xfId="19692" hidden="1"/>
    <cellStyle name="Note 9" xfId="5427" hidden="1"/>
    <cellStyle name="Note 9" xfId="9442" hidden="1"/>
    <cellStyle name="Note 9" xfId="22945" hidden="1"/>
    <cellStyle name="Note 9" xfId="18108" hidden="1"/>
    <cellStyle name="Note 9" xfId="14118" hidden="1"/>
    <cellStyle name="Note 9" xfId="28474" hidden="1"/>
    <cellStyle name="Note 9" xfId="28473" hidden="1"/>
    <cellStyle name="Note 9" xfId="28551" hidden="1"/>
    <cellStyle name="Note 9" xfId="28692" hidden="1"/>
    <cellStyle name="Note 9" xfId="29276" hidden="1"/>
    <cellStyle name="Note 9" xfId="29290" hidden="1"/>
    <cellStyle name="Note 9" xfId="29431" hidden="1"/>
    <cellStyle name="Note 9" xfId="29536" hidden="1"/>
    <cellStyle name="Note 9" xfId="29719" hidden="1"/>
    <cellStyle name="Note 9" xfId="29168" hidden="1"/>
    <cellStyle name="Note 9" xfId="29738" hidden="1"/>
    <cellStyle name="Note 9" xfId="29177" hidden="1"/>
    <cellStyle name="Note 9" xfId="30026" hidden="1"/>
    <cellStyle name="Note 9" xfId="30124" hidden="1"/>
    <cellStyle name="Note 9" xfId="30279" hidden="1"/>
    <cellStyle name="Note 9" xfId="29220" hidden="1"/>
    <cellStyle name="Note 9" xfId="30296" hidden="1"/>
    <cellStyle name="Note 9" xfId="29543" hidden="1"/>
    <cellStyle name="Note 9" xfId="30558" hidden="1"/>
    <cellStyle name="Note 9" xfId="29145" hidden="1"/>
    <cellStyle name="Note 9" xfId="29602" hidden="1"/>
    <cellStyle name="Note 9" xfId="30895" hidden="1"/>
    <cellStyle name="Note 9" xfId="30318" hidden="1"/>
    <cellStyle name="Note 9" xfId="30115" hidden="1"/>
    <cellStyle name="Note 9" xfId="31266" hidden="1"/>
    <cellStyle name="Note 9" xfId="31265" hidden="1"/>
    <cellStyle name="Note 9" xfId="31343" hidden="1"/>
    <cellStyle name="Note 9" xfId="31484" hidden="1"/>
    <cellStyle name="Note 9" xfId="32068" hidden="1"/>
    <cellStyle name="Note 9" xfId="32082" hidden="1"/>
    <cellStyle name="Note 9" xfId="32223" hidden="1"/>
    <cellStyle name="Note 9" xfId="32328" hidden="1"/>
    <cellStyle name="Note 9" xfId="32511" hidden="1"/>
    <cellStyle name="Note 9" xfId="31960" hidden="1"/>
    <cellStyle name="Note 9" xfId="32530" hidden="1"/>
    <cellStyle name="Note 9" xfId="31969" hidden="1"/>
    <cellStyle name="Note 9" xfId="32818" hidden="1"/>
    <cellStyle name="Note 9" xfId="32916" hidden="1"/>
    <cellStyle name="Note 9" xfId="33071" hidden="1"/>
    <cellStyle name="Note 9" xfId="32012" hidden="1"/>
    <cellStyle name="Note 9" xfId="33088" hidden="1"/>
    <cellStyle name="Note 9" xfId="32335" hidden="1"/>
    <cellStyle name="Note 9" xfId="33350" hidden="1"/>
    <cellStyle name="Note 9" xfId="31937" hidden="1"/>
    <cellStyle name="Note 9" xfId="32394" hidden="1"/>
    <cellStyle name="Note 9" xfId="33687" hidden="1"/>
    <cellStyle name="Note 9" xfId="33110" hidden="1"/>
    <cellStyle name="Note 9" xfId="32907" hidden="1"/>
    <cellStyle name="Output" xfId="12" builtinId="21" customBuiltin="1"/>
    <cellStyle name="Output 3" xfId="28444"/>
    <cellStyle name="Percent" xfId="6" builtinId="5" hidden="1"/>
    <cellStyle name="Percent" xfId="57" builtinId="5" hidden="1"/>
    <cellStyle name="Percent" xfId="133" builtinId="5" hidden="1"/>
    <cellStyle name="Percent" xfId="177" builtinId="5" hidden="1"/>
    <cellStyle name="Percent" xfId="247" builtinId="5" hidden="1"/>
    <cellStyle name="Percent" xfId="285" builtinId="5" hidden="1"/>
    <cellStyle name="Percent" xfId="354" builtinId="5" hidden="1"/>
    <cellStyle name="Percent" xfId="3905" builtinId="5" hidden="1"/>
    <cellStyle name="Percent" xfId="3975" builtinId="5" hidden="1"/>
    <cellStyle name="Percent" xfId="4013" builtinId="5" hidden="1"/>
    <cellStyle name="Percent" xfId="4109" builtinId="5" hidden="1"/>
    <cellStyle name="Percent" xfId="8242" builtinId="5" hidden="1"/>
    <cellStyle name="Percent" xfId="6110" builtinId="5" hidden="1"/>
    <cellStyle name="Percent" xfId="8345" builtinId="5" hidden="1"/>
    <cellStyle name="Percent" xfId="10571" builtinId="5" hidden="1"/>
    <cellStyle name="Percent" xfId="4549" builtinId="5" hidden="1"/>
    <cellStyle name="Percent" xfId="8525" builtinId="5" hidden="1"/>
    <cellStyle name="Percent" xfId="8297" builtinId="5" hidden="1"/>
    <cellStyle name="Percent" xfId="5645" builtinId="5" hidden="1"/>
    <cellStyle name="Percent" xfId="14554" builtinId="5" hidden="1"/>
    <cellStyle name="Percent" xfId="11046" builtinId="5" hidden="1"/>
    <cellStyle name="Percent" xfId="14638" builtinId="5" hidden="1"/>
    <cellStyle name="Percent" xfId="16806" builtinId="5" hidden="1"/>
    <cellStyle name="Percent" xfId="7732" builtinId="5" hidden="1"/>
    <cellStyle name="Percent" xfId="14797" builtinId="5" hidden="1"/>
    <cellStyle name="Percent" xfId="14598" builtinId="5" hidden="1"/>
    <cellStyle name="Percent" xfId="6058" builtinId="5" hidden="1"/>
    <cellStyle name="Percent" xfId="19110" builtinId="5" hidden="1"/>
    <cellStyle name="Percent" xfId="8315" builtinId="5" hidden="1"/>
    <cellStyle name="Percent" xfId="6156" builtinId="5" hidden="1"/>
    <cellStyle name="Percent" xfId="17783" builtinId="5" hidden="1"/>
    <cellStyle name="Percent" xfId="22364" builtinId="5" hidden="1"/>
    <cellStyle name="Percent" xfId="18504" builtinId="5" hidden="1"/>
    <cellStyle name="Percent" xfId="16920" builtinId="5" hidden="1"/>
    <cellStyle name="Percent [0]" xfId="127"/>
    <cellStyle name="Percent [0] 3" xfId="34041"/>
    <cellStyle name="Percent [1]" xfId="48"/>
    <cellStyle name="Percent [1] 2" xfId="34042"/>
    <cellStyle name="Percent [2]" xfId="44"/>
    <cellStyle name="Percent [2] 2" xfId="34046"/>
    <cellStyle name="Percent [3]" xfId="50"/>
    <cellStyle name="Percent [3] 3" xfId="34045"/>
    <cellStyle name="Percent [3] 4" xfId="34043"/>
    <cellStyle name="Percent 205" xfId="28447"/>
    <cellStyle name="Rt margin" xfId="92"/>
    <cellStyle name="Rt margin 2" xfId="28448"/>
    <cellStyle name="Sum" xfId="28442"/>
    <cellStyle name="Text" xfId="45"/>
    <cellStyle name="Text 2" xfId="28446"/>
    <cellStyle name="Text 3" xfId="28452"/>
    <cellStyle name="Text 3 2" xfId="34044"/>
    <cellStyle name="Title" xfId="1" builtinId="15" customBuiltin="1"/>
    <cellStyle name="Title 2" xfId="34054"/>
    <cellStyle name="Total" xfId="19" builtinId="25" hidden="1" customBuiltin="1"/>
    <cellStyle name="Total" xfId="67" builtinId="25" hidden="1" customBuiltin="1"/>
    <cellStyle name="Total" xfId="102" builtinId="25" hidden="1" customBuiltin="1"/>
    <cellStyle name="Total" xfId="145" builtinId="25" hidden="1" customBuiltin="1"/>
    <cellStyle name="Total" xfId="187" builtinId="25" hidden="1" customBuiltin="1"/>
    <cellStyle name="Total" xfId="221" builtinId="25" hidden="1" customBuiltin="1"/>
    <cellStyle name="Total" xfId="258" builtinId="25" hidden="1" customBuiltin="1"/>
    <cellStyle name="Total" xfId="295" builtinId="25" hidden="1" customBuiltin="1"/>
    <cellStyle name="Total" xfId="329" builtinId="25" hidden="1" customBuiltin="1"/>
    <cellStyle name="Total" xfId="364" builtinId="25" hidden="1" customBuiltin="1"/>
    <cellStyle name="Total" xfId="452" builtinId="25" hidden="1" customBuiltin="1"/>
    <cellStyle name="Total" xfId="486" builtinId="25" hidden="1" customBuiltin="1"/>
    <cellStyle name="Total" xfId="522" builtinId="25" hidden="1" customBuiltin="1"/>
    <cellStyle name="Total" xfId="558" builtinId="25" hidden="1" customBuiltin="1"/>
    <cellStyle name="Total" xfId="592" builtinId="25" hidden="1" customBuiltin="1"/>
    <cellStyle name="Total" xfId="391" builtinId="25" hidden="1" customBuiltin="1"/>
    <cellStyle name="Total" xfId="643" builtinId="25" hidden="1" customBuiltin="1"/>
    <cellStyle name="Total" xfId="677" builtinId="25" hidden="1" customBuiltin="1"/>
    <cellStyle name="Total" xfId="715" builtinId="25" hidden="1" customBuiltin="1"/>
    <cellStyle name="Total" xfId="750" builtinId="25" hidden="1" customBuiltin="1"/>
    <cellStyle name="Total" xfId="784" builtinId="25" hidden="1" customBuiltin="1"/>
    <cellStyle name="Total" xfId="433" builtinId="25" hidden="1" customBuiltin="1"/>
    <cellStyle name="Total" xfId="805" builtinId="25" hidden="1" customBuiltin="1"/>
    <cellStyle name="Total" xfId="404" builtinId="25" hidden="1" customBuiltin="1"/>
    <cellStyle name="Total" xfId="846" builtinId="25" hidden="1" customBuiltin="1"/>
    <cellStyle name="Total" xfId="882" builtinId="25" hidden="1" customBuiltin="1"/>
    <cellStyle name="Total" xfId="917" builtinId="25" hidden="1" customBuiltin="1"/>
    <cellStyle name="Total" xfId="808" builtinId="25" hidden="1" customBuiltin="1"/>
    <cellStyle name="Total" xfId="980" builtinId="25" hidden="1" customBuiltin="1"/>
    <cellStyle name="Total" xfId="1013" builtinId="25" hidden="1" customBuiltin="1"/>
    <cellStyle name="Total" xfId="1048" builtinId="25" hidden="1" customBuiltin="1"/>
    <cellStyle name="Total" xfId="1081" builtinId="25" hidden="1" customBuiltin="1"/>
    <cellStyle name="Total" xfId="1111" builtinId="25" hidden="1" customBuiltin="1"/>
    <cellStyle name="Total" xfId="692" builtinId="25" hidden="1" customBuiltin="1"/>
    <cellStyle name="Total" xfId="1130" builtinId="25" hidden="1" customBuiltin="1"/>
    <cellStyle name="Total" xfId="393" builtinId="25" hidden="1" customBuiltin="1"/>
    <cellStyle name="Total" xfId="1167" builtinId="25" hidden="1" customBuiltin="1"/>
    <cellStyle name="Total" xfId="1203" builtinId="25" hidden="1" customBuiltin="1"/>
    <cellStyle name="Total" xfId="1237" builtinId="25" hidden="1" customBuiltin="1"/>
    <cellStyle name="Total" xfId="1277" builtinId="25" hidden="1" customBuiltin="1"/>
    <cellStyle name="Total" xfId="1322" builtinId="25" hidden="1" customBuiltin="1"/>
    <cellStyle name="Total" xfId="1355" builtinId="25" hidden="1" customBuiltin="1"/>
    <cellStyle name="Total" xfId="1390" builtinId="25" hidden="1" customBuiltin="1"/>
    <cellStyle name="Total" xfId="1423" builtinId="25" hidden="1" customBuiltin="1"/>
    <cellStyle name="Total" xfId="1453" builtinId="25" hidden="1" customBuiltin="1"/>
    <cellStyle name="Total" xfId="1262" builtinId="25" hidden="1" customBuiltin="1"/>
    <cellStyle name="Total" xfId="1472" builtinId="25" hidden="1" customBuiltin="1"/>
    <cellStyle name="Total" xfId="1279" builtinId="25" hidden="1" customBuiltin="1"/>
    <cellStyle name="Total" xfId="1509" builtinId="25" hidden="1" customBuiltin="1"/>
    <cellStyle name="Total" xfId="1545" builtinId="25" hidden="1" customBuiltin="1"/>
    <cellStyle name="Total" xfId="1579" builtinId="25" hidden="1" customBuiltin="1"/>
    <cellStyle name="Total" xfId="1614" builtinId="25" hidden="1" customBuiltin="1"/>
    <cellStyle name="Total" xfId="1734" builtinId="25" hidden="1" customBuiltin="1"/>
    <cellStyle name="Total" xfId="1755" builtinId="25" hidden="1" customBuiltin="1"/>
    <cellStyle name="Total" xfId="1777" builtinId="25" hidden="1" customBuiltin="1"/>
    <cellStyle name="Total" xfId="1799" builtinId="25" hidden="1" customBuiltin="1"/>
    <cellStyle name="Total" xfId="1820" builtinId="25" hidden="1" customBuiltin="1"/>
    <cellStyle name="Total" xfId="1845" builtinId="25" hidden="1" customBuiltin="1"/>
    <cellStyle name="Total" xfId="2024" builtinId="25" hidden="1" customBuiltin="1"/>
    <cellStyle name="Total" xfId="2045" builtinId="25" hidden="1" customBuiltin="1"/>
    <cellStyle name="Total" xfId="2068" builtinId="25" hidden="1" customBuiltin="1"/>
    <cellStyle name="Total" xfId="2090" builtinId="25" hidden="1" customBuiltin="1"/>
    <cellStyle name="Total" xfId="2111" builtinId="25" hidden="1" customBuiltin="1"/>
    <cellStyle name="Total" xfId="1983" builtinId="25" hidden="1" customBuiltin="1"/>
    <cellStyle name="Total" xfId="2144" builtinId="25" hidden="1" customBuiltin="1"/>
    <cellStyle name="Total" xfId="2173" builtinId="25" hidden="1" customBuiltin="1"/>
    <cellStyle name="Total" xfId="2208" builtinId="25" hidden="1" customBuiltin="1"/>
    <cellStyle name="Total" xfId="2238" builtinId="25" hidden="1" customBuiltin="1"/>
    <cellStyle name="Total" xfId="2269" builtinId="25" hidden="1" customBuiltin="1"/>
    <cellStyle name="Total" xfId="2009" builtinId="25" hidden="1" customBuiltin="1"/>
    <cellStyle name="Total" xfId="2287" builtinId="25" hidden="1" customBuiltin="1"/>
    <cellStyle name="Total" xfId="1994" builtinId="25" hidden="1" customBuiltin="1"/>
    <cellStyle name="Total" xfId="2314" builtinId="25" hidden="1" customBuiltin="1"/>
    <cellStyle name="Total" xfId="2336" builtinId="25" hidden="1" customBuiltin="1"/>
    <cellStyle name="Total" xfId="2357" builtinId="25" hidden="1" customBuiltin="1"/>
    <cellStyle name="Total" xfId="2289" builtinId="25" hidden="1" customBuiltin="1"/>
    <cellStyle name="Total" xfId="2399" builtinId="25" hidden="1" customBuiltin="1"/>
    <cellStyle name="Total" xfId="2427" builtinId="25" hidden="1" customBuiltin="1"/>
    <cellStyle name="Total" xfId="2459" builtinId="25" hidden="1" customBuiltin="1"/>
    <cellStyle name="Total" xfId="2488" builtinId="25" hidden="1" customBuiltin="1"/>
    <cellStyle name="Total" xfId="2515" builtinId="25" hidden="1" customBuiltin="1"/>
    <cellStyle name="Total" xfId="2187" builtinId="25" hidden="1" customBuiltin="1"/>
    <cellStyle name="Total" xfId="2532" builtinId="25" hidden="1" customBuiltin="1"/>
    <cellStyle name="Total" xfId="1985" builtinId="25" hidden="1" customBuiltin="1"/>
    <cellStyle name="Total" xfId="2555" builtinId="25" hidden="1" customBuiltin="1"/>
    <cellStyle name="Total" xfId="2577" builtinId="25" hidden="1" customBuiltin="1"/>
    <cellStyle name="Total" xfId="2598" builtinId="25" hidden="1" customBuiltin="1"/>
    <cellStyle name="Total" xfId="2623" builtinId="25" hidden="1" customBuiltin="1"/>
    <cellStyle name="Total" xfId="2659" builtinId="25" hidden="1" customBuiltin="1"/>
    <cellStyle name="Total" xfId="2687" builtinId="25" hidden="1" customBuiltin="1"/>
    <cellStyle name="Total" xfId="2719" builtinId="25" hidden="1" customBuiltin="1"/>
    <cellStyle name="Total" xfId="2748" builtinId="25" hidden="1" customBuiltin="1"/>
    <cellStyle name="Total" xfId="2775" builtinId="25" hidden="1" customBuiltin="1"/>
    <cellStyle name="Total" xfId="2611" builtinId="25" hidden="1" customBuiltin="1"/>
    <cellStyle name="Total" xfId="2792" builtinId="25" hidden="1" customBuiltin="1"/>
    <cellStyle name="Total" xfId="2625" builtinId="25" hidden="1" customBuiltin="1"/>
    <cellStyle name="Total" xfId="2815" builtinId="25" hidden="1" customBuiltin="1"/>
    <cellStyle name="Total" xfId="2837" builtinId="25" hidden="1" customBuiltin="1"/>
    <cellStyle name="Total" xfId="2858" builtinId="25" hidden="1" customBuiltin="1"/>
    <cellStyle name="Total" xfId="2880" builtinId="25" hidden="1" customBuiltin="1"/>
    <cellStyle name="Total" xfId="1883" builtinId="25" hidden="1" customBuiltin="1"/>
    <cellStyle name="Total" xfId="1967" builtinId="25" hidden="1" customBuiltin="1"/>
    <cellStyle name="Total" xfId="1835" builtinId="25" hidden="1" customBuiltin="1"/>
    <cellStyle name="Total" xfId="1877" builtinId="25" hidden="1" customBuiltin="1"/>
    <cellStyle name="Total" xfId="1979" builtinId="25" hidden="1" customBuiltin="1"/>
    <cellStyle name="Total" xfId="1834" builtinId="25" hidden="1" customBuiltin="1"/>
    <cellStyle name="Total" xfId="3031" builtinId="25" hidden="1" customBuiltin="1"/>
    <cellStyle name="Total" xfId="3052" builtinId="25" hidden="1" customBuiltin="1"/>
    <cellStyle name="Total" xfId="3075" builtinId="25" hidden="1" customBuiltin="1"/>
    <cellStyle name="Total" xfId="3096" builtinId="25" hidden="1" customBuiltin="1"/>
    <cellStyle name="Total" xfId="3117" builtinId="25" hidden="1" customBuiltin="1"/>
    <cellStyle name="Total" xfId="2992" builtinId="25" hidden="1" customBuiltin="1"/>
    <cellStyle name="Total" xfId="3149" builtinId="25" hidden="1" customBuiltin="1"/>
    <cellStyle name="Total" xfId="3178" builtinId="25" hidden="1" customBuiltin="1"/>
    <cellStyle name="Total" xfId="3213" builtinId="25" hidden="1" customBuiltin="1"/>
    <cellStyle name="Total" xfId="3242" builtinId="25" hidden="1" customBuiltin="1"/>
    <cellStyle name="Total" xfId="3273" builtinId="25" hidden="1" customBuiltin="1"/>
    <cellStyle name="Total" xfId="3017" builtinId="25" hidden="1" customBuiltin="1"/>
    <cellStyle name="Total" xfId="3291" builtinId="25" hidden="1" customBuiltin="1"/>
    <cellStyle name="Total" xfId="3003" builtinId="25" hidden="1" customBuiltin="1"/>
    <cellStyle name="Total" xfId="3318" builtinId="25" hidden="1" customBuiltin="1"/>
    <cellStyle name="Total" xfId="3339" builtinId="25" hidden="1" customBuiltin="1"/>
    <cellStyle name="Total" xfId="3360" builtinId="25" hidden="1" customBuiltin="1"/>
    <cellStyle name="Total" xfId="3293" builtinId="25" hidden="1" customBuiltin="1"/>
    <cellStyle name="Total" xfId="3400" builtinId="25" hidden="1" customBuiltin="1"/>
    <cellStyle name="Total" xfId="3428" builtinId="25" hidden="1" customBuiltin="1"/>
    <cellStyle name="Total" xfId="3460" builtinId="25" hidden="1" customBuiltin="1"/>
    <cellStyle name="Total" xfId="3488" builtinId="25" hidden="1" customBuiltin="1"/>
    <cellStyle name="Total" xfId="3515" builtinId="25" hidden="1" customBuiltin="1"/>
    <cellStyle name="Total" xfId="3192" builtinId="25" hidden="1" customBuiltin="1"/>
    <cellStyle name="Total" xfId="3532" builtinId="25" hidden="1" customBuiltin="1"/>
    <cellStyle name="Total" xfId="2994" builtinId="25" hidden="1" customBuiltin="1"/>
    <cellStyle name="Total" xfId="3555" builtinId="25" hidden="1" customBuiltin="1"/>
    <cellStyle name="Total" xfId="3576" builtinId="25" hidden="1" customBuiltin="1"/>
    <cellStyle name="Total" xfId="3597" builtinId="25" hidden="1" customBuiltin="1"/>
    <cellStyle name="Total" xfId="3622" builtinId="25" hidden="1" customBuiltin="1"/>
    <cellStyle name="Total" xfId="3656" builtinId="25" hidden="1" customBuiltin="1"/>
    <cellStyle name="Total" xfId="3684" builtinId="25" hidden="1" customBuiltin="1"/>
    <cellStyle name="Total" xfId="3716" builtinId="25" hidden="1" customBuiltin="1"/>
    <cellStyle name="Total" xfId="3744" builtinId="25" hidden="1" customBuiltin="1"/>
    <cellStyle name="Total" xfId="3771" builtinId="25" hidden="1" customBuiltin="1"/>
    <cellStyle name="Total" xfId="3610" builtinId="25" hidden="1" customBuiltin="1"/>
    <cellStyle name="Total" xfId="3788" builtinId="25" hidden="1" customBuiltin="1"/>
    <cellStyle name="Total" xfId="3624" builtinId="25" hidden="1" customBuiltin="1"/>
    <cellStyle name="Total" xfId="3811" builtinId="25" hidden="1" customBuiltin="1"/>
    <cellStyle name="Total" xfId="3832" builtinId="25" hidden="1" customBuiltin="1"/>
    <cellStyle name="Total" xfId="3853" builtinId="25" hidden="1" customBuiltin="1"/>
    <cellStyle name="Total" xfId="3874" builtinId="25" hidden="1" customBuiltin="1"/>
    <cellStyle name="Total" xfId="3915" builtinId="25" hidden="1" customBuiltin="1"/>
    <cellStyle name="Total" xfId="3949" builtinId="25" hidden="1" customBuiltin="1"/>
    <cellStyle name="Total" xfId="3986" builtinId="25" hidden="1" customBuiltin="1"/>
    <cellStyle name="Total" xfId="4023" builtinId="25" hidden="1" customBuiltin="1"/>
    <cellStyle name="Total" xfId="4057" builtinId="25" hidden="1" customBuiltin="1"/>
    <cellStyle name="Total" xfId="4255" builtinId="25" hidden="1" customBuiltin="1"/>
    <cellStyle name="Total" xfId="6389" builtinId="25" hidden="1" customBuiltin="1"/>
    <cellStyle name="Total" xfId="6413" builtinId="25" hidden="1" customBuiltin="1"/>
    <cellStyle name="Total" xfId="6443" builtinId="25" hidden="1" customBuiltin="1"/>
    <cellStyle name="Total" xfId="6467" builtinId="25" hidden="1" customBuiltin="1"/>
    <cellStyle name="Total" xfId="6490" builtinId="25" hidden="1" customBuiltin="1"/>
    <cellStyle name="Total" xfId="6337" builtinId="25" hidden="1" customBuiltin="1"/>
    <cellStyle name="Total" xfId="6531" builtinId="25" hidden="1" customBuiltin="1"/>
    <cellStyle name="Total" xfId="6565" builtinId="25" hidden="1" customBuiltin="1"/>
    <cellStyle name="Total" xfId="6603" builtinId="25" hidden="1" customBuiltin="1"/>
    <cellStyle name="Total" xfId="6639" builtinId="25" hidden="1" customBuiltin="1"/>
    <cellStyle name="Total" xfId="6674" builtinId="25" hidden="1" customBuiltin="1"/>
    <cellStyle name="Total" xfId="6371" builtinId="25" hidden="1" customBuiltin="1"/>
    <cellStyle name="Total" xfId="6695" builtinId="25" hidden="1" customBuiltin="1"/>
    <cellStyle name="Total" xfId="6350" builtinId="25" hidden="1" customBuiltin="1"/>
    <cellStyle name="Total" xfId="6736" builtinId="25" hidden="1" customBuiltin="1"/>
    <cellStyle name="Total" xfId="6772" builtinId="25" hidden="1" customBuiltin="1"/>
    <cellStyle name="Total" xfId="6807" builtinId="25" hidden="1" customBuiltin="1"/>
    <cellStyle name="Total" xfId="6698" builtinId="25" hidden="1" customBuiltin="1"/>
    <cellStyle name="Total" xfId="6870" builtinId="25" hidden="1" customBuiltin="1"/>
    <cellStyle name="Total" xfId="6903" builtinId="25" hidden="1" customBuiltin="1"/>
    <cellStyle name="Total" xfId="6939" builtinId="25" hidden="1" customBuiltin="1"/>
    <cellStyle name="Total" xfId="6972" builtinId="25" hidden="1" customBuiltin="1"/>
    <cellStyle name="Total" xfId="7002" builtinId="25" hidden="1" customBuiltin="1"/>
    <cellStyle name="Total" xfId="6580" builtinId="25" hidden="1" customBuiltin="1"/>
    <cellStyle name="Total" xfId="7021" builtinId="25" hidden="1" customBuiltin="1"/>
    <cellStyle name="Total" xfId="6339" builtinId="25" hidden="1" customBuiltin="1"/>
    <cellStyle name="Total" xfId="7058" builtinId="25" hidden="1" customBuiltin="1"/>
    <cellStyle name="Total" xfId="7094" builtinId="25" hidden="1" customBuiltin="1"/>
    <cellStyle name="Total" xfId="7128" builtinId="25" hidden="1" customBuiltin="1"/>
    <cellStyle name="Total" xfId="7168" builtinId="25" hidden="1" customBuiltin="1"/>
    <cellStyle name="Total" xfId="7214" builtinId="25" hidden="1" customBuiltin="1"/>
    <cellStyle name="Total" xfId="7248" builtinId="25" hidden="1" customBuiltin="1"/>
    <cellStyle name="Total" xfId="7284" builtinId="25" hidden="1" customBuiltin="1"/>
    <cellStyle name="Total" xfId="7317" builtinId="25" hidden="1" customBuiltin="1"/>
    <cellStyle name="Total" xfId="7347" builtinId="25" hidden="1" customBuiltin="1"/>
    <cellStyle name="Total" xfId="7153" builtinId="25" hidden="1" customBuiltin="1"/>
    <cellStyle name="Total" xfId="7366" builtinId="25" hidden="1" customBuiltin="1"/>
    <cellStyle name="Total" xfId="7170" builtinId="25" hidden="1" customBuiltin="1"/>
    <cellStyle name="Total" xfId="7404" builtinId="25" hidden="1" customBuiltin="1"/>
    <cellStyle name="Total" xfId="7440" builtinId="25" hidden="1" customBuiltin="1"/>
    <cellStyle name="Total" xfId="7474" builtinId="25" hidden="1" customBuiltin="1"/>
    <cellStyle name="Total" xfId="7522" builtinId="25" hidden="1" customBuiltin="1"/>
    <cellStyle name="Total" xfId="7975" builtinId="25" hidden="1" customBuiltin="1"/>
    <cellStyle name="Total" xfId="7996" builtinId="25" hidden="1" customBuiltin="1"/>
    <cellStyle name="Total" xfId="8019" builtinId="25" hidden="1" customBuiltin="1"/>
    <cellStyle name="Total" xfId="8042" builtinId="25" hidden="1" customBuiltin="1"/>
    <cellStyle name="Total" xfId="8063" builtinId="25" hidden="1" customBuiltin="1"/>
    <cellStyle name="Total" xfId="8107" builtinId="25" hidden="1" customBuiltin="1"/>
    <cellStyle name="Total" xfId="8572" builtinId="25" hidden="1" customBuiltin="1"/>
    <cellStyle name="Total" xfId="8596" builtinId="25" hidden="1" customBuiltin="1"/>
    <cellStyle name="Total" xfId="8624" builtinId="25" hidden="1" customBuiltin="1"/>
    <cellStyle name="Total" xfId="8647" builtinId="25" hidden="1" customBuiltin="1"/>
    <cellStyle name="Total" xfId="8673" builtinId="25" hidden="1" customBuiltin="1"/>
    <cellStyle name="Total" xfId="8528" builtinId="25" hidden="1" customBuiltin="1"/>
    <cellStyle name="Total" xfId="8708" builtinId="25" hidden="1" customBuiltin="1"/>
    <cellStyle name="Total" xfId="8738" builtinId="25" hidden="1" customBuiltin="1"/>
    <cellStyle name="Total" xfId="8774" builtinId="25" hidden="1" customBuiltin="1"/>
    <cellStyle name="Total" xfId="8806" builtinId="25" hidden="1" customBuiltin="1"/>
    <cellStyle name="Total" xfId="8838" builtinId="25" hidden="1" customBuiltin="1"/>
    <cellStyle name="Total" xfId="8557" builtinId="25" hidden="1" customBuiltin="1"/>
    <cellStyle name="Total" xfId="8856" builtinId="25" hidden="1" customBuiltin="1"/>
    <cellStyle name="Total" xfId="8540" builtinId="25" hidden="1" customBuiltin="1"/>
    <cellStyle name="Total" xfId="8887" builtinId="25" hidden="1" customBuiltin="1"/>
    <cellStyle name="Total" xfId="8911" builtinId="25" hidden="1" customBuiltin="1"/>
    <cellStyle name="Total" xfId="8935" builtinId="25" hidden="1" customBuiltin="1"/>
    <cellStyle name="Total" xfId="8859" builtinId="25" hidden="1" customBuiltin="1"/>
    <cellStyle name="Total" xfId="8981" builtinId="25" hidden="1" customBuiltin="1"/>
    <cellStyle name="Total" xfId="9012" builtinId="25" hidden="1" customBuiltin="1"/>
    <cellStyle name="Total" xfId="9045" builtinId="25" hidden="1" customBuiltin="1"/>
    <cellStyle name="Total" xfId="9076" builtinId="25" hidden="1" customBuiltin="1"/>
    <cellStyle name="Total" xfId="9103" builtinId="25" hidden="1" customBuiltin="1"/>
    <cellStyle name="Total" xfId="8752" builtinId="25" hidden="1" customBuiltin="1"/>
    <cellStyle name="Total" xfId="9120" builtinId="25" hidden="1" customBuiltin="1"/>
    <cellStyle name="Total" xfId="8530" builtinId="25" hidden="1" customBuiltin="1"/>
    <cellStyle name="Total" xfId="9149" builtinId="25" hidden="1" customBuiltin="1"/>
    <cellStyle name="Total" xfId="9174" builtinId="25" hidden="1" customBuiltin="1"/>
    <cellStyle name="Total" xfId="9200" builtinId="25" hidden="1" customBuiltin="1"/>
    <cellStyle name="Total" xfId="9228" builtinId="25" hidden="1" customBuiltin="1"/>
    <cellStyle name="Total" xfId="9266" builtinId="25" hidden="1" customBuiltin="1"/>
    <cellStyle name="Total" xfId="9297" builtinId="25" hidden="1" customBuiltin="1"/>
    <cellStyle name="Total" xfId="9330" builtinId="25" hidden="1" customBuiltin="1"/>
    <cellStyle name="Total" xfId="9361" builtinId="25" hidden="1" customBuiltin="1"/>
    <cellStyle name="Total" xfId="9388" builtinId="25" hidden="1" customBuiltin="1"/>
    <cellStyle name="Total" xfId="9216" builtinId="25" hidden="1" customBuiltin="1"/>
    <cellStyle name="Total" xfId="9405" builtinId="25" hidden="1" customBuiltin="1"/>
    <cellStyle name="Total" xfId="9230" builtinId="25" hidden="1" customBuiltin="1"/>
    <cellStyle name="Total" xfId="9433" builtinId="25" hidden="1" customBuiltin="1"/>
    <cellStyle name="Total" xfId="9458" builtinId="25" hidden="1" customBuiltin="1"/>
    <cellStyle name="Total" xfId="9482" builtinId="25" hidden="1" customBuiltin="1"/>
    <cellStyle name="Total" xfId="9506" builtinId="25" hidden="1" customBuiltin="1"/>
    <cellStyle name="Total" xfId="8208" builtinId="25" hidden="1" customBuiltin="1"/>
    <cellStyle name="Total" xfId="8479" builtinId="25" hidden="1" customBuiltin="1"/>
    <cellStyle name="Total" xfId="8096" builtinId="25" hidden="1" customBuiltin="1"/>
    <cellStyle name="Total" xfId="8195" builtinId="25" hidden="1" customBuiltin="1"/>
    <cellStyle name="Total" xfId="8504" builtinId="25" hidden="1" customBuiltin="1"/>
    <cellStyle name="Total" xfId="8095" builtinId="25" hidden="1" customBuiltin="1"/>
    <cellStyle name="Total" xfId="9673" builtinId="25" hidden="1" customBuiltin="1"/>
    <cellStyle name="Total" xfId="9694" builtinId="25" hidden="1" customBuiltin="1"/>
    <cellStyle name="Total" xfId="9717" builtinId="25" hidden="1" customBuiltin="1"/>
    <cellStyle name="Total" xfId="9738" builtinId="25" hidden="1" customBuiltin="1"/>
    <cellStyle name="Total" xfId="9759" builtinId="25" hidden="1" customBuiltin="1"/>
    <cellStyle name="Total" xfId="9631" builtinId="25" hidden="1" customBuiltin="1"/>
    <cellStyle name="Total" xfId="9793" builtinId="25" hidden="1" customBuiltin="1"/>
    <cellStyle name="Total" xfId="9823" builtinId="25" hidden="1" customBuiltin="1"/>
    <cellStyle name="Total" xfId="9858" builtinId="25" hidden="1" customBuiltin="1"/>
    <cellStyle name="Total" xfId="9889" builtinId="25" hidden="1" customBuiltin="1"/>
    <cellStyle name="Total" xfId="9920" builtinId="25" hidden="1" customBuiltin="1"/>
    <cellStyle name="Total" xfId="9658" builtinId="25" hidden="1" customBuiltin="1"/>
    <cellStyle name="Total" xfId="9939" builtinId="25" hidden="1" customBuiltin="1"/>
    <cellStyle name="Total" xfId="9643" builtinId="25" hidden="1" customBuiltin="1"/>
    <cellStyle name="Total" xfId="9971" builtinId="25" hidden="1" customBuiltin="1"/>
    <cellStyle name="Total" xfId="9995" builtinId="25" hidden="1" customBuiltin="1"/>
    <cellStyle name="Total" xfId="10019" builtinId="25" hidden="1" customBuiltin="1"/>
    <cellStyle name="Total" xfId="9942" builtinId="25" hidden="1" customBuiltin="1"/>
    <cellStyle name="Total" xfId="10062" builtinId="25" hidden="1" customBuiltin="1"/>
    <cellStyle name="Total" xfId="10091" builtinId="25" hidden="1" customBuiltin="1"/>
    <cellStyle name="Total" xfId="10123" builtinId="25" hidden="1" customBuiltin="1"/>
    <cellStyle name="Total" xfId="10152" builtinId="25" hidden="1" customBuiltin="1"/>
    <cellStyle name="Total" xfId="10179" builtinId="25" hidden="1" customBuiltin="1"/>
    <cellStyle name="Total" xfId="9837" builtinId="25" hidden="1" customBuiltin="1"/>
    <cellStyle name="Total" xfId="10197" builtinId="25" hidden="1" customBuiltin="1"/>
    <cellStyle name="Total" xfId="9633" builtinId="25" hidden="1" customBuiltin="1"/>
    <cellStyle name="Total" xfId="10225" builtinId="25" hidden="1" customBuiltin="1"/>
    <cellStyle name="Total" xfId="10249" builtinId="25" hidden="1" customBuiltin="1"/>
    <cellStyle name="Total" xfId="10273" builtinId="25" hidden="1" customBuiltin="1"/>
    <cellStyle name="Total" xfId="10301" builtinId="25" hidden="1" customBuiltin="1"/>
    <cellStyle name="Total" xfId="10340" builtinId="25" hidden="1" customBuiltin="1"/>
    <cellStyle name="Total" xfId="10369" builtinId="25" hidden="1" customBuiltin="1"/>
    <cellStyle name="Total" xfId="10402" builtinId="25" hidden="1" customBuiltin="1"/>
    <cellStyle name="Total" xfId="10432" builtinId="25" hidden="1" customBuiltin="1"/>
    <cellStyle name="Total" xfId="10459" builtinId="25" hidden="1" customBuiltin="1"/>
    <cellStyle name="Total" xfId="10288" builtinId="25" hidden="1" customBuiltin="1"/>
    <cellStyle name="Total" xfId="10476" builtinId="25" hidden="1" customBuiltin="1"/>
    <cellStyle name="Total" xfId="10303" builtinId="25" hidden="1" customBuiltin="1"/>
    <cellStyle name="Total" xfId="10505" builtinId="25" hidden="1" customBuiltin="1"/>
    <cellStyle name="Total" xfId="10529" builtinId="25" hidden="1" customBuiltin="1"/>
    <cellStyle name="Total" xfId="10551" builtinId="25" hidden="1" customBuiltin="1"/>
    <cellStyle name="Total" xfId="10581" builtinId="25" hidden="1" customBuiltin="1"/>
    <cellStyle name="Total" xfId="6087" builtinId="25" hidden="1" customBuiltin="1"/>
    <cellStyle name="Total" xfId="10604" builtinId="25" hidden="1" customBuiltin="1"/>
    <cellStyle name="Total" xfId="7788" builtinId="25" hidden="1" customBuiltin="1"/>
    <cellStyle name="Total" xfId="10707" builtinId="25" hidden="1" customBuiltin="1"/>
    <cellStyle name="Total" xfId="8140" builtinId="25" hidden="1" customBuiltin="1"/>
    <cellStyle name="Total" xfId="7873" builtinId="25" hidden="1" customBuiltin="1"/>
    <cellStyle name="Total" xfId="4859" builtinId="25" hidden="1" customBuiltin="1"/>
    <cellStyle name="Total" xfId="4496" builtinId="25" hidden="1" customBuiltin="1"/>
    <cellStyle name="Total" xfId="4474" builtinId="25" hidden="1" customBuiltin="1"/>
    <cellStyle name="Total" xfId="7835" builtinId="25" hidden="1" customBuiltin="1"/>
    <cellStyle name="Total" xfId="4513" builtinId="25" hidden="1" customBuiltin="1"/>
    <cellStyle name="Total" xfId="7831" builtinId="25" hidden="1" customBuiltin="1"/>
    <cellStyle name="Total" xfId="5818" builtinId="25" hidden="1" customBuiltin="1"/>
    <cellStyle name="Total" xfId="4415" builtinId="25" hidden="1" customBuiltin="1"/>
    <cellStyle name="Total" xfId="7698" builtinId="25" hidden="1" customBuiltin="1"/>
    <cellStyle name="Total" xfId="8414" builtinId="25" hidden="1" customBuiltin="1"/>
    <cellStyle name="Total" xfId="10801" builtinId="25" hidden="1" customBuiltin="1"/>
    <cellStyle name="Total" xfId="5668" builtinId="25" hidden="1" customBuiltin="1"/>
    <cellStyle name="Total" xfId="7568" builtinId="25" hidden="1" customBuiltin="1"/>
    <cellStyle name="Total" xfId="5741" builtinId="25" hidden="1" customBuiltin="1"/>
    <cellStyle name="Total" xfId="10739" builtinId="25" hidden="1" customBuiltin="1"/>
    <cellStyle name="Total" xfId="5583" builtinId="25" hidden="1" customBuiltin="1"/>
    <cellStyle name="Total" xfId="10737" builtinId="25" hidden="1" customBuiltin="1"/>
    <cellStyle name="Total" xfId="7655" builtinId="25" hidden="1" customBuiltin="1"/>
    <cellStyle name="Total" xfId="8440" builtinId="25" hidden="1" customBuiltin="1"/>
    <cellStyle name="Total" xfId="10673" builtinId="25" hidden="1" customBuiltin="1"/>
    <cellStyle name="Total" xfId="10806" builtinId="25" hidden="1" customBuiltin="1"/>
    <cellStyle name="Total" xfId="8223" builtinId="25" hidden="1" customBuiltin="1"/>
    <cellStyle name="Total" xfId="4122" builtinId="25" hidden="1" customBuiltin="1"/>
    <cellStyle name="Total" xfId="4400" builtinId="25" hidden="1" customBuiltin="1"/>
    <cellStyle name="Total" xfId="4391" builtinId="25" hidden="1" customBuiltin="1"/>
    <cellStyle name="Total" xfId="7828" builtinId="25" hidden="1" customBuiltin="1"/>
    <cellStyle name="Total" xfId="5215" builtinId="25" hidden="1" customBuiltin="1"/>
    <cellStyle name="Total" xfId="4387" builtinId="25" hidden="1" customBuiltin="1"/>
    <cellStyle name="Total" xfId="5402" builtinId="25" hidden="1" customBuiltin="1"/>
    <cellStyle name="Total" xfId="5399" builtinId="25" hidden="1" customBuiltin="1"/>
    <cellStyle name="Total" xfId="5102" builtinId="25" hidden="1" customBuiltin="1"/>
    <cellStyle name="Total" xfId="5249" builtinId="25" hidden="1" customBuiltin="1"/>
    <cellStyle name="Total" xfId="4374" builtinId="25" hidden="1" customBuiltin="1"/>
    <cellStyle name="Total" xfId="4369" builtinId="25" hidden="1" customBuiltin="1"/>
    <cellStyle name="Total" xfId="6286" builtinId="25" hidden="1" customBuiltin="1"/>
    <cellStyle name="Total" xfId="5305" builtinId="25" hidden="1" customBuiltin="1"/>
    <cellStyle name="Total" xfId="5784" builtinId="25" hidden="1" customBuiltin="1"/>
    <cellStyle name="Total" xfId="5146" builtinId="25" hidden="1" customBuiltin="1"/>
    <cellStyle name="Total" xfId="5383" builtinId="25" hidden="1" customBuiltin="1"/>
    <cellStyle name="Total" xfId="4987" builtinId="25" hidden="1" customBuiltin="1"/>
    <cellStyle name="Total" xfId="4113" builtinId="25" hidden="1" customBuiltin="1"/>
    <cellStyle name="Total" xfId="5685" builtinId="25" hidden="1" customBuiltin="1"/>
    <cellStyle name="Total" xfId="5681" builtinId="25" hidden="1" customBuiltin="1"/>
    <cellStyle name="Total" xfId="10284" builtinId="25" hidden="1" customBuiltin="1"/>
    <cellStyle name="Total" xfId="9870" builtinId="25" hidden="1" customBuiltin="1"/>
    <cellStyle name="Total" xfId="6276" builtinId="25" hidden="1" customBuiltin="1"/>
    <cellStyle name="Total" xfId="6066" builtinId="25" hidden="1" customBuiltin="1"/>
    <cellStyle name="Total" xfId="9948" builtinId="25" hidden="1" customBuiltin="1"/>
    <cellStyle name="Total" xfId="11017" builtinId="25" hidden="1" customBuiltin="1"/>
    <cellStyle name="Total" xfId="11043" builtinId="25" hidden="1" customBuiltin="1"/>
    <cellStyle name="Total" xfId="11074" builtinId="25" hidden="1" customBuiltin="1"/>
    <cellStyle name="Total" xfId="11101" builtinId="25" hidden="1" customBuiltin="1"/>
    <cellStyle name="Total" xfId="11127" builtinId="25" hidden="1" customBuiltin="1"/>
    <cellStyle name="Total" xfId="10968" builtinId="25" hidden="1" customBuiltin="1"/>
    <cellStyle name="Total" xfId="11172" builtinId="25" hidden="1" customBuiltin="1"/>
    <cellStyle name="Total" xfId="11204" builtinId="25" hidden="1" customBuiltin="1"/>
    <cellStyle name="Total" xfId="11239" builtinId="25" hidden="1" customBuiltin="1"/>
    <cellStyle name="Total" xfId="11275" builtinId="25" hidden="1" customBuiltin="1"/>
    <cellStyle name="Total" xfId="11306" builtinId="25" hidden="1" customBuiltin="1"/>
    <cellStyle name="Total" xfId="11001" builtinId="25" hidden="1" customBuiltin="1"/>
    <cellStyle name="Total" xfId="11324" builtinId="25" hidden="1" customBuiltin="1"/>
    <cellStyle name="Total" xfId="10980" builtinId="25" hidden="1" customBuiltin="1"/>
    <cellStyle name="Total" xfId="11359" builtinId="25" hidden="1" customBuiltin="1"/>
    <cellStyle name="Total" xfId="11389" builtinId="25" hidden="1" customBuiltin="1"/>
    <cellStyle name="Total" xfId="11415" builtinId="25" hidden="1" customBuiltin="1"/>
    <cellStyle name="Total" xfId="11327" builtinId="25" hidden="1" customBuiltin="1"/>
    <cellStyle name="Total" xfId="11469" builtinId="25" hidden="1" customBuiltin="1"/>
    <cellStyle name="Total" xfId="11500" builtinId="25" hidden="1" customBuiltin="1"/>
    <cellStyle name="Total" xfId="11533" builtinId="25" hidden="1" customBuiltin="1"/>
    <cellStyle name="Total" xfId="11565" builtinId="25" hidden="1" customBuiltin="1"/>
    <cellStyle name="Total" xfId="11593" builtinId="25" hidden="1" customBuiltin="1"/>
    <cellStyle name="Total" xfId="11218" builtinId="25" hidden="1" customBuiltin="1"/>
    <cellStyle name="Total" xfId="11611" builtinId="25" hidden="1" customBuiltin="1"/>
    <cellStyle name="Total" xfId="10970" builtinId="25" hidden="1" customBuiltin="1"/>
    <cellStyle name="Total" xfId="11640" builtinId="25" hidden="1" customBuiltin="1"/>
    <cellStyle name="Total" xfId="11666" builtinId="25" hidden="1" customBuiltin="1"/>
    <cellStyle name="Total" xfId="11693" builtinId="25" hidden="1" customBuiltin="1"/>
    <cellStyle name="Total" xfId="11725" builtinId="25" hidden="1" customBuiltin="1"/>
    <cellStyle name="Total" xfId="11767" builtinId="25" hidden="1" customBuiltin="1"/>
    <cellStyle name="Total" xfId="11798" builtinId="25" hidden="1" customBuiltin="1"/>
    <cellStyle name="Total" xfId="11831" builtinId="25" hidden="1" customBuiltin="1"/>
    <cellStyle name="Total" xfId="11862" builtinId="25" hidden="1" customBuiltin="1"/>
    <cellStyle name="Total" xfId="11889" builtinId="25" hidden="1" customBuiltin="1"/>
    <cellStyle name="Total" xfId="11711" builtinId="25" hidden="1" customBuiltin="1"/>
    <cellStyle name="Total" xfId="11907" builtinId="25" hidden="1" customBuiltin="1"/>
    <cellStyle name="Total" xfId="11727" builtinId="25" hidden="1" customBuiltin="1"/>
    <cellStyle name="Total" xfId="11934" builtinId="25" hidden="1" customBuiltin="1"/>
    <cellStyle name="Total" xfId="11964" builtinId="25" hidden="1" customBuiltin="1"/>
    <cellStyle name="Total" xfId="11993" builtinId="25" hidden="1" customBuiltin="1"/>
    <cellStyle name="Total" xfId="12019" builtinId="25" hidden="1" customBuiltin="1"/>
    <cellStyle name="Total" xfId="4975" builtinId="25" hidden="1" customBuiltin="1"/>
    <cellStyle name="Total" xfId="10943" builtinId="25" hidden="1" customBuiltin="1"/>
    <cellStyle name="Total" xfId="9184" builtinId="25" hidden="1" customBuiltin="1"/>
    <cellStyle name="Total" xfId="5300" builtinId="25" hidden="1" customBuiltin="1"/>
    <cellStyle name="Total" xfId="10960" builtinId="25" hidden="1" customBuiltin="1"/>
    <cellStyle name="Total" xfId="9467" builtinId="25" hidden="1" customBuiltin="1"/>
    <cellStyle name="Total" xfId="12172" builtinId="25" hidden="1" customBuiltin="1"/>
    <cellStyle name="Total" xfId="12193" builtinId="25" hidden="1" customBuiltin="1"/>
    <cellStyle name="Total" xfId="12216" builtinId="25" hidden="1" customBuiltin="1"/>
    <cellStyle name="Total" xfId="12237" builtinId="25" hidden="1" customBuiltin="1"/>
    <cellStyle name="Total" xfId="12258" builtinId="25" hidden="1" customBuiltin="1"/>
    <cellStyle name="Total" xfId="12131" builtinId="25" hidden="1" customBuiltin="1"/>
    <cellStyle name="Total" xfId="12295" builtinId="25" hidden="1" customBuiltin="1"/>
    <cellStyle name="Total" xfId="12326" builtinId="25" hidden="1" customBuiltin="1"/>
    <cellStyle name="Total" xfId="12362" builtinId="25" hidden="1" customBuiltin="1"/>
    <cellStyle name="Total" xfId="12392" builtinId="25" hidden="1" customBuiltin="1"/>
    <cellStyle name="Total" xfId="12424" builtinId="25" hidden="1" customBuiltin="1"/>
    <cellStyle name="Total" xfId="12157" builtinId="25" hidden="1" customBuiltin="1"/>
    <cellStyle name="Total" xfId="12443" builtinId="25" hidden="1" customBuiltin="1"/>
    <cellStyle name="Total" xfId="12142" builtinId="25" hidden="1" customBuiltin="1"/>
    <cellStyle name="Total" xfId="12477" builtinId="25" hidden="1" customBuiltin="1"/>
    <cellStyle name="Total" xfId="12504" builtinId="25" hidden="1" customBuiltin="1"/>
    <cellStyle name="Total" xfId="12530" builtinId="25" hidden="1" customBuiltin="1"/>
    <cellStyle name="Total" xfId="12446" builtinId="25" hidden="1" customBuiltin="1"/>
    <cellStyle name="Total" xfId="12578" builtinId="25" hidden="1" customBuiltin="1"/>
    <cellStyle name="Total" xfId="12609" builtinId="25" hidden="1" customBuiltin="1"/>
    <cellStyle name="Total" xfId="12641" builtinId="25" hidden="1" customBuiltin="1"/>
    <cellStyle name="Total" xfId="12671" builtinId="25" hidden="1" customBuiltin="1"/>
    <cellStyle name="Total" xfId="12698" builtinId="25" hidden="1" customBuiltin="1"/>
    <cellStyle name="Total" xfId="12340" builtinId="25" hidden="1" customBuiltin="1"/>
    <cellStyle name="Total" xfId="12715" builtinId="25" hidden="1" customBuiltin="1"/>
    <cellStyle name="Total" xfId="12133" builtinId="25" hidden="1" customBuiltin="1"/>
    <cellStyle name="Total" xfId="12745" builtinId="25" hidden="1" customBuiltin="1"/>
    <cellStyle name="Total" xfId="12772" builtinId="25" hidden="1" customBuiltin="1"/>
    <cellStyle name="Total" xfId="12801" builtinId="25" hidden="1" customBuiltin="1"/>
    <cellStyle name="Total" xfId="12833" builtinId="25" hidden="1" customBuiltin="1"/>
    <cellStyle name="Total" xfId="12872" builtinId="25" hidden="1" customBuiltin="1"/>
    <cellStyle name="Total" xfId="12902" builtinId="25" hidden="1" customBuiltin="1"/>
    <cellStyle name="Total" xfId="12934" builtinId="25" hidden="1" customBuiltin="1"/>
    <cellStyle name="Total" xfId="12963" builtinId="25" hidden="1" customBuiltin="1"/>
    <cellStyle name="Total" xfId="12990" builtinId="25" hidden="1" customBuiltin="1"/>
    <cellStyle name="Total" xfId="12820" builtinId="25" hidden="1" customBuiltin="1"/>
    <cellStyle name="Total" xfId="13008" builtinId="25" hidden="1" customBuiltin="1"/>
    <cellStyle name="Total" xfId="12835" builtinId="25" hidden="1" customBuiltin="1"/>
    <cellStyle name="Total" xfId="13037" builtinId="25" hidden="1" customBuiltin="1"/>
    <cellStyle name="Total" xfId="13062" builtinId="25" hidden="1" customBuiltin="1"/>
    <cellStyle name="Total" xfId="13088" builtinId="25" hidden="1" customBuiltin="1"/>
    <cellStyle name="Total" xfId="13112" builtinId="25" hidden="1" customBuiltin="1"/>
    <cellStyle name="Total" xfId="4907" builtinId="25" hidden="1" customBuiltin="1"/>
    <cellStyle name="Total" xfId="4971" builtinId="25" hidden="1" customBuiltin="1"/>
    <cellStyle name="Total" xfId="11146" builtinId="25" hidden="1" customBuiltin="1"/>
    <cellStyle name="Total" xfId="5857" builtinId="25" hidden="1" customBuiltin="1"/>
    <cellStyle name="Total" xfId="5125" builtinId="25" hidden="1" customBuiltin="1"/>
    <cellStyle name="Total" xfId="10670" builtinId="25" hidden="1" customBuiltin="1"/>
    <cellStyle name="Total" xfId="6301" builtinId="25" hidden="1" customBuiltin="1"/>
    <cellStyle name="Total" xfId="8483" builtinId="25" hidden="1" customBuiltin="1"/>
    <cellStyle name="Total" xfId="5658" builtinId="25" hidden="1" customBuiltin="1"/>
    <cellStyle name="Total" xfId="5827" builtinId="25" hidden="1" customBuiltin="1"/>
    <cellStyle name="Total" xfId="6230" builtinId="25" hidden="1" customBuiltin="1"/>
    <cellStyle name="Total" xfId="12311" builtinId="25" hidden="1" customBuiltin="1"/>
    <cellStyle name="Total" xfId="4695" builtinId="25" hidden="1" customBuiltin="1"/>
    <cellStyle name="Total" xfId="5844" builtinId="25" hidden="1" customBuiltin="1"/>
    <cellStyle name="Total" xfId="7850" builtinId="25" hidden="1" customBuiltin="1"/>
    <cellStyle name="Total" xfId="6324" builtinId="25" hidden="1" customBuiltin="1"/>
    <cellStyle name="Total" xfId="11936" builtinId="25" hidden="1" customBuiltin="1"/>
    <cellStyle name="Total" xfId="5735" builtinId="25" hidden="1" customBuiltin="1"/>
    <cellStyle name="Total" xfId="13134" builtinId="25" hidden="1" customBuiltin="1"/>
    <cellStyle name="Total" xfId="10599" builtinId="25" hidden="1" customBuiltin="1"/>
    <cellStyle name="Total" xfId="13175" builtinId="25" hidden="1" customBuiltin="1"/>
    <cellStyle name="Total" xfId="13211" builtinId="25" hidden="1" customBuiltin="1"/>
    <cellStyle name="Total" xfId="13246" builtinId="25" hidden="1" customBuiltin="1"/>
    <cellStyle name="Total" xfId="13137" builtinId="25" hidden="1" customBuiltin="1"/>
    <cellStyle name="Total" xfId="13309" builtinId="25" hidden="1" customBuiltin="1"/>
    <cellStyle name="Total" xfId="13342" builtinId="25" hidden="1" customBuiltin="1"/>
    <cellStyle name="Total" xfId="13377" builtinId="25" hidden="1" customBuiltin="1"/>
    <cellStyle name="Total" xfId="13410" builtinId="25" hidden="1" customBuiltin="1"/>
    <cellStyle name="Total" xfId="13440" builtinId="25" hidden="1" customBuiltin="1"/>
    <cellStyle name="Total" xfId="5536" builtinId="25" hidden="1" customBuiltin="1"/>
    <cellStyle name="Total" xfId="13459" builtinId="25" hidden="1" customBuiltin="1"/>
    <cellStyle name="Total" xfId="11485" builtinId="25" hidden="1" customBuiltin="1"/>
    <cellStyle name="Total" xfId="13496" builtinId="25" hidden="1" customBuiltin="1"/>
    <cellStyle name="Total" xfId="13532" builtinId="25" hidden="1" customBuiltin="1"/>
    <cellStyle name="Total" xfId="13566" builtinId="25" hidden="1" customBuiltin="1"/>
    <cellStyle name="Total" xfId="13606" builtinId="25" hidden="1" customBuiltin="1"/>
    <cellStyle name="Total" xfId="13651" builtinId="25" hidden="1" customBuiltin="1"/>
    <cellStyle name="Total" xfId="13684" builtinId="25" hidden="1" customBuiltin="1"/>
    <cellStyle name="Total" xfId="13719" builtinId="25" hidden="1" customBuiltin="1"/>
    <cellStyle name="Total" xfId="13752" builtinId="25" hidden="1" customBuiltin="1"/>
    <cellStyle name="Total" xfId="13782" builtinId="25" hidden="1" customBuiltin="1"/>
    <cellStyle name="Total" xfId="13591" builtinId="25" hidden="1" customBuiltin="1"/>
    <cellStyle name="Total" xfId="13801" builtinId="25" hidden="1" customBuiltin="1"/>
    <cellStyle name="Total" xfId="13608" builtinId="25" hidden="1" customBuiltin="1"/>
    <cellStyle name="Total" xfId="13838" builtinId="25" hidden="1" customBuiltin="1"/>
    <cellStyle name="Total" xfId="13874" builtinId="25" hidden="1" customBuiltin="1"/>
    <cellStyle name="Total" xfId="13908" builtinId="25" hidden="1" customBuiltin="1"/>
    <cellStyle name="Total" xfId="13955" builtinId="25" hidden="1" customBuiltin="1"/>
    <cellStyle name="Total" xfId="14315" builtinId="25" hidden="1" customBuiltin="1"/>
    <cellStyle name="Total" xfId="14336" builtinId="25" hidden="1" customBuiltin="1"/>
    <cellStyle name="Total" xfId="14358" builtinId="25" hidden="1" customBuiltin="1"/>
    <cellStyle name="Total" xfId="14380" builtinId="25" hidden="1" customBuiltin="1"/>
    <cellStyle name="Total" xfId="14401" builtinId="25" hidden="1" customBuiltin="1"/>
    <cellStyle name="Total" xfId="14443" builtinId="25" hidden="1" customBuiltin="1"/>
    <cellStyle name="Total" xfId="14844" builtinId="25" hidden="1" customBuiltin="1"/>
    <cellStyle name="Total" xfId="14868" builtinId="25" hidden="1" customBuiltin="1"/>
    <cellStyle name="Total" xfId="14896" builtinId="25" hidden="1" customBuiltin="1"/>
    <cellStyle name="Total" xfId="14919" builtinId="25" hidden="1" customBuiltin="1"/>
    <cellStyle name="Total" xfId="14943" builtinId="25" hidden="1" customBuiltin="1"/>
    <cellStyle name="Total" xfId="14800" builtinId="25" hidden="1" customBuiltin="1"/>
    <cellStyle name="Total" xfId="14978" builtinId="25" hidden="1" customBuiltin="1"/>
    <cellStyle name="Total" xfId="15008" builtinId="25" hidden="1" customBuiltin="1"/>
    <cellStyle name="Total" xfId="15043" builtinId="25" hidden="1" customBuiltin="1"/>
    <cellStyle name="Total" xfId="15075" builtinId="25" hidden="1" customBuiltin="1"/>
    <cellStyle name="Total" xfId="15107" builtinId="25" hidden="1" customBuiltin="1"/>
    <cellStyle name="Total" xfId="14829" builtinId="25" hidden="1" customBuiltin="1"/>
    <cellStyle name="Total" xfId="15125" builtinId="25" hidden="1" customBuiltin="1"/>
    <cellStyle name="Total" xfId="14812" builtinId="25" hidden="1" customBuiltin="1"/>
    <cellStyle name="Total" xfId="15155" builtinId="25" hidden="1" customBuiltin="1"/>
    <cellStyle name="Total" xfId="15179" builtinId="25" hidden="1" customBuiltin="1"/>
    <cellStyle name="Total" xfId="15203" builtinId="25" hidden="1" customBuiltin="1"/>
    <cellStyle name="Total" xfId="15128" builtinId="25" hidden="1" customBuiltin="1"/>
    <cellStyle name="Total" xfId="15246" builtinId="25" hidden="1" customBuiltin="1"/>
    <cellStyle name="Total" xfId="15275" builtinId="25" hidden="1" customBuiltin="1"/>
    <cellStyle name="Total" xfId="15307" builtinId="25" hidden="1" customBuiltin="1"/>
    <cellStyle name="Total" xfId="15338" builtinId="25" hidden="1" customBuiltin="1"/>
    <cellStyle name="Total" xfId="15365" builtinId="25" hidden="1" customBuiltin="1"/>
    <cellStyle name="Total" xfId="15022" builtinId="25" hidden="1" customBuiltin="1"/>
    <cellStyle name="Total" xfId="15382" builtinId="25" hidden="1" customBuiltin="1"/>
    <cellStyle name="Total" xfId="14802" builtinId="25" hidden="1" customBuiltin="1"/>
    <cellStyle name="Total" xfId="15409" builtinId="25" hidden="1" customBuiltin="1"/>
    <cellStyle name="Total" xfId="15433" builtinId="25" hidden="1" customBuiltin="1"/>
    <cellStyle name="Total" xfId="15458" builtinId="25" hidden="1" customBuiltin="1"/>
    <cellStyle name="Total" xfId="15487" builtinId="25" hidden="1" customBuiltin="1"/>
    <cellStyle name="Total" xfId="15524" builtinId="25" hidden="1" customBuiltin="1"/>
    <cellStyle name="Total" xfId="15553" builtinId="25" hidden="1" customBuiltin="1"/>
    <cellStyle name="Total" xfId="15585" builtinId="25" hidden="1" customBuiltin="1"/>
    <cellStyle name="Total" xfId="15615" builtinId="25" hidden="1" customBuiltin="1"/>
    <cellStyle name="Total" xfId="15642" builtinId="25" hidden="1" customBuiltin="1"/>
    <cellStyle name="Total" xfId="15474" builtinId="25" hidden="1" customBuiltin="1"/>
    <cellStyle name="Total" xfId="15659" builtinId="25" hidden="1" customBuiltin="1"/>
    <cellStyle name="Total" xfId="15489" builtinId="25" hidden="1" customBuiltin="1"/>
    <cellStyle name="Total" xfId="15686" builtinId="25" hidden="1" customBuiltin="1"/>
    <cellStyle name="Total" xfId="15709" builtinId="25" hidden="1" customBuiltin="1"/>
    <cellStyle name="Total" xfId="15733" builtinId="25" hidden="1" customBuiltin="1"/>
    <cellStyle name="Total" xfId="15757" builtinId="25" hidden="1" customBuiltin="1"/>
    <cellStyle name="Total" xfId="14523" builtinId="25" hidden="1" customBuiltin="1"/>
    <cellStyle name="Total" xfId="14754" builtinId="25" hidden="1" customBuiltin="1"/>
    <cellStyle name="Total" xfId="14431" builtinId="25" hidden="1" customBuiltin="1"/>
    <cellStyle name="Total" xfId="14511" builtinId="25" hidden="1" customBuiltin="1"/>
    <cellStyle name="Total" xfId="14779" builtinId="25" hidden="1" customBuiltin="1"/>
    <cellStyle name="Total" xfId="14430" builtinId="25" hidden="1" customBuiltin="1"/>
    <cellStyle name="Total" xfId="15915" builtinId="25" hidden="1" customBuiltin="1"/>
    <cellStyle name="Total" xfId="15936" builtinId="25" hidden="1" customBuiltin="1"/>
    <cellStyle name="Total" xfId="15959" builtinId="25" hidden="1" customBuiltin="1"/>
    <cellStyle name="Total" xfId="15980" builtinId="25" hidden="1" customBuiltin="1"/>
    <cellStyle name="Total" xfId="16001" builtinId="25" hidden="1" customBuiltin="1"/>
    <cellStyle name="Total" xfId="15875" builtinId="25" hidden="1" customBuiltin="1"/>
    <cellStyle name="Total" xfId="16033" builtinId="25" hidden="1" customBuiltin="1"/>
    <cellStyle name="Total" xfId="16064" builtinId="25" hidden="1" customBuiltin="1"/>
    <cellStyle name="Total" xfId="16100" builtinId="25" hidden="1" customBuiltin="1"/>
    <cellStyle name="Total" xfId="16130" builtinId="25" hidden="1" customBuiltin="1"/>
    <cellStyle name="Total" xfId="16161" builtinId="25" hidden="1" customBuiltin="1"/>
    <cellStyle name="Total" xfId="15901" builtinId="25" hidden="1" customBuiltin="1"/>
    <cellStyle name="Total" xfId="16179" builtinId="25" hidden="1" customBuiltin="1"/>
    <cellStyle name="Total" xfId="15887" builtinId="25" hidden="1" customBuiltin="1"/>
    <cellStyle name="Total" xfId="16212" builtinId="25" hidden="1" customBuiltin="1"/>
    <cellStyle name="Total" xfId="16235" builtinId="25" hidden="1" customBuiltin="1"/>
    <cellStyle name="Total" xfId="16262" builtinId="25" hidden="1" customBuiltin="1"/>
    <cellStyle name="Total" xfId="16182" builtinId="25" hidden="1" customBuiltin="1"/>
    <cellStyle name="Total" xfId="16307" builtinId="25" hidden="1" customBuiltin="1"/>
    <cellStyle name="Total" xfId="16336" builtinId="25" hidden="1" customBuiltin="1"/>
    <cellStyle name="Total" xfId="16368" builtinId="25" hidden="1" customBuiltin="1"/>
    <cellStyle name="Total" xfId="16397" builtinId="25" hidden="1" customBuiltin="1"/>
    <cellStyle name="Total" xfId="16424" builtinId="25" hidden="1" customBuiltin="1"/>
    <cellStyle name="Total" xfId="16078" builtinId="25" hidden="1" customBuiltin="1"/>
    <cellStyle name="Total" xfId="16441" builtinId="25" hidden="1" customBuiltin="1"/>
    <cellStyle name="Total" xfId="15877" builtinId="25" hidden="1" customBuiltin="1"/>
    <cellStyle name="Total" xfId="16467" builtinId="25" hidden="1" customBuiltin="1"/>
    <cellStyle name="Total" xfId="16489" builtinId="25" hidden="1" customBuiltin="1"/>
    <cellStyle name="Total" xfId="16512" builtinId="25" hidden="1" customBuiltin="1"/>
    <cellStyle name="Total" xfId="16540" builtinId="25" hidden="1" customBuiltin="1"/>
    <cellStyle name="Total" xfId="16577" builtinId="25" hidden="1" customBuiltin="1"/>
    <cellStyle name="Total" xfId="16606" builtinId="25" hidden="1" customBuiltin="1"/>
    <cellStyle name="Total" xfId="16639" builtinId="25" hidden="1" customBuiltin="1"/>
    <cellStyle name="Total" xfId="16669" builtinId="25" hidden="1" customBuiltin="1"/>
    <cellStyle name="Total" xfId="16696" builtinId="25" hidden="1" customBuiltin="1"/>
    <cellStyle name="Total" xfId="16527" builtinId="25" hidden="1" customBuiltin="1"/>
    <cellStyle name="Total" xfId="16713" builtinId="25" hidden="1" customBuiltin="1"/>
    <cellStyle name="Total" xfId="16542" builtinId="25" hidden="1" customBuiltin="1"/>
    <cellStyle name="Total" xfId="16740" builtinId="25" hidden="1" customBuiltin="1"/>
    <cellStyle name="Total" xfId="16763" builtinId="25" hidden="1" customBuiltin="1"/>
    <cellStyle name="Total" xfId="16785" builtinId="25" hidden="1" customBuiltin="1"/>
    <cellStyle name="Total" xfId="16815" builtinId="25" hidden="1" customBuiltin="1"/>
    <cellStyle name="Total" xfId="5475" builtinId="25" hidden="1" customBuiltin="1"/>
    <cellStyle name="Total" xfId="16835" builtinId="25" hidden="1" customBuiltin="1"/>
    <cellStyle name="Total" xfId="14165" builtinId="25" hidden="1" customBuiltin="1"/>
    <cellStyle name="Total" xfId="16917" builtinId="25" hidden="1" customBuiltin="1"/>
    <cellStyle name="Total" xfId="14468" builtinId="25" hidden="1" customBuiltin="1"/>
    <cellStyle name="Total" xfId="14235" builtinId="25" hidden="1" customBuiltin="1"/>
    <cellStyle name="Total" xfId="5459" builtinId="25" hidden="1" customBuiltin="1"/>
    <cellStyle name="Total" xfId="4226" builtinId="25" hidden="1" customBuiltin="1"/>
    <cellStyle name="Total" xfId="7609" builtinId="25" hidden="1" customBuiltin="1"/>
    <cellStyle name="Total" xfId="14207" builtinId="25" hidden="1" customBuiltin="1"/>
    <cellStyle name="Total" xfId="4545" builtinId="25" hidden="1" customBuiltin="1"/>
    <cellStyle name="Total" xfId="14204" builtinId="25" hidden="1" customBuiltin="1"/>
    <cellStyle name="Total" xfId="5084" builtinId="25" hidden="1" customBuiltin="1"/>
    <cellStyle name="Total" xfId="4649" builtinId="25" hidden="1" customBuiltin="1"/>
    <cellStyle name="Total" xfId="14086" builtinId="25" hidden="1" customBuiltin="1"/>
    <cellStyle name="Total" xfId="14699" builtinId="25" hidden="1" customBuiltin="1"/>
    <cellStyle name="Total" xfId="16998" builtinId="25" hidden="1" customBuiltin="1"/>
    <cellStyle name="Total" xfId="5952" builtinId="25" hidden="1" customBuiltin="1"/>
    <cellStyle name="Total" xfId="13990" builtinId="25" hidden="1" customBuiltin="1"/>
    <cellStyle name="Total" xfId="4110" builtinId="25" hidden="1" customBuiltin="1"/>
    <cellStyle name="Total" xfId="16948" builtinId="25" hidden="1" customBuiltin="1"/>
    <cellStyle name="Total" xfId="6014" builtinId="25" hidden="1" customBuiltin="1"/>
    <cellStyle name="Total" xfId="16947" builtinId="25" hidden="1" customBuiltin="1"/>
    <cellStyle name="Total" xfId="14060" builtinId="25" hidden="1" customBuiltin="1"/>
    <cellStyle name="Total" xfId="14717" builtinId="25" hidden="1" customBuiltin="1"/>
    <cellStyle name="Total" xfId="16890" builtinId="25" hidden="1" customBuiltin="1"/>
    <cellStyle name="Total" xfId="17002" builtinId="25" hidden="1" customBuiltin="1"/>
    <cellStyle name="Total" xfId="14535" builtinId="25" hidden="1" customBuiltin="1"/>
    <cellStyle name="Total" xfId="5267" builtinId="25" hidden="1" customBuiltin="1"/>
    <cellStyle name="Total" xfId="7890" builtinId="25" hidden="1" customBuiltin="1"/>
    <cellStyle name="Total" xfId="129" builtinId="25" hidden="1" customBuiltin="1"/>
    <cellStyle name="Total" xfId="14201" builtinId="25" hidden="1" customBuiltin="1"/>
    <cellStyle name="Total" xfId="10661" builtinId="25" hidden="1" customBuiltin="1"/>
    <cellStyle name="Total" xfId="4301" builtinId="25" hidden="1" customBuiltin="1"/>
    <cellStyle name="Total" xfId="6263" builtinId="25" hidden="1" customBuiltin="1"/>
    <cellStyle name="Total" xfId="4082" builtinId="25" hidden="1" customBuiltin="1"/>
    <cellStyle name="Total" xfId="6164" builtinId="25" hidden="1" customBuiltin="1"/>
    <cellStyle name="Total" xfId="4337" builtinId="25" hidden="1" customBuiltin="1"/>
    <cellStyle name="Total" xfId="12874" builtinId="25" hidden="1" customBuiltin="1"/>
    <cellStyle name="Total" xfId="11933" builtinId="25" hidden="1" customBuiltin="1"/>
    <cellStyle name="Total" xfId="11027" builtinId="25" hidden="1" customBuiltin="1"/>
    <cellStyle name="Total" xfId="8258" builtinId="25" hidden="1" customBuiltin="1"/>
    <cellStyle name="Total" xfId="5825" builtinId="25" hidden="1" customBuiltin="1"/>
    <cellStyle name="Total" xfId="5126" builtinId="25" hidden="1" customBuiltin="1"/>
    <cellStyle name="Total" xfId="4767" builtinId="25" hidden="1" customBuiltin="1"/>
    <cellStyle name="Total" xfId="10740" builtinId="25" hidden="1" customBuiltin="1"/>
    <cellStyle name="Total" xfId="6012" builtinId="25" hidden="1" customBuiltin="1"/>
    <cellStyle name="Total" xfId="8161" builtinId="25" hidden="1" customBuiltin="1"/>
    <cellStyle name="Total" xfId="4338" builtinId="25" hidden="1" customBuiltin="1"/>
    <cellStyle name="Total" xfId="16523" builtinId="25" hidden="1" customBuiltin="1"/>
    <cellStyle name="Total" xfId="16112" builtinId="25" hidden="1" customBuiltin="1"/>
    <cellStyle name="Total" xfId="5711" builtinId="25" hidden="1" customBuiltin="1"/>
    <cellStyle name="Total" xfId="4657" builtinId="25" hidden="1" customBuiltin="1"/>
    <cellStyle name="Total" xfId="16189" builtinId="25" hidden="1" customBuiltin="1"/>
    <cellStyle name="Total" xfId="17174" builtinId="25" hidden="1" customBuiltin="1"/>
    <cellStyle name="Total" xfId="17200" builtinId="25" hidden="1" customBuiltin="1"/>
    <cellStyle name="Total" xfId="17226" builtinId="25" hidden="1" customBuiltin="1"/>
    <cellStyle name="Total" xfId="17253" builtinId="25" hidden="1" customBuiltin="1"/>
    <cellStyle name="Total" xfId="17278" builtinId="25" hidden="1" customBuiltin="1"/>
    <cellStyle name="Total" xfId="17128" builtinId="25" hidden="1" customBuiltin="1"/>
    <cellStyle name="Total" xfId="17318" builtinId="25" hidden="1" customBuiltin="1"/>
    <cellStyle name="Total" xfId="17351" builtinId="25" hidden="1" customBuiltin="1"/>
    <cellStyle name="Total" xfId="17386" builtinId="25" hidden="1" customBuiltin="1"/>
    <cellStyle name="Total" xfId="17419" builtinId="25" hidden="1" customBuiltin="1"/>
    <cellStyle name="Total" xfId="17450" builtinId="25" hidden="1" customBuiltin="1"/>
    <cellStyle name="Total" xfId="17158" builtinId="25" hidden="1" customBuiltin="1"/>
    <cellStyle name="Total" xfId="17470" builtinId="25" hidden="1" customBuiltin="1"/>
    <cellStyle name="Total" xfId="17140" builtinId="25" hidden="1" customBuiltin="1"/>
    <cellStyle name="Total" xfId="17501" builtinId="25" hidden="1" customBuiltin="1"/>
    <cellStyle name="Total" xfId="17529" builtinId="25" hidden="1" customBuiltin="1"/>
    <cellStyle name="Total" xfId="17554" builtinId="25" hidden="1" customBuiltin="1"/>
    <cellStyle name="Total" xfId="17472" builtinId="25" hidden="1" customBuiltin="1"/>
    <cellStyle name="Total" xfId="17602" builtinId="25" hidden="1" customBuiltin="1"/>
    <cellStyle name="Total" xfId="17632" builtinId="25" hidden="1" customBuiltin="1"/>
    <cellStyle name="Total" xfId="17664" builtinId="25" hidden="1" customBuiltin="1"/>
    <cellStyle name="Total" xfId="17694" builtinId="25" hidden="1" customBuiltin="1"/>
    <cellStyle name="Total" xfId="17723" builtinId="25" hidden="1" customBuiltin="1"/>
    <cellStyle name="Total" xfId="17365" builtinId="25" hidden="1" customBuiltin="1"/>
    <cellStyle name="Total" xfId="17741" builtinId="25" hidden="1" customBuiltin="1"/>
    <cellStyle name="Total" xfId="17130" builtinId="25" hidden="1" customBuiltin="1"/>
    <cellStyle name="Total" xfId="17768" builtinId="25" hidden="1" customBuiltin="1"/>
    <cellStyle name="Total" xfId="17795" builtinId="25" hidden="1" customBuiltin="1"/>
    <cellStyle name="Total" xfId="17819" builtinId="25" hidden="1" customBuiltin="1"/>
    <cellStyle name="Total" xfId="17848" builtinId="25" hidden="1" customBuiltin="1"/>
    <cellStyle name="Total" xfId="17886" builtinId="25" hidden="1" customBuiltin="1"/>
    <cellStyle name="Total" xfId="17916" builtinId="25" hidden="1" customBuiltin="1"/>
    <cellStyle name="Total" xfId="17948" builtinId="25" hidden="1" customBuiltin="1"/>
    <cellStyle name="Total" xfId="17979" builtinId="25" hidden="1" customBuiltin="1"/>
    <cellStyle name="Total" xfId="18007" builtinId="25" hidden="1" customBuiltin="1"/>
    <cellStyle name="Total" xfId="17835" builtinId="25" hidden="1" customBuiltin="1"/>
    <cellStyle name="Total" xfId="18025" builtinId="25" hidden="1" customBuiltin="1"/>
    <cellStyle name="Total" xfId="17850" builtinId="25" hidden="1" customBuiltin="1"/>
    <cellStyle name="Total" xfId="18050" builtinId="25" hidden="1" customBuiltin="1"/>
    <cellStyle name="Total" xfId="18076" builtinId="25" hidden="1" customBuiltin="1"/>
    <cellStyle name="Total" xfId="18100" builtinId="25" hidden="1" customBuiltin="1"/>
    <cellStyle name="Total" xfId="18125" builtinId="25" hidden="1" customBuiltin="1"/>
    <cellStyle name="Total" xfId="7875" builtinId="25" hidden="1" customBuiltin="1"/>
    <cellStyle name="Total" xfId="17110" builtinId="25" hidden="1" customBuiltin="1"/>
    <cellStyle name="Total" xfId="15443" builtinId="25" hidden="1" customBuiltin="1"/>
    <cellStyle name="Total" xfId="7938" builtinId="25" hidden="1" customBuiltin="1"/>
    <cellStyle name="Total" xfId="17123" builtinId="25" hidden="1" customBuiltin="1"/>
    <cellStyle name="Total" xfId="15718" builtinId="25" hidden="1" customBuiltin="1"/>
    <cellStyle name="Total" xfId="18277" builtinId="25" hidden="1" customBuiltin="1"/>
    <cellStyle name="Total" xfId="18298" builtinId="25" hidden="1" customBuiltin="1"/>
    <cellStyle name="Total" xfId="18321" builtinId="25" hidden="1" customBuiltin="1"/>
    <cellStyle name="Total" xfId="18342" builtinId="25" hidden="1" customBuiltin="1"/>
    <cellStyle name="Total" xfId="18363" builtinId="25" hidden="1" customBuiltin="1"/>
    <cellStyle name="Total" xfId="18237" builtinId="25" hidden="1" customBuiltin="1"/>
    <cellStyle name="Total" xfId="18398" builtinId="25" hidden="1" customBuiltin="1"/>
    <cellStyle name="Total" xfId="18429" builtinId="25" hidden="1" customBuiltin="1"/>
    <cellStyle name="Total" xfId="18464" builtinId="25" hidden="1" customBuiltin="1"/>
    <cellStyle name="Total" xfId="18495" builtinId="25" hidden="1" customBuiltin="1"/>
    <cellStyle name="Total" xfId="18527" builtinId="25" hidden="1" customBuiltin="1"/>
    <cellStyle name="Total" xfId="18263" builtinId="25" hidden="1" customBuiltin="1"/>
    <cellStyle name="Total" xfId="18545" builtinId="25" hidden="1" customBuiltin="1"/>
    <cellStyle name="Total" xfId="18248" builtinId="25" hidden="1" customBuiltin="1"/>
    <cellStyle name="Total" xfId="18576" builtinId="25" hidden="1" customBuiltin="1"/>
    <cellStyle name="Total" xfId="18601" builtinId="25" hidden="1" customBuiltin="1"/>
    <cellStyle name="Total" xfId="18628" builtinId="25" hidden="1" customBuiltin="1"/>
    <cellStyle name="Total" xfId="18547" builtinId="25" hidden="1" customBuiltin="1"/>
    <cellStyle name="Total" xfId="18675" builtinId="25" hidden="1" customBuiltin="1"/>
    <cellStyle name="Total" xfId="18706" builtinId="25" hidden="1" customBuiltin="1"/>
    <cellStyle name="Total" xfId="18738" builtinId="25" hidden="1" customBuiltin="1"/>
    <cellStyle name="Total" xfId="18768" builtinId="25" hidden="1" customBuiltin="1"/>
    <cellStyle name="Total" xfId="18796" builtinId="25" hidden="1" customBuiltin="1"/>
    <cellStyle name="Total" xfId="18443" builtinId="25" hidden="1" customBuiltin="1"/>
    <cellStyle name="Total" xfId="18814" builtinId="25" hidden="1" customBuiltin="1"/>
    <cellStyle name="Total" xfId="18239" builtinId="25" hidden="1" customBuiltin="1"/>
    <cellStyle name="Total" xfId="18841" builtinId="25" hidden="1" customBuiltin="1"/>
    <cellStyle name="Total" xfId="18867" builtinId="25" hidden="1" customBuiltin="1"/>
    <cellStyle name="Total" xfId="18891" builtinId="25" hidden="1" customBuiltin="1"/>
    <cellStyle name="Total" xfId="18921" builtinId="25" hidden="1" customBuiltin="1"/>
    <cellStyle name="Total" xfId="18958" builtinId="25" hidden="1" customBuiltin="1"/>
    <cellStyle name="Total" xfId="18988" builtinId="25" hidden="1" customBuiltin="1"/>
    <cellStyle name="Total" xfId="19020" builtinId="25" hidden="1" customBuiltin="1"/>
    <cellStyle name="Total" xfId="19051" builtinId="25" hidden="1" customBuiltin="1"/>
    <cellStyle name="Total" xfId="19079" builtinId="25" hidden="1" customBuiltin="1"/>
    <cellStyle name="Total" xfId="18908" builtinId="25" hidden="1" customBuiltin="1"/>
    <cellStyle name="Total" xfId="19097" builtinId="25" hidden="1" customBuiltin="1"/>
    <cellStyle name="Total" xfId="18923" builtinId="25" hidden="1" customBuiltin="1"/>
    <cellStyle name="Total" xfId="19123" builtinId="25" hidden="1" customBuiltin="1"/>
    <cellStyle name="Total" xfId="19146" builtinId="25" hidden="1" customBuiltin="1"/>
    <cellStyle name="Total" xfId="19170" builtinId="25" hidden="1" customBuiltin="1"/>
    <cellStyle name="Total" xfId="19193" builtinId="25" hidden="1" customBuiltin="1"/>
    <cellStyle name="Total" xfId="5887" builtinId="25" hidden="1" customBuiltin="1"/>
    <cellStyle name="Total" xfId="5172" builtinId="25" hidden="1" customBuiltin="1"/>
    <cellStyle name="Total" xfId="17294" builtinId="25" hidden="1" customBuiltin="1"/>
    <cellStyle name="Total" xfId="10748" builtinId="25" hidden="1" customBuiltin="1"/>
    <cellStyle name="Total" xfId="4631" builtinId="25" hidden="1" customBuiltin="1"/>
    <cellStyle name="Total" xfId="16887" builtinId="25" hidden="1" customBuiltin="1"/>
    <cellStyle name="Total" xfId="7889" builtinId="25" hidden="1" customBuiltin="1"/>
    <cellStyle name="Total" xfId="14758" builtinId="25" hidden="1" customBuiltin="1"/>
    <cellStyle name="Total" xfId="4624" builtinId="25" hidden="1" customBuiltin="1"/>
    <cellStyle name="Total" xfId="8394" builtinId="25" hidden="1" customBuiltin="1"/>
    <cellStyle name="Total" xfId="11144" builtinId="25" hidden="1" customBuiltin="1"/>
    <cellStyle name="Total" xfId="18414" builtinId="25" hidden="1" customBuiltin="1"/>
    <cellStyle name="Total" xfId="10792" builtinId="25" hidden="1" customBuiltin="1"/>
    <cellStyle name="Total" xfId="4572" builtinId="25" hidden="1" customBuiltin="1"/>
    <cellStyle name="Total" xfId="14217" builtinId="25" hidden="1" customBuiltin="1"/>
    <cellStyle name="Total" xfId="13074" builtinId="25" hidden="1" customBuiltin="1"/>
    <cellStyle name="Total" xfId="18052" builtinId="25" hidden="1" customBuiltin="1"/>
    <cellStyle name="Total" xfId="4754" builtinId="25" hidden="1" customBuiltin="1"/>
    <cellStyle name="Total" xfId="19215" builtinId="25" hidden="1" customBuiltin="1"/>
    <cellStyle name="Total" xfId="16831" builtinId="25" hidden="1" customBuiltin="1"/>
    <cellStyle name="Total" xfId="19257" builtinId="25" hidden="1" customBuiltin="1"/>
    <cellStyle name="Total" xfId="19294" builtinId="25" hidden="1" customBuiltin="1"/>
    <cellStyle name="Total" xfId="19329" builtinId="25" hidden="1" customBuiltin="1"/>
    <cellStyle name="Total" xfId="19218" builtinId="25" hidden="1" customBuiltin="1"/>
    <cellStyle name="Total" xfId="19392" builtinId="25" hidden="1" customBuiltin="1"/>
    <cellStyle name="Total" xfId="19425" builtinId="25" hidden="1" customBuiltin="1"/>
    <cellStyle name="Total" xfId="19460" builtinId="25" hidden="1" customBuiltin="1"/>
    <cellStyle name="Total" xfId="19493" builtinId="25" hidden="1" customBuiltin="1"/>
    <cellStyle name="Total" xfId="19523" builtinId="25" hidden="1" customBuiltin="1"/>
    <cellStyle name="Total" xfId="9313" builtinId="25" hidden="1" customBuiltin="1"/>
    <cellStyle name="Total" xfId="19542" builtinId="25" hidden="1" customBuiltin="1"/>
    <cellStyle name="Total" xfId="17617" builtinId="25" hidden="1" customBuiltin="1"/>
    <cellStyle name="Total" xfId="19579" builtinId="25" hidden="1" customBuiltin="1"/>
    <cellStyle name="Total" xfId="19615" builtinId="25" hidden="1" customBuiltin="1"/>
    <cellStyle name="Total" xfId="19649" builtinId="25" hidden="1" customBuiltin="1"/>
    <cellStyle name="Total" xfId="19689" builtinId="25" hidden="1" customBuiltin="1"/>
    <cellStyle name="Total" xfId="19734" builtinId="25" hidden="1" customBuiltin="1"/>
    <cellStyle name="Total" xfId="19767" builtinId="25" hidden="1" customBuiltin="1"/>
    <cellStyle name="Total" xfId="19802" builtinId="25" hidden="1" customBuiltin="1"/>
    <cellStyle name="Total" xfId="19835" builtinId="25" hidden="1" customBuiltin="1"/>
    <cellStyle name="Total" xfId="19865" builtinId="25" hidden="1" customBuiltin="1"/>
    <cellStyle name="Total" xfId="19674" builtinId="25" hidden="1" customBuiltin="1"/>
    <cellStyle name="Total" xfId="19884" builtinId="25" hidden="1" customBuiltin="1"/>
    <cellStyle name="Total" xfId="19691" builtinId="25" hidden="1" customBuiltin="1"/>
    <cellStyle name="Total" xfId="19921" builtinId="25" hidden="1" customBuiltin="1"/>
    <cellStyle name="Total" xfId="19957" builtinId="25" hidden="1" customBuiltin="1"/>
    <cellStyle name="Total" xfId="19991" builtinId="25" hidden="1" customBuiltin="1"/>
    <cellStyle name="Total" xfId="20029" builtinId="25" hidden="1" customBuiltin="1"/>
    <cellStyle name="Total" xfId="20139" builtinId="25" hidden="1" customBuiltin="1"/>
    <cellStyle name="Total" xfId="20160" builtinId="25" hidden="1" customBuiltin="1"/>
    <cellStyle name="Total" xfId="20183" builtinId="25" hidden="1" customBuiltin="1"/>
    <cellStyle name="Total" xfId="20205" builtinId="25" hidden="1" customBuiltin="1"/>
    <cellStyle name="Total" xfId="20226" builtinId="25" hidden="1" customBuiltin="1"/>
    <cellStyle name="Total" xfId="20260" builtinId="25" hidden="1" customBuiltin="1"/>
    <cellStyle name="Total" xfId="20458" builtinId="25" hidden="1" customBuiltin="1"/>
    <cellStyle name="Total" xfId="20483" builtinId="25" hidden="1" customBuiltin="1"/>
    <cellStyle name="Total" xfId="20509" builtinId="25" hidden="1" customBuiltin="1"/>
    <cellStyle name="Total" xfId="20536" builtinId="25" hidden="1" customBuiltin="1"/>
    <cellStyle name="Total" xfId="20561" builtinId="25" hidden="1" customBuiltin="1"/>
    <cellStyle name="Total" xfId="20412" builtinId="25" hidden="1" customBuiltin="1"/>
    <cellStyle name="Total" xfId="20601" builtinId="25" hidden="1" customBuiltin="1"/>
    <cellStyle name="Total" xfId="20633" builtinId="25" hidden="1" customBuiltin="1"/>
    <cellStyle name="Total" xfId="20668" builtinId="25" hidden="1" customBuiltin="1"/>
    <cellStyle name="Total" xfId="20700" builtinId="25" hidden="1" customBuiltin="1"/>
    <cellStyle name="Total" xfId="20731" builtinId="25" hidden="1" customBuiltin="1"/>
    <cellStyle name="Total" xfId="20442" builtinId="25" hidden="1" customBuiltin="1"/>
    <cellStyle name="Total" xfId="20751" builtinId="25" hidden="1" customBuiltin="1"/>
    <cellStyle name="Total" xfId="20424" builtinId="25" hidden="1" customBuiltin="1"/>
    <cellStyle name="Total" xfId="20781" builtinId="25" hidden="1" customBuiltin="1"/>
    <cellStyle name="Total" xfId="20809" builtinId="25" hidden="1" customBuiltin="1"/>
    <cellStyle name="Total" xfId="20833" builtinId="25" hidden="1" customBuiltin="1"/>
    <cellStyle name="Total" xfId="20753" builtinId="25" hidden="1" customBuiltin="1"/>
    <cellStyle name="Total" xfId="20881" builtinId="25" hidden="1" customBuiltin="1"/>
    <cellStyle name="Total" xfId="20911" builtinId="25" hidden="1" customBuiltin="1"/>
    <cellStyle name="Total" xfId="20943" builtinId="25" hidden="1" customBuiltin="1"/>
    <cellStyle name="Total" xfId="20973" builtinId="25" hidden="1" customBuiltin="1"/>
    <cellStyle name="Total" xfId="21001" builtinId="25" hidden="1" customBuiltin="1"/>
    <cellStyle name="Total" xfId="20647" builtinId="25" hidden="1" customBuiltin="1"/>
    <cellStyle name="Total" xfId="21019" builtinId="25" hidden="1" customBuiltin="1"/>
    <cellStyle name="Total" xfId="20414" builtinId="25" hidden="1" customBuiltin="1"/>
    <cellStyle name="Total" xfId="21044" builtinId="25" hidden="1" customBuiltin="1"/>
    <cellStyle name="Total" xfId="21069" builtinId="25" hidden="1" customBuiltin="1"/>
    <cellStyle name="Total" xfId="21092" builtinId="25" hidden="1" customBuiltin="1"/>
    <cellStyle name="Total" xfId="21120" builtinId="25" hidden="1" customBuiltin="1"/>
    <cellStyle name="Total" xfId="21158" builtinId="25" hidden="1" customBuiltin="1"/>
    <cellStyle name="Total" xfId="21188" builtinId="25" hidden="1" customBuiltin="1"/>
    <cellStyle name="Total" xfId="21220" builtinId="25" hidden="1" customBuiltin="1"/>
    <cellStyle name="Total" xfId="21251" builtinId="25" hidden="1" customBuiltin="1"/>
    <cellStyle name="Total" xfId="21278" builtinId="25" hidden="1" customBuiltin="1"/>
    <cellStyle name="Total" xfId="21107" builtinId="25" hidden="1" customBuiltin="1"/>
    <cellStyle name="Total" xfId="21296" builtinId="25" hidden="1" customBuiltin="1"/>
    <cellStyle name="Total" xfId="21122" builtinId="25" hidden="1" customBuiltin="1"/>
    <cellStyle name="Total" xfId="21321" builtinId="25" hidden="1" customBuiltin="1"/>
    <cellStyle name="Total" xfId="21347" builtinId="25" hidden="1" customBuiltin="1"/>
    <cellStyle name="Total" xfId="21370" builtinId="25" hidden="1" customBuiltin="1"/>
    <cellStyle name="Total" xfId="21394" builtinId="25" hidden="1" customBuiltin="1"/>
    <cellStyle name="Total" xfId="20301" builtinId="25" hidden="1" customBuiltin="1"/>
    <cellStyle name="Total" xfId="20394" builtinId="25" hidden="1" customBuiltin="1"/>
    <cellStyle name="Total" xfId="20249" builtinId="25" hidden="1" customBuiltin="1"/>
    <cellStyle name="Total" xfId="20293" builtinId="25" hidden="1" customBuiltin="1"/>
    <cellStyle name="Total" xfId="20407" builtinId="25" hidden="1" customBuiltin="1"/>
    <cellStyle name="Total" xfId="20248" builtinId="25" hidden="1" customBuiltin="1"/>
    <cellStyle name="Total" xfId="21546" builtinId="25" hidden="1" customBuiltin="1"/>
    <cellStyle name="Total" xfId="21567" builtinId="25" hidden="1" customBuiltin="1"/>
    <cellStyle name="Total" xfId="21590" builtinId="25" hidden="1" customBuiltin="1"/>
    <cellStyle name="Total" xfId="21611" builtinId="25" hidden="1" customBuiltin="1"/>
    <cellStyle name="Total" xfId="21632" builtinId="25" hidden="1" customBuiltin="1"/>
    <cellStyle name="Total" xfId="21506" builtinId="25" hidden="1" customBuiltin="1"/>
    <cellStyle name="Total" xfId="21667" builtinId="25" hidden="1" customBuiltin="1"/>
    <cellStyle name="Total" xfId="21698" builtinId="25" hidden="1" customBuiltin="1"/>
    <cellStyle name="Total" xfId="21733" builtinId="25" hidden="1" customBuiltin="1"/>
    <cellStyle name="Total" xfId="21764" builtinId="25" hidden="1" customBuiltin="1"/>
    <cellStyle name="Total" xfId="21795" builtinId="25" hidden="1" customBuiltin="1"/>
    <cellStyle name="Total" xfId="21532" builtinId="25" hidden="1" customBuiltin="1"/>
    <cellStyle name="Total" xfId="21813" builtinId="25" hidden="1" customBuiltin="1"/>
    <cellStyle name="Total" xfId="21517" builtinId="25" hidden="1" customBuiltin="1"/>
    <cellStyle name="Total" xfId="21842" builtinId="25" hidden="1" customBuiltin="1"/>
    <cellStyle name="Total" xfId="21866" builtinId="25" hidden="1" customBuiltin="1"/>
    <cellStyle name="Total" xfId="21890" builtinId="25" hidden="1" customBuiltin="1"/>
    <cellStyle name="Total" xfId="21815" builtinId="25" hidden="1" customBuiltin="1"/>
    <cellStyle name="Total" xfId="21937" builtinId="25" hidden="1" customBuiltin="1"/>
    <cellStyle name="Total" xfId="21967" builtinId="25" hidden="1" customBuiltin="1"/>
    <cellStyle name="Total" xfId="21999" builtinId="25" hidden="1" customBuiltin="1"/>
    <cellStyle name="Total" xfId="22029" builtinId="25" hidden="1" customBuiltin="1"/>
    <cellStyle name="Total" xfId="22056" builtinId="25" hidden="1" customBuiltin="1"/>
    <cellStyle name="Total" xfId="21712" builtinId="25" hidden="1" customBuiltin="1"/>
    <cellStyle name="Total" xfId="22074" builtinId="25" hidden="1" customBuiltin="1"/>
    <cellStyle name="Total" xfId="21508" builtinId="25" hidden="1" customBuiltin="1"/>
    <cellStyle name="Total" xfId="22098" builtinId="25" hidden="1" customBuiltin="1"/>
    <cellStyle name="Total" xfId="22123" builtinId="25" hidden="1" customBuiltin="1"/>
    <cellStyle name="Total" xfId="22147" builtinId="25" hidden="1" customBuiltin="1"/>
    <cellStyle name="Total" xfId="22176" builtinId="25" hidden="1" customBuiltin="1"/>
    <cellStyle name="Total" xfId="22213" builtinId="25" hidden="1" customBuiltin="1"/>
    <cellStyle name="Total" xfId="22243" builtinId="25" hidden="1" customBuiltin="1"/>
    <cellStyle name="Total" xfId="22275" builtinId="25" hidden="1" customBuiltin="1"/>
    <cellStyle name="Total" xfId="22306" builtinId="25" hidden="1" customBuiltin="1"/>
    <cellStyle name="Total" xfId="22333" builtinId="25" hidden="1" customBuiltin="1"/>
    <cellStyle name="Total" xfId="22163" builtinId="25" hidden="1" customBuiltin="1"/>
    <cellStyle name="Total" xfId="22351" builtinId="25" hidden="1" customBuiltin="1"/>
    <cellStyle name="Total" xfId="22178" builtinId="25" hidden="1" customBuiltin="1"/>
    <cellStyle name="Total" xfId="22377" builtinId="25" hidden="1" customBuiltin="1"/>
    <cellStyle name="Total" xfId="22400" builtinId="25" hidden="1" customBuiltin="1"/>
    <cellStyle name="Total" xfId="22423" builtinId="25" hidden="1" customBuiltin="1"/>
    <cellStyle name="Total" xfId="22446" builtinId="25" hidden="1" customBuiltin="1"/>
    <cellStyle name="Total" xfId="6472" builtinId="25" hidden="1" customBuiltin="1"/>
    <cellStyle name="Total" xfId="4436" builtinId="25" hidden="1" customBuiltin="1"/>
    <cellStyle name="Total" xfId="20577" builtinId="25" hidden="1" customBuiltin="1"/>
    <cellStyle name="Total" xfId="7734" builtinId="25" hidden="1" customBuiltin="1"/>
    <cellStyle name="Total" xfId="4211" builtinId="25" hidden="1" customBuiltin="1"/>
    <cellStyle name="Total" xfId="14654" builtinId="25" hidden="1" customBuiltin="1"/>
    <cellStyle name="Total" xfId="5483" builtinId="25" hidden="1" customBuiltin="1"/>
    <cellStyle name="Total" xfId="4610" builtinId="25" hidden="1" customBuiltin="1"/>
    <cellStyle name="Total" xfId="4839" builtinId="25" hidden="1" customBuiltin="1"/>
    <cellStyle name="Total" xfId="14288" builtinId="25" hidden="1" customBuiltin="1"/>
    <cellStyle name="Total" xfId="15328" builtinId="25" hidden="1" customBuiltin="1"/>
    <cellStyle name="Total" xfId="21683" builtinId="25" hidden="1" customBuiltin="1"/>
    <cellStyle name="Total" xfId="5114" builtinId="25" hidden="1" customBuiltin="1"/>
    <cellStyle name="Total" xfId="7593" builtinId="25" hidden="1" customBuiltin="1"/>
    <cellStyle name="Total" xfId="20046" builtinId="25" hidden="1" customBuiltin="1"/>
    <cellStyle name="Total" xfId="16529" builtinId="25" hidden="1" customBuiltin="1"/>
    <cellStyle name="Total" xfId="21323" builtinId="25" hidden="1" customBuiltin="1"/>
    <cellStyle name="Total" xfId="17963" builtinId="25" hidden="1" customBuiltin="1"/>
    <cellStyle name="Total" xfId="22468" builtinId="25" hidden="1" customBuiltin="1"/>
    <cellStyle name="Total" xfId="7540" builtinId="25" hidden="1" customBuiltin="1"/>
    <cellStyle name="Total" xfId="22510" builtinId="25" hidden="1" customBuiltin="1"/>
    <cellStyle name="Total" xfId="22547" builtinId="25" hidden="1" customBuiltin="1"/>
    <cellStyle name="Total" xfId="22582" builtinId="25" hidden="1" customBuiltin="1"/>
    <cellStyle name="Total" xfId="22471" builtinId="25" hidden="1" customBuiltin="1"/>
    <cellStyle name="Total" xfId="22645" builtinId="25" hidden="1" customBuiltin="1"/>
    <cellStyle name="Total" xfId="22678" builtinId="25" hidden="1" customBuiltin="1"/>
    <cellStyle name="Total" xfId="22713" builtinId="25" hidden="1" customBuiltin="1"/>
    <cellStyle name="Total" xfId="22746" builtinId="25" hidden="1" customBuiltin="1"/>
    <cellStyle name="Total" xfId="22776" builtinId="25" hidden="1" customBuiltin="1"/>
    <cellStyle name="Total" xfId="17611" builtinId="25" hidden="1" customBuiltin="1"/>
    <cellStyle name="Total" xfId="22795" builtinId="25" hidden="1" customBuiltin="1"/>
    <cellStyle name="Total" xfId="20896" builtinId="25" hidden="1" customBuiltin="1"/>
    <cellStyle name="Total" xfId="22832" builtinId="25" hidden="1" customBuiltin="1"/>
    <cellStyle name="Total" xfId="22868" builtinId="25" hidden="1" customBuiltin="1"/>
    <cellStyle name="Total" xfId="22902" builtinId="25" hidden="1" customBuiltin="1"/>
    <cellStyle name="Total" xfId="22942" builtinId="25" hidden="1" customBuiltin="1"/>
    <cellStyle name="Total" xfId="22987" builtinId="25" hidden="1" customBuiltin="1"/>
    <cellStyle name="Total" xfId="23020" builtinId="25" hidden="1" customBuiltin="1"/>
    <cellStyle name="Total" xfId="23055" builtinId="25" hidden="1" customBuiltin="1"/>
    <cellStyle name="Total" xfId="23088" builtinId="25" hidden="1" customBuiltin="1"/>
    <cellStyle name="Total" xfId="23118" builtinId="25" hidden="1" customBuiltin="1"/>
    <cellStyle name="Total" xfId="22927" builtinId="25" hidden="1" customBuiltin="1"/>
    <cellStyle name="Total" xfId="23137" builtinId="25" hidden="1" customBuiltin="1"/>
    <cellStyle name="Total" xfId="22944" builtinId="25" hidden="1" customBuiltin="1"/>
    <cellStyle name="Total" xfId="23174" builtinId="25" hidden="1" customBuiltin="1"/>
    <cellStyle name="Total" xfId="23210" builtinId="25" hidden="1" customBuiltin="1"/>
    <cellStyle name="Total" xfId="23244" builtinId="25" hidden="1" customBuiltin="1"/>
    <cellStyle name="Total" xfId="23279" builtinId="25" hidden="1" customBuiltin="1"/>
    <cellStyle name="Total" xfId="23347" builtinId="25" hidden="1" customBuiltin="1"/>
    <cellStyle name="Total" xfId="23368" builtinId="25" hidden="1" customBuiltin="1"/>
    <cellStyle name="Total" xfId="23391" builtinId="25" hidden="1" customBuiltin="1"/>
    <cellStyle name="Total" xfId="23413" builtinId="25" hidden="1" customBuiltin="1"/>
    <cellStyle name="Total" xfId="23434" builtinId="25" hidden="1" customBuiltin="1"/>
    <cellStyle name="Total" xfId="23465" builtinId="25" hidden="1" customBuiltin="1"/>
    <cellStyle name="Total" xfId="23660" builtinId="25" hidden="1" customBuiltin="1"/>
    <cellStyle name="Total" xfId="23682" builtinId="25" hidden="1" customBuiltin="1"/>
    <cellStyle name="Total" xfId="23708" builtinId="25" hidden="1" customBuiltin="1"/>
    <cellStyle name="Total" xfId="23734" builtinId="25" hidden="1" customBuiltin="1"/>
    <cellStyle name="Total" xfId="23758" builtinId="25" hidden="1" customBuiltin="1"/>
    <cellStyle name="Total" xfId="23614" builtinId="25" hidden="1" customBuiltin="1"/>
    <cellStyle name="Total" xfId="23798" builtinId="25" hidden="1" customBuiltin="1"/>
    <cellStyle name="Total" xfId="23829" builtinId="25" hidden="1" customBuiltin="1"/>
    <cellStyle name="Total" xfId="23864" builtinId="25" hidden="1" customBuiltin="1"/>
    <cellStyle name="Total" xfId="23896" builtinId="25" hidden="1" customBuiltin="1"/>
    <cellStyle name="Total" xfId="23927" builtinId="25" hidden="1" customBuiltin="1"/>
    <cellStyle name="Total" xfId="23644" builtinId="25" hidden="1" customBuiltin="1"/>
    <cellStyle name="Total" xfId="23945" builtinId="25" hidden="1" customBuiltin="1"/>
    <cellStyle name="Total" xfId="23626" builtinId="25" hidden="1" customBuiltin="1"/>
    <cellStyle name="Total" xfId="23975" builtinId="25" hidden="1" customBuiltin="1"/>
    <cellStyle name="Total" xfId="24001" builtinId="25" hidden="1" customBuiltin="1"/>
    <cellStyle name="Total" xfId="24025" builtinId="25" hidden="1" customBuiltin="1"/>
    <cellStyle name="Total" xfId="23947" builtinId="25" hidden="1" customBuiltin="1"/>
    <cellStyle name="Total" xfId="24071" builtinId="25" hidden="1" customBuiltin="1"/>
    <cellStyle name="Total" xfId="24100" builtinId="25" hidden="1" customBuiltin="1"/>
    <cellStyle name="Total" xfId="24132" builtinId="25" hidden="1" customBuiltin="1"/>
    <cellStyle name="Total" xfId="24162" builtinId="25" hidden="1" customBuiltin="1"/>
    <cellStyle name="Total" xfId="24189" builtinId="25" hidden="1" customBuiltin="1"/>
    <cellStyle name="Total" xfId="23843" builtinId="25" hidden="1" customBuiltin="1"/>
    <cellStyle name="Total" xfId="24207" builtinId="25" hidden="1" customBuiltin="1"/>
    <cellStyle name="Total" xfId="23616" builtinId="25" hidden="1" customBuiltin="1"/>
    <cellStyle name="Total" xfId="24232" builtinId="25" hidden="1" customBuiltin="1"/>
    <cellStyle name="Total" xfId="24256" builtinId="25" hidden="1" customBuiltin="1"/>
    <cellStyle name="Total" xfId="24279" builtinId="25" hidden="1" customBuiltin="1"/>
    <cellStyle name="Total" xfId="24307" builtinId="25" hidden="1" customBuiltin="1"/>
    <cellStyle name="Total" xfId="24345" builtinId="25" hidden="1" customBuiltin="1"/>
    <cellStyle name="Total" xfId="24374" builtinId="25" hidden="1" customBuiltin="1"/>
    <cellStyle name="Total" xfId="24406" builtinId="25" hidden="1" customBuiltin="1"/>
    <cellStyle name="Total" xfId="24436" builtinId="25" hidden="1" customBuiltin="1"/>
    <cellStyle name="Total" xfId="24463" builtinId="25" hidden="1" customBuiltin="1"/>
    <cellStyle name="Total" xfId="24294" builtinId="25" hidden="1" customBuiltin="1"/>
    <cellStyle name="Total" xfId="24481" builtinId="25" hidden="1" customBuiltin="1"/>
    <cellStyle name="Total" xfId="24309" builtinId="25" hidden="1" customBuiltin="1"/>
    <cellStyle name="Total" xfId="24506" builtinId="25" hidden="1" customBuiltin="1"/>
    <cellStyle name="Total" xfId="24531" builtinId="25" hidden="1" customBuiltin="1"/>
    <cellStyle name="Total" xfId="24554" builtinId="25" hidden="1" customBuiltin="1"/>
    <cellStyle name="Total" xfId="24578" builtinId="25" hidden="1" customBuiltin="1"/>
    <cellStyle name="Total" xfId="23505" builtinId="25" hidden="1" customBuiltin="1"/>
    <cellStyle name="Total" xfId="23597" builtinId="25" hidden="1" customBuiltin="1"/>
    <cellStyle name="Total" xfId="23454" builtinId="25" hidden="1" customBuiltin="1"/>
    <cellStyle name="Total" xfId="23498" builtinId="25" hidden="1" customBuiltin="1"/>
    <cellStyle name="Total" xfId="23610" builtinId="25" hidden="1" customBuiltin="1"/>
    <cellStyle name="Total" xfId="23453" builtinId="25" hidden="1" customBuiltin="1"/>
    <cellStyle name="Total" xfId="24729" builtinId="25" hidden="1" customBuiltin="1"/>
    <cellStyle name="Total" xfId="24750" builtinId="25" hidden="1" customBuiltin="1"/>
    <cellStyle name="Total" xfId="24773" builtinId="25" hidden="1" customBuiltin="1"/>
    <cellStyle name="Total" xfId="24794" builtinId="25" hidden="1" customBuiltin="1"/>
    <cellStyle name="Total" xfId="24815" builtinId="25" hidden="1" customBuiltin="1"/>
    <cellStyle name="Total" xfId="24690" builtinId="25" hidden="1" customBuiltin="1"/>
    <cellStyle name="Total" xfId="24849" builtinId="25" hidden="1" customBuiltin="1"/>
    <cellStyle name="Total" xfId="24879" builtinId="25" hidden="1" customBuiltin="1"/>
    <cellStyle name="Total" xfId="24914" builtinId="25" hidden="1" customBuiltin="1"/>
    <cellStyle name="Total" xfId="24944" builtinId="25" hidden="1" customBuiltin="1"/>
    <cellStyle name="Total" xfId="24975" builtinId="25" hidden="1" customBuiltin="1"/>
    <cellStyle name="Total" xfId="24715" builtinId="25" hidden="1" customBuiltin="1"/>
    <cellStyle name="Total" xfId="24993" builtinId="25" hidden="1" customBuiltin="1"/>
    <cellStyle name="Total" xfId="24701" builtinId="25" hidden="1" customBuiltin="1"/>
    <cellStyle name="Total" xfId="25022" builtinId="25" hidden="1" customBuiltin="1"/>
    <cellStyle name="Total" xfId="25045" builtinId="25" hidden="1" customBuiltin="1"/>
    <cellStyle name="Total" xfId="25069" builtinId="25" hidden="1" customBuiltin="1"/>
    <cellStyle name="Total" xfId="24995" builtinId="25" hidden="1" customBuiltin="1"/>
    <cellStyle name="Total" xfId="25114" builtinId="25" hidden="1" customBuiltin="1"/>
    <cellStyle name="Total" xfId="25143" builtinId="25" hidden="1" customBuiltin="1"/>
    <cellStyle name="Total" xfId="25175" builtinId="25" hidden="1" customBuiltin="1"/>
    <cellStyle name="Total" xfId="25204" builtinId="25" hidden="1" customBuiltin="1"/>
    <cellStyle name="Total" xfId="25231" builtinId="25" hidden="1" customBuiltin="1"/>
    <cellStyle name="Total" xfId="24893" builtinId="25" hidden="1" customBuiltin="1"/>
    <cellStyle name="Total" xfId="25248" builtinId="25" hidden="1" customBuiltin="1"/>
    <cellStyle name="Total" xfId="24692" builtinId="25" hidden="1" customBuiltin="1"/>
    <cellStyle name="Total" xfId="25272" builtinId="25" hidden="1" customBuiltin="1"/>
    <cellStyle name="Total" xfId="25296" builtinId="25" hidden="1" customBuiltin="1"/>
    <cellStyle name="Total" xfId="25320" builtinId="25" hidden="1" customBuiltin="1"/>
    <cellStyle name="Total" xfId="25349" builtinId="25" hidden="1" customBuiltin="1"/>
    <cellStyle name="Total" xfId="25385" builtinId="25" hidden="1" customBuiltin="1"/>
    <cellStyle name="Total" xfId="25414" builtinId="25" hidden="1" customBuiltin="1"/>
    <cellStyle name="Total" xfId="25446" builtinId="25" hidden="1" customBuiltin="1"/>
    <cellStyle name="Total" xfId="25475" builtinId="25" hidden="1" customBuiltin="1"/>
    <cellStyle name="Total" xfId="25502" builtinId="25" hidden="1" customBuiltin="1"/>
    <cellStyle name="Total" xfId="25336" builtinId="25" hidden="1" customBuiltin="1"/>
    <cellStyle name="Total" xfId="25520" builtinId="25" hidden="1" customBuiltin="1"/>
    <cellStyle name="Total" xfId="25351" builtinId="25" hidden="1" customBuiltin="1"/>
    <cellStyle name="Total" xfId="25545" builtinId="25" hidden="1" customBuiltin="1"/>
    <cellStyle name="Total" xfId="25568" builtinId="25" hidden="1" customBuiltin="1"/>
    <cellStyle name="Total" xfId="25591" builtinId="25" hidden="1" customBuiltin="1"/>
    <cellStyle name="Total" xfId="25614" builtinId="25" hidden="1" customBuiltin="1"/>
    <cellStyle name="Total" xfId="20076" builtinId="25" hidden="1" customBuiltin="1"/>
    <cellStyle name="Total" xfId="4500" builtinId="25" hidden="1" customBuiltin="1"/>
    <cellStyle name="Total" xfId="23774" builtinId="25" hidden="1" customBuiltin="1"/>
    <cellStyle name="Total" xfId="20016" builtinId="25" hidden="1" customBuiltin="1"/>
    <cellStyle name="Total" xfId="6334" builtinId="25" hidden="1" customBuiltin="1"/>
    <cellStyle name="Total" xfId="14240" builtinId="25" hidden="1" customBuiltin="1"/>
    <cellStyle name="Total" xfId="15475" builtinId="25" hidden="1" customBuiltin="1"/>
    <cellStyle name="Total" xfId="18090" builtinId="25" hidden="1" customBuiltin="1"/>
    <cellStyle name="Total" xfId="20037" builtinId="25" hidden="1" customBuiltin="1"/>
    <cellStyle name="Total" xfId="7769" builtinId="25" hidden="1" customBuiltin="1"/>
    <cellStyle name="Total" xfId="7723" builtinId="25" hidden="1" customBuiltin="1"/>
    <cellStyle name="Total" xfId="24864" builtinId="25" hidden="1" customBuiltin="1"/>
    <cellStyle name="Total" xfId="20018" builtinId="25" hidden="1" customBuiltin="1"/>
    <cellStyle name="Total" xfId="20242" builtinId="25" hidden="1" customBuiltin="1"/>
    <cellStyle name="Total" xfId="23294" builtinId="25" hidden="1" customBuiltin="1"/>
    <cellStyle name="Total" xfId="20092" builtinId="25" hidden="1" customBuiltin="1"/>
    <cellStyle name="Total" xfId="24508" builtinId="25" hidden="1" customBuiltin="1"/>
    <cellStyle name="Total" xfId="21235" builtinId="25" hidden="1" customBuiltin="1"/>
    <cellStyle name="Total" xfId="25636" builtinId="25" hidden="1" customBuiltin="1"/>
    <cellStyle name="Total" xfId="13998" builtinId="25" hidden="1" customBuiltin="1"/>
    <cellStyle name="Total" xfId="25677" builtinId="25" hidden="1" customBuiltin="1"/>
    <cellStyle name="Total" xfId="25713" builtinId="25" hidden="1" customBuiltin="1"/>
    <cellStyle name="Total" xfId="25748" builtinId="25" hidden="1" customBuiltin="1"/>
    <cellStyle name="Total" xfId="25639" builtinId="25" hidden="1" customBuiltin="1"/>
    <cellStyle name="Total" xfId="25811" builtinId="25" hidden="1" customBuiltin="1"/>
    <cellStyle name="Total" xfId="25844" builtinId="25" hidden="1" customBuiltin="1"/>
    <cellStyle name="Total" xfId="25879" builtinId="25" hidden="1" customBuiltin="1"/>
    <cellStyle name="Total" xfId="25912" builtinId="25" hidden="1" customBuiltin="1"/>
    <cellStyle name="Total" xfId="25942" builtinId="25" hidden="1" customBuiltin="1"/>
    <cellStyle name="Total" xfId="20890" builtinId="25" hidden="1" customBuiltin="1"/>
    <cellStyle name="Total" xfId="25961" builtinId="25" hidden="1" customBuiltin="1"/>
    <cellStyle name="Total" xfId="24085" builtinId="25" hidden="1" customBuiltin="1"/>
    <cellStyle name="Total" xfId="25998" builtinId="25" hidden="1" customBuiltin="1"/>
    <cellStyle name="Total" xfId="26034" builtinId="25" hidden="1" customBuiltin="1"/>
    <cellStyle name="Total" xfId="26068" builtinId="25" hidden="1" customBuiltin="1"/>
    <cellStyle name="Total" xfId="26105" builtinId="25" hidden="1" customBuiltin="1"/>
    <cellStyle name="Total" xfId="26142" builtinId="25" hidden="1" customBuiltin="1"/>
    <cellStyle name="Total" xfId="26171" builtinId="25" hidden="1" customBuiltin="1"/>
    <cellStyle name="Total" xfId="26203" builtinId="25" hidden="1" customBuiltin="1"/>
    <cellStyle name="Total" xfId="26233" builtinId="25" hidden="1" customBuiltin="1"/>
    <cellStyle name="Total" xfId="26260" builtinId="25" hidden="1" customBuiltin="1"/>
    <cellStyle name="Total" xfId="26093" builtinId="25" hidden="1" customBuiltin="1"/>
    <cellStyle name="Total" xfId="26277" builtinId="25" hidden="1" customBuiltin="1"/>
    <cellStyle name="Total" xfId="26107" builtinId="25" hidden="1" customBuiltin="1"/>
    <cellStyle name="Total" xfId="26300" builtinId="25" hidden="1" customBuiltin="1"/>
    <cellStyle name="Total" xfId="26323" builtinId="25" hidden="1" customBuiltin="1"/>
    <cellStyle name="Total" xfId="26344" builtinId="25" hidden="1" customBuiltin="1"/>
    <cellStyle name="Total" xfId="26366" builtinId="25" hidden="1" customBuiltin="1"/>
    <cellStyle name="Total" xfId="26388" builtinId="25" hidden="1" customBuiltin="1"/>
    <cellStyle name="Total" xfId="26409" builtinId="25" hidden="1" customBuiltin="1"/>
    <cellStyle name="Total" xfId="26431" builtinId="25" hidden="1" customBuiltin="1"/>
    <cellStyle name="Total" xfId="26453" builtinId="25" hidden="1" customBuiltin="1"/>
    <cellStyle name="Total" xfId="26474" builtinId="25" hidden="1" customBuiltin="1"/>
    <cellStyle name="Total" xfId="26499" builtinId="25" hidden="1" customBuiltin="1"/>
    <cellStyle name="Total" xfId="26678" builtinId="25" hidden="1" customBuiltin="1"/>
    <cellStyle name="Total" xfId="26699" builtinId="25" hidden="1" customBuiltin="1"/>
    <cellStyle name="Total" xfId="26722" builtinId="25" hidden="1" customBuiltin="1"/>
    <cellStyle name="Total" xfId="26744" builtinId="25" hidden="1" customBuiltin="1"/>
    <cellStyle name="Total" xfId="26765" builtinId="25" hidden="1" customBuiltin="1"/>
    <cellStyle name="Total" xfId="26637" builtinId="25" hidden="1" customBuiltin="1"/>
    <cellStyle name="Total" xfId="26798" builtinId="25" hidden="1" customBuiltin="1"/>
    <cellStyle name="Total" xfId="26827" builtinId="25" hidden="1" customBuiltin="1"/>
    <cellStyle name="Total" xfId="26862" builtinId="25" hidden="1" customBuiltin="1"/>
    <cellStyle name="Total" xfId="26892" builtinId="25" hidden="1" customBuiltin="1"/>
    <cellStyle name="Total" xfId="26923" builtinId="25" hidden="1" customBuiltin="1"/>
    <cellStyle name="Total" xfId="26663" builtinId="25" hidden="1" customBuiltin="1"/>
    <cellStyle name="Total" xfId="26941" builtinId="25" hidden="1" customBuiltin="1"/>
    <cellStyle name="Total" xfId="26648" builtinId="25" hidden="1" customBuiltin="1"/>
    <cellStyle name="Total" xfId="26968" builtinId="25" hidden="1" customBuiltin="1"/>
    <cellStyle name="Total" xfId="26990" builtinId="25" hidden="1" customBuiltin="1"/>
    <cellStyle name="Total" xfId="27011" builtinId="25" hidden="1" customBuiltin="1"/>
    <cellStyle name="Total" xfId="26943" builtinId="25" hidden="1" customBuiltin="1"/>
    <cellStyle name="Total" xfId="27053" builtinId="25" hidden="1" customBuiltin="1"/>
    <cellStyle name="Total" xfId="27081" builtinId="25" hidden="1" customBuiltin="1"/>
    <cellStyle name="Total" xfId="27113" builtinId="25" hidden="1" customBuiltin="1"/>
    <cellStyle name="Total" xfId="27142" builtinId="25" hidden="1" customBuiltin="1"/>
    <cellStyle name="Total" xfId="27169" builtinId="25" hidden="1" customBuiltin="1"/>
    <cellStyle name="Total" xfId="26841" builtinId="25" hidden="1" customBuiltin="1"/>
    <cellStyle name="Total" xfId="27186" builtinId="25" hidden="1" customBuiltin="1"/>
    <cellStyle name="Total" xfId="26639" builtinId="25" hidden="1" customBuiltin="1"/>
    <cellStyle name="Total" xfId="27209" builtinId="25" hidden="1" customBuiltin="1"/>
    <cellStyle name="Total" xfId="27231" builtinId="25" hidden="1" customBuiltin="1"/>
    <cellStyle name="Total" xfId="27252" builtinId="25" hidden="1" customBuiltin="1"/>
    <cellStyle name="Total" xfId="27277" builtinId="25" hidden="1" customBuiltin="1"/>
    <cellStyle name="Total" xfId="27313" builtinId="25" hidden="1" customBuiltin="1"/>
    <cellStyle name="Total" xfId="27341" builtinId="25" hidden="1" customBuiltin="1"/>
    <cellStyle name="Total" xfId="27373" builtinId="25" hidden="1" customBuiltin="1"/>
    <cellStyle name="Total" xfId="27402" builtinId="25" hidden="1" customBuiltin="1"/>
    <cellStyle name="Total" xfId="27429" builtinId="25" hidden="1" customBuiltin="1"/>
    <cellStyle name="Total" xfId="27265" builtinId="25" hidden="1" customBuiltin="1"/>
    <cellStyle name="Total" xfId="27446" builtinId="25" hidden="1" customBuiltin="1"/>
    <cellStyle name="Total" xfId="27279" builtinId="25" hidden="1" customBuiltin="1"/>
    <cellStyle name="Total" xfId="27469" builtinId="25" hidden="1" customBuiltin="1"/>
    <cellStyle name="Total" xfId="27491" builtinId="25" hidden="1" customBuiltin="1"/>
    <cellStyle name="Total" xfId="27512" builtinId="25" hidden="1" customBuiltin="1"/>
    <cellStyle name="Total" xfId="27533" builtinId="25" hidden="1" customBuiltin="1"/>
    <cellStyle name="Total" xfId="26537" builtinId="25" hidden="1" customBuiltin="1"/>
    <cellStyle name="Total" xfId="26621" builtinId="25" hidden="1" customBuiltin="1"/>
    <cellStyle name="Total" xfId="26489" builtinId="25" hidden="1" customBuiltin="1"/>
    <cellStyle name="Total" xfId="26531" builtinId="25" hidden="1" customBuiltin="1"/>
    <cellStyle name="Total" xfId="26633" builtinId="25" hidden="1" customBuiltin="1"/>
    <cellStyle name="Total" xfId="26488" builtinId="25" hidden="1" customBuiltin="1"/>
    <cellStyle name="Total" xfId="27586" builtinId="25" hidden="1" customBuiltin="1"/>
    <cellStyle name="Total" xfId="27607" builtinId="25" hidden="1" customBuiltin="1"/>
    <cellStyle name="Total" xfId="27630" builtinId="25" hidden="1" customBuiltin="1"/>
    <cellStyle name="Total" xfId="27651" builtinId="25" hidden="1" customBuiltin="1"/>
    <cellStyle name="Total" xfId="27672" builtinId="25" hidden="1" customBuiltin="1"/>
    <cellStyle name="Total" xfId="27547" builtinId="25" hidden="1" customBuiltin="1"/>
    <cellStyle name="Total" xfId="27704" builtinId="25" hidden="1" customBuiltin="1"/>
    <cellStyle name="Total" xfId="27733" builtinId="25" hidden="1" customBuiltin="1"/>
    <cellStyle name="Total" xfId="27768" builtinId="25" hidden="1" customBuiltin="1"/>
    <cellStyle name="Total" xfId="27797" builtinId="25" hidden="1" customBuiltin="1"/>
    <cellStyle name="Total" xfId="27828" builtinId="25" hidden="1" customBuiltin="1"/>
    <cellStyle name="Total" xfId="27572" builtinId="25" hidden="1" customBuiltin="1"/>
    <cellStyle name="Total" xfId="27846" builtinId="25" hidden="1" customBuiltin="1"/>
    <cellStyle name="Total" xfId="27558" builtinId="25" hidden="1" customBuiltin="1"/>
    <cellStyle name="Total" xfId="27873" builtinId="25" hidden="1" customBuiltin="1"/>
    <cellStyle name="Total" xfId="27894" builtinId="25" hidden="1" customBuiltin="1"/>
    <cellStyle name="Total" xfId="27915" builtinId="25" hidden="1" customBuiltin="1"/>
    <cellStyle name="Total" xfId="27848" builtinId="25" hidden="1" customBuiltin="1"/>
    <cellStyle name="Total" xfId="27955" builtinId="25" hidden="1" customBuiltin="1"/>
    <cellStyle name="Total" xfId="27983" builtinId="25" hidden="1" customBuiltin="1"/>
    <cellStyle name="Total" xfId="28015" builtinId="25" hidden="1" customBuiltin="1"/>
    <cellStyle name="Total" xfId="28043" builtinId="25" hidden="1" customBuiltin="1"/>
    <cellStyle name="Total" xfId="28070" builtinId="25" hidden="1" customBuiltin="1"/>
    <cellStyle name="Total" xfId="27747" builtinId="25" hidden="1" customBuiltin="1"/>
    <cellStyle name="Total" xfId="28087" builtinId="25" hidden="1" customBuiltin="1"/>
    <cellStyle name="Total" xfId="27549" builtinId="25" hidden="1" customBuiltin="1"/>
    <cellStyle name="Total" xfId="28110" builtinId="25" hidden="1" customBuiltin="1"/>
    <cellStyle name="Total" xfId="28131" builtinId="25" hidden="1" customBuiltin="1"/>
    <cellStyle name="Total" xfId="28152" builtinId="25" hidden="1" customBuiltin="1"/>
    <cellStyle name="Total" xfId="28177" builtinId="25" hidden="1" customBuiltin="1"/>
    <cellStyle name="Total" xfId="28211" builtinId="25" hidden="1" customBuiltin="1"/>
    <cellStyle name="Total" xfId="28239" builtinId="25" hidden="1" customBuiltin="1"/>
    <cellStyle name="Total" xfId="28271" builtinId="25" hidden="1" customBuiltin="1"/>
    <cellStyle name="Total" xfId="28299" builtinId="25" hidden="1" customBuiltin="1"/>
    <cellStyle name="Total" xfId="28326" builtinId="25" hidden="1" customBuiltin="1"/>
    <cellStyle name="Total" xfId="28165" builtinId="25" hidden="1" customBuiltin="1"/>
    <cellStyle name="Total" xfId="28343" builtinId="25" hidden="1" customBuiltin="1"/>
    <cellStyle name="Total" xfId="28179" builtinId="25" hidden="1" customBuiltin="1"/>
    <cellStyle name="Total" xfId="28366" builtinId="25" hidden="1" customBuiltin="1"/>
    <cellStyle name="Total" xfId="28387" builtinId="25" hidden="1" customBuiltin="1"/>
    <cellStyle name="Total" xfId="28408" builtinId="25" hidden="1" customBuiltin="1"/>
    <cellStyle name="Total" xfId="28429" builtinId="25" hidden="1" customBuiltin="1"/>
    <cellStyle name="Warning Text" xfId="16" builtinId="11" hidden="1" customBuiltin="1"/>
    <cellStyle name="Warning Text" xfId="65" builtinId="11" hidden="1" customBuiltin="1"/>
    <cellStyle name="Warning Text" xfId="100" builtinId="11" hidden="1" customBuiltin="1"/>
    <cellStyle name="Warning Text" xfId="142" builtinId="11" hidden="1" customBuiltin="1"/>
    <cellStyle name="Warning Text" xfId="185" builtinId="11" hidden="1" customBuiltin="1"/>
    <cellStyle name="Warning Text" xfId="219" builtinId="11" hidden="1" customBuiltin="1"/>
    <cellStyle name="Warning Text" xfId="256" builtinId="11" hidden="1" customBuiltin="1"/>
    <cellStyle name="Warning Text" xfId="293" builtinId="11" hidden="1" customBuiltin="1"/>
    <cellStyle name="Warning Text" xfId="327" builtinId="11" hidden="1" customBuiltin="1"/>
    <cellStyle name="Warning Text" xfId="362" builtinId="11" hidden="1" customBuiltin="1"/>
    <cellStyle name="Warning Text" xfId="450" builtinId="11" hidden="1" customBuiltin="1"/>
    <cellStyle name="Warning Text" xfId="484" builtinId="11" hidden="1" customBuiltin="1"/>
    <cellStyle name="Warning Text" xfId="520" builtinId="11" hidden="1" customBuiltin="1"/>
    <cellStyle name="Warning Text" xfId="556" builtinId="11" hidden="1" customBuiltin="1"/>
    <cellStyle name="Warning Text" xfId="590" builtinId="11" hidden="1" customBuiltin="1"/>
    <cellStyle name="Warning Text" xfId="396" builtinId="11" hidden="1" customBuiltin="1"/>
    <cellStyle name="Warning Text" xfId="641" builtinId="11" hidden="1" customBuiltin="1"/>
    <cellStyle name="Warning Text" xfId="675" builtinId="11" hidden="1" customBuiltin="1"/>
    <cellStyle name="Warning Text" xfId="713" builtinId="11" hidden="1" customBuiltin="1"/>
    <cellStyle name="Warning Text" xfId="748" builtinId="11" hidden="1" customBuiltin="1"/>
    <cellStyle name="Warning Text" xfId="782" builtinId="11" hidden="1" customBuiltin="1"/>
    <cellStyle name="Warning Text" xfId="676" builtinId="11" hidden="1" customBuiltin="1"/>
    <cellStyle name="Warning Text" xfId="646" builtinId="11" hidden="1" customBuiltin="1"/>
    <cellStyle name="Warning Text" xfId="679" builtinId="11" hidden="1" customBuiltin="1"/>
    <cellStyle name="Warning Text" xfId="844" builtinId="11" hidden="1" customBuiltin="1"/>
    <cellStyle name="Warning Text" xfId="880" builtinId="11" hidden="1" customBuiltin="1"/>
    <cellStyle name="Warning Text" xfId="915" builtinId="11" hidden="1" customBuiltin="1"/>
    <cellStyle name="Warning Text" xfId="774" builtinId="11" hidden="1" customBuiltin="1"/>
    <cellStyle name="Warning Text" xfId="978" builtinId="11" hidden="1" customBuiltin="1"/>
    <cellStyle name="Warning Text" xfId="1011" builtinId="11" hidden="1" customBuiltin="1"/>
    <cellStyle name="Warning Text" xfId="1046" builtinId="11" hidden="1" customBuiltin="1"/>
    <cellStyle name="Warning Text" xfId="1079" builtinId="11" hidden="1" customBuiltin="1"/>
    <cellStyle name="Warning Text" xfId="1109" builtinId="11" hidden="1" customBuiltin="1"/>
    <cellStyle name="Warning Text" xfId="1012" builtinId="11" hidden="1" customBuiltin="1"/>
    <cellStyle name="Warning Text" xfId="983" builtinId="11" hidden="1" customBuiltin="1"/>
    <cellStyle name="Warning Text" xfId="1015" builtinId="11" hidden="1" customBuiltin="1"/>
    <cellStyle name="Warning Text" xfId="1165" builtinId="11" hidden="1" customBuiltin="1"/>
    <cellStyle name="Warning Text" xfId="1201" builtinId="11" hidden="1" customBuiltin="1"/>
    <cellStyle name="Warning Text" xfId="1235" builtinId="11" hidden="1" customBuiltin="1"/>
    <cellStyle name="Warning Text" xfId="1275" builtinId="11" hidden="1" customBuiltin="1"/>
    <cellStyle name="Warning Text" xfId="1320" builtinId="11" hidden="1" customBuiltin="1"/>
    <cellStyle name="Warning Text" xfId="1353" builtinId="11" hidden="1" customBuiltin="1"/>
    <cellStyle name="Warning Text" xfId="1388" builtinId="11" hidden="1" customBuiltin="1"/>
    <cellStyle name="Warning Text" xfId="1421" builtinId="11" hidden="1" customBuiltin="1"/>
    <cellStyle name="Warning Text" xfId="1451" builtinId="11" hidden="1" customBuiltin="1"/>
    <cellStyle name="Warning Text" xfId="1354" builtinId="11" hidden="1" customBuiltin="1"/>
    <cellStyle name="Warning Text" xfId="1325" builtinId="11" hidden="1" customBuiltin="1"/>
    <cellStyle name="Warning Text" xfId="1357" builtinId="11" hidden="1" customBuiltin="1"/>
    <cellStyle name="Warning Text" xfId="1507" builtinId="11" hidden="1" customBuiltin="1"/>
    <cellStyle name="Warning Text" xfId="1543" builtinId="11" hidden="1" customBuiltin="1"/>
    <cellStyle name="Warning Text" xfId="1577" builtinId="11" hidden="1" customBuiltin="1"/>
    <cellStyle name="Warning Text" xfId="1612" builtinId="11" hidden="1" customBuiltin="1"/>
    <cellStyle name="Warning Text" xfId="1733" builtinId="11" hidden="1" customBuiltin="1"/>
    <cellStyle name="Warning Text" xfId="1754" builtinId="11" hidden="1" customBuiltin="1"/>
    <cellStyle name="Warning Text" xfId="1776" builtinId="11" hidden="1" customBuiltin="1"/>
    <cellStyle name="Warning Text" xfId="1798" builtinId="11" hidden="1" customBuiltin="1"/>
    <cellStyle name="Warning Text" xfId="1819" builtinId="11" hidden="1" customBuiltin="1"/>
    <cellStyle name="Warning Text" xfId="1844" builtinId="11" hidden="1" customBuiltin="1"/>
    <cellStyle name="Warning Text" xfId="2023" builtinId="11" hidden="1" customBuiltin="1"/>
    <cellStyle name="Warning Text" xfId="2044" builtinId="11" hidden="1" customBuiltin="1"/>
    <cellStyle name="Warning Text" xfId="2067" builtinId="11" hidden="1" customBuiltin="1"/>
    <cellStyle name="Warning Text" xfId="2089" builtinId="11" hidden="1" customBuiltin="1"/>
    <cellStyle name="Warning Text" xfId="2110" builtinId="11" hidden="1" customBuiltin="1"/>
    <cellStyle name="Warning Text" xfId="1988" builtinId="11" hidden="1" customBuiltin="1"/>
    <cellStyle name="Warning Text" xfId="2143" builtinId="11" hidden="1" customBuiltin="1"/>
    <cellStyle name="Warning Text" xfId="2171" builtinId="11" hidden="1" customBuiltin="1"/>
    <cellStyle name="Warning Text" xfId="2206" builtinId="11" hidden="1" customBuiltin="1"/>
    <cellStyle name="Warning Text" xfId="2236" builtinId="11" hidden="1" customBuiltin="1"/>
    <cellStyle name="Warning Text" xfId="2267" builtinId="11" hidden="1" customBuiltin="1"/>
    <cellStyle name="Warning Text" xfId="2172" builtinId="11" hidden="1" customBuiltin="1"/>
    <cellStyle name="Warning Text" xfId="2146" builtinId="11" hidden="1" customBuiltin="1"/>
    <cellStyle name="Warning Text" xfId="2175" builtinId="11" hidden="1" customBuiltin="1"/>
    <cellStyle name="Warning Text" xfId="2313" builtinId="11" hidden="1" customBuiltin="1"/>
    <cellStyle name="Warning Text" xfId="2335" builtinId="11" hidden="1" customBuiltin="1"/>
    <cellStyle name="Warning Text" xfId="2356" builtinId="11" hidden="1" customBuiltin="1"/>
    <cellStyle name="Warning Text" xfId="2259" builtinId="11" hidden="1" customBuiltin="1"/>
    <cellStyle name="Warning Text" xfId="2398" builtinId="11" hidden="1" customBuiltin="1"/>
    <cellStyle name="Warning Text" xfId="2425" builtinId="11" hidden="1" customBuiltin="1"/>
    <cellStyle name="Warning Text" xfId="2457" builtinId="11" hidden="1" customBuiltin="1"/>
    <cellStyle name="Warning Text" xfId="2486" builtinId="11" hidden="1" customBuiltin="1"/>
    <cellStyle name="Warning Text" xfId="2513" builtinId="11" hidden="1" customBuiltin="1"/>
    <cellStyle name="Warning Text" xfId="2426" builtinId="11" hidden="1" customBuiltin="1"/>
    <cellStyle name="Warning Text" xfId="2401" builtinId="11" hidden="1" customBuiltin="1"/>
    <cellStyle name="Warning Text" xfId="2429" builtinId="11" hidden="1" customBuiltin="1"/>
    <cellStyle name="Warning Text" xfId="2554" builtinId="11" hidden="1" customBuiltin="1"/>
    <cellStyle name="Warning Text" xfId="2576" builtinId="11" hidden="1" customBuiltin="1"/>
    <cellStyle name="Warning Text" xfId="2597" builtinId="11" hidden="1" customBuiltin="1"/>
    <cellStyle name="Warning Text" xfId="2621" builtinId="11" hidden="1" customBuiltin="1"/>
    <cellStyle name="Warning Text" xfId="2658" builtinId="11" hidden="1" customBuiltin="1"/>
    <cellStyle name="Warning Text" xfId="2685" builtinId="11" hidden="1" customBuiltin="1"/>
    <cellStyle name="Warning Text" xfId="2717" builtinId="11" hidden="1" customBuiltin="1"/>
    <cellStyle name="Warning Text" xfId="2746" builtinId="11" hidden="1" customBuiltin="1"/>
    <cellStyle name="Warning Text" xfId="2773" builtinId="11" hidden="1" customBuiltin="1"/>
    <cellStyle name="Warning Text" xfId="2686" builtinId="11" hidden="1" customBuiltin="1"/>
    <cellStyle name="Warning Text" xfId="2661" builtinId="11" hidden="1" customBuiltin="1"/>
    <cellStyle name="Warning Text" xfId="2689" builtinId="11" hidden="1" customBuiltin="1"/>
    <cellStyle name="Warning Text" xfId="2814" builtinId="11" hidden="1" customBuiltin="1"/>
    <cellStyle name="Warning Text" xfId="2836" builtinId="11" hidden="1" customBuiltin="1"/>
    <cellStyle name="Warning Text" xfId="2857" builtinId="11" hidden="1" customBuiltin="1"/>
    <cellStyle name="Warning Text" xfId="2878" builtinId="11" hidden="1" customBuiltin="1"/>
    <cellStyle name="Warning Text" xfId="1966" builtinId="11" hidden="1" customBuiltin="1"/>
    <cellStyle name="Warning Text" xfId="1880" builtinId="11" hidden="1" customBuiltin="1"/>
    <cellStyle name="Warning Text" xfId="1886" builtinId="11" hidden="1" customBuiltin="1"/>
    <cellStyle name="Warning Text" xfId="1955" builtinId="11" hidden="1" customBuiltin="1"/>
    <cellStyle name="Warning Text" xfId="1978" builtinId="11" hidden="1" customBuiltin="1"/>
    <cellStyle name="Warning Text" xfId="1862" builtinId="11" hidden="1" customBuiltin="1"/>
    <cellStyle name="Warning Text" xfId="3030" builtinId="11" hidden="1" customBuiltin="1"/>
    <cellStyle name="Warning Text" xfId="3051" builtinId="11" hidden="1" customBuiltin="1"/>
    <cellStyle name="Warning Text" xfId="3074" builtinId="11" hidden="1" customBuiltin="1"/>
    <cellStyle name="Warning Text" xfId="3095" builtinId="11" hidden="1" customBuiltin="1"/>
    <cellStyle name="Warning Text" xfId="3116" builtinId="11" hidden="1" customBuiltin="1"/>
    <cellStyle name="Warning Text" xfId="2997" builtinId="11" hidden="1" customBuiltin="1"/>
    <cellStyle name="Warning Text" xfId="3148" builtinId="11" hidden="1" customBuiltin="1"/>
    <cellStyle name="Warning Text" xfId="3176" builtinId="11" hidden="1" customBuiltin="1"/>
    <cellStyle name="Warning Text" xfId="3211" builtinId="11" hidden="1" customBuiltin="1"/>
    <cellStyle name="Warning Text" xfId="3240" builtinId="11" hidden="1" customBuiltin="1"/>
    <cellStyle name="Warning Text" xfId="3271" builtinId="11" hidden="1" customBuiltin="1"/>
    <cellStyle name="Warning Text" xfId="3177" builtinId="11" hidden="1" customBuiltin="1"/>
    <cellStyle name="Warning Text" xfId="3151" builtinId="11" hidden="1" customBuiltin="1"/>
    <cellStyle name="Warning Text" xfId="3180" builtinId="11" hidden="1" customBuiltin="1"/>
    <cellStyle name="Warning Text" xfId="3317" builtinId="11" hidden="1" customBuiltin="1"/>
    <cellStyle name="Warning Text" xfId="3338" builtinId="11" hidden="1" customBuiltin="1"/>
    <cellStyle name="Warning Text" xfId="3359" builtinId="11" hidden="1" customBuiltin="1"/>
    <cellStyle name="Warning Text" xfId="3263" builtinId="11" hidden="1" customBuiltin="1"/>
    <cellStyle name="Warning Text" xfId="3399" builtinId="11" hidden="1" customBuiltin="1"/>
    <cellStyle name="Warning Text" xfId="3426" builtinId="11" hidden="1" customBuiltin="1"/>
    <cellStyle name="Warning Text" xfId="3458" builtinId="11" hidden="1" customBuiltin="1"/>
    <cellStyle name="Warning Text" xfId="3486" builtinId="11" hidden="1" customBuiltin="1"/>
    <cellStyle name="Warning Text" xfId="3513" builtinId="11" hidden="1" customBuiltin="1"/>
    <cellStyle name="Warning Text" xfId="3427" builtinId="11" hidden="1" customBuiltin="1"/>
    <cellStyle name="Warning Text" xfId="3402" builtinId="11" hidden="1" customBuiltin="1"/>
    <cellStyle name="Warning Text" xfId="3430" builtinId="11" hidden="1" customBuiltin="1"/>
    <cellStyle name="Warning Text" xfId="3554" builtinId="11" hidden="1" customBuiltin="1"/>
    <cellStyle name="Warning Text" xfId="3575" builtinId="11" hidden="1" customBuiltin="1"/>
    <cellStyle name="Warning Text" xfId="3596" builtinId="11" hidden="1" customBuiltin="1"/>
    <cellStyle name="Warning Text" xfId="3620" builtinId="11" hidden="1" customBuiltin="1"/>
    <cellStyle name="Warning Text" xfId="3655" builtinId="11" hidden="1" customBuiltin="1"/>
    <cellStyle name="Warning Text" xfId="3682" builtinId="11" hidden="1" customBuiltin="1"/>
    <cellStyle name="Warning Text" xfId="3714" builtinId="11" hidden="1" customBuiltin="1"/>
    <cellStyle name="Warning Text" xfId="3742" builtinId="11" hidden="1" customBuiltin="1"/>
    <cellStyle name="Warning Text" xfId="3769" builtinId="11" hidden="1" customBuiltin="1"/>
    <cellStyle name="Warning Text" xfId="3683" builtinId="11" hidden="1" customBuiltin="1"/>
    <cellStyle name="Warning Text" xfId="3658" builtinId="11" hidden="1" customBuiltin="1"/>
    <cellStyle name="Warning Text" xfId="3686" builtinId="11" hidden="1" customBuiltin="1"/>
    <cellStyle name="Warning Text" xfId="3810" builtinId="11" hidden="1" customBuiltin="1"/>
    <cellStyle name="Warning Text" xfId="3831" builtinId="11" hidden="1" customBuiltin="1"/>
    <cellStyle name="Warning Text" xfId="3852" builtinId="11" hidden="1" customBuiltin="1"/>
    <cellStyle name="Warning Text" xfId="3873" builtinId="11" hidden="1" customBuiltin="1"/>
    <cellStyle name="Warning Text" xfId="3913" builtinId="11" hidden="1" customBuiltin="1"/>
    <cellStyle name="Warning Text" xfId="3947" builtinId="11" hidden="1" customBuiltin="1"/>
    <cellStyle name="Warning Text" xfId="3984" builtinId="11" hidden="1" customBuiltin="1"/>
    <cellStyle name="Warning Text" xfId="4021" builtinId="11" hidden="1" customBuiltin="1"/>
    <cellStyle name="Warning Text" xfId="4055" builtinId="11" hidden="1" customBuiltin="1"/>
    <cellStyle name="Warning Text" xfId="4253" builtinId="11" hidden="1" customBuiltin="1"/>
    <cellStyle name="Warning Text" xfId="6388" builtinId="11" hidden="1" customBuiltin="1"/>
    <cellStyle name="Warning Text" xfId="6412" builtinId="11" hidden="1" customBuiltin="1"/>
    <cellStyle name="Warning Text" xfId="6441" builtinId="11" hidden="1" customBuiltin="1"/>
    <cellStyle name="Warning Text" xfId="6466" builtinId="11" hidden="1" customBuiltin="1"/>
    <cellStyle name="Warning Text" xfId="6489" builtinId="11" hidden="1" customBuiltin="1"/>
    <cellStyle name="Warning Text" xfId="6343" builtinId="11" hidden="1" customBuiltin="1"/>
    <cellStyle name="Warning Text" xfId="6529" builtinId="11" hidden="1" customBuiltin="1"/>
    <cellStyle name="Warning Text" xfId="6563" builtinId="11" hidden="1" customBuiltin="1"/>
    <cellStyle name="Warning Text" xfId="6601" builtinId="11" hidden="1" customBuiltin="1"/>
    <cellStyle name="Warning Text" xfId="6637" builtinId="11" hidden="1" customBuiltin="1"/>
    <cellStyle name="Warning Text" xfId="6672" builtinId="11" hidden="1" customBuiltin="1"/>
    <cellStyle name="Warning Text" xfId="6564" builtinId="11" hidden="1" customBuiltin="1"/>
    <cellStyle name="Warning Text" xfId="6534" builtinId="11" hidden="1" customBuiltin="1"/>
    <cellStyle name="Warning Text" xfId="6567" builtinId="11" hidden="1" customBuiltin="1"/>
    <cellStyle name="Warning Text" xfId="6734" builtinId="11" hidden="1" customBuiltin="1"/>
    <cellStyle name="Warning Text" xfId="6770" builtinId="11" hidden="1" customBuiltin="1"/>
    <cellStyle name="Warning Text" xfId="6805" builtinId="11" hidden="1" customBuiltin="1"/>
    <cellStyle name="Warning Text" xfId="6664" builtinId="11" hidden="1" customBuiltin="1"/>
    <cellStyle name="Warning Text" xfId="6868" builtinId="11" hidden="1" customBuiltin="1"/>
    <cellStyle name="Warning Text" xfId="6901" builtinId="11" hidden="1" customBuiltin="1"/>
    <cellStyle name="Warning Text" xfId="6937" builtinId="11" hidden="1" customBuiltin="1"/>
    <cellStyle name="Warning Text" xfId="6970" builtinId="11" hidden="1" customBuiltin="1"/>
    <cellStyle name="Warning Text" xfId="7000" builtinId="11" hidden="1" customBuiltin="1"/>
    <cellStyle name="Warning Text" xfId="6902" builtinId="11" hidden="1" customBuiltin="1"/>
    <cellStyle name="Warning Text" xfId="6873" builtinId="11" hidden="1" customBuiltin="1"/>
    <cellStyle name="Warning Text" xfId="6905" builtinId="11" hidden="1" customBuiltin="1"/>
    <cellStyle name="Warning Text" xfId="7056" builtinId="11" hidden="1" customBuiltin="1"/>
    <cellStyle name="Warning Text" xfId="7092" builtinId="11" hidden="1" customBuiltin="1"/>
    <cellStyle name="Warning Text" xfId="7126" builtinId="11" hidden="1" customBuiltin="1"/>
    <cellStyle name="Warning Text" xfId="7166" builtinId="11" hidden="1" customBuiltin="1"/>
    <cellStyle name="Warning Text" xfId="7212" builtinId="11" hidden="1" customBuiltin="1"/>
    <cellStyle name="Warning Text" xfId="7246" builtinId="11" hidden="1" customBuiltin="1"/>
    <cellStyle name="Warning Text" xfId="7282" builtinId="11" hidden="1" customBuiltin="1"/>
    <cellStyle name="Warning Text" xfId="7315" builtinId="11" hidden="1" customBuiltin="1"/>
    <cellStyle name="Warning Text" xfId="7345" builtinId="11" hidden="1" customBuiltin="1"/>
    <cellStyle name="Warning Text" xfId="7247" builtinId="11" hidden="1" customBuiltin="1"/>
    <cellStyle name="Warning Text" xfId="7217" builtinId="11" hidden="1" customBuiltin="1"/>
    <cellStyle name="Warning Text" xfId="7250" builtinId="11" hidden="1" customBuiltin="1"/>
    <cellStyle name="Warning Text" xfId="7402" builtinId="11" hidden="1" customBuiltin="1"/>
    <cellStyle name="Warning Text" xfId="7438" builtinId="11" hidden="1" customBuiltin="1"/>
    <cellStyle name="Warning Text" xfId="7472" builtinId="11" hidden="1" customBuiltin="1"/>
    <cellStyle name="Warning Text" xfId="7521" builtinId="11" hidden="1" customBuiltin="1"/>
    <cellStyle name="Warning Text" xfId="7974" builtinId="11" hidden="1" customBuiltin="1"/>
    <cellStyle name="Warning Text" xfId="7995" builtinId="11" hidden="1" customBuiltin="1"/>
    <cellStyle name="Warning Text" xfId="8018" builtinId="11" hidden="1" customBuiltin="1"/>
    <cellStyle name="Warning Text" xfId="8041" builtinId="11" hidden="1" customBuiltin="1"/>
    <cellStyle name="Warning Text" xfId="8062" builtinId="11" hidden="1" customBuiltin="1"/>
    <cellStyle name="Warning Text" xfId="8106" builtinId="11" hidden="1" customBuiltin="1"/>
    <cellStyle name="Warning Text" xfId="8571" builtinId="11" hidden="1" customBuiltin="1"/>
    <cellStyle name="Warning Text" xfId="8595" builtinId="11" hidden="1" customBuiltin="1"/>
    <cellStyle name="Warning Text" xfId="8623" builtinId="11" hidden="1" customBuiltin="1"/>
    <cellStyle name="Warning Text" xfId="8646" builtinId="11" hidden="1" customBuiltin="1"/>
    <cellStyle name="Warning Text" xfId="8672" builtinId="11" hidden="1" customBuiltin="1"/>
    <cellStyle name="Warning Text" xfId="8533" builtinId="11" hidden="1" customBuiltin="1"/>
    <cellStyle name="Warning Text" xfId="8707" builtinId="11" hidden="1" customBuiltin="1"/>
    <cellStyle name="Warning Text" xfId="8736" builtinId="11" hidden="1" customBuiltin="1"/>
    <cellStyle name="Warning Text" xfId="8772" builtinId="11" hidden="1" customBuiltin="1"/>
    <cellStyle name="Warning Text" xfId="8804" builtinId="11" hidden="1" customBuiltin="1"/>
    <cellStyle name="Warning Text" xfId="8836" builtinId="11" hidden="1" customBuiltin="1"/>
    <cellStyle name="Warning Text" xfId="8737" builtinId="11" hidden="1" customBuiltin="1"/>
    <cellStyle name="Warning Text" xfId="8710" builtinId="11" hidden="1" customBuiltin="1"/>
    <cellStyle name="Warning Text" xfId="8740" builtinId="11" hidden="1" customBuiltin="1"/>
    <cellStyle name="Warning Text" xfId="8886" builtinId="11" hidden="1" customBuiltin="1"/>
    <cellStyle name="Warning Text" xfId="8910" builtinId="11" hidden="1" customBuiltin="1"/>
    <cellStyle name="Warning Text" xfId="8934" builtinId="11" hidden="1" customBuiltin="1"/>
    <cellStyle name="Warning Text" xfId="8828" builtinId="11" hidden="1" customBuiltin="1"/>
    <cellStyle name="Warning Text" xfId="8979" builtinId="11" hidden="1" customBuiltin="1"/>
    <cellStyle name="Warning Text" xfId="9010" builtinId="11" hidden="1" customBuiltin="1"/>
    <cellStyle name="Warning Text" xfId="9043" builtinId="11" hidden="1" customBuiltin="1"/>
    <cellStyle name="Warning Text" xfId="9074" builtinId="11" hidden="1" customBuiltin="1"/>
    <cellStyle name="Warning Text" xfId="9101" builtinId="11" hidden="1" customBuiltin="1"/>
    <cellStyle name="Warning Text" xfId="9011" builtinId="11" hidden="1" customBuiltin="1"/>
    <cellStyle name="Warning Text" xfId="8984" builtinId="11" hidden="1" customBuiltin="1"/>
    <cellStyle name="Warning Text" xfId="9014" builtinId="11" hidden="1" customBuiltin="1"/>
    <cellStyle name="Warning Text" xfId="9148" builtinId="11" hidden="1" customBuiltin="1"/>
    <cellStyle name="Warning Text" xfId="9172" builtinId="11" hidden="1" customBuiltin="1"/>
    <cellStyle name="Warning Text" xfId="9198" builtinId="11" hidden="1" customBuiltin="1"/>
    <cellStyle name="Warning Text" xfId="9226" builtinId="11" hidden="1" customBuiltin="1"/>
    <cellStyle name="Warning Text" xfId="9265" builtinId="11" hidden="1" customBuiltin="1"/>
    <cellStyle name="Warning Text" xfId="9295" builtinId="11" hidden="1" customBuiltin="1"/>
    <cellStyle name="Warning Text" xfId="9328" builtinId="11" hidden="1" customBuiltin="1"/>
    <cellStyle name="Warning Text" xfId="9359" builtinId="11" hidden="1" customBuiltin="1"/>
    <cellStyle name="Warning Text" xfId="9386" builtinId="11" hidden="1" customBuiltin="1"/>
    <cellStyle name="Warning Text" xfId="9296" builtinId="11" hidden="1" customBuiltin="1"/>
    <cellStyle name="Warning Text" xfId="9269" builtinId="11" hidden="1" customBuiltin="1"/>
    <cellStyle name="Warning Text" xfId="9299" builtinId="11" hidden="1" customBuiltin="1"/>
    <cellStyle name="Warning Text" xfId="9432" builtinId="11" hidden="1" customBuiltin="1"/>
    <cellStyle name="Warning Text" xfId="9456" builtinId="11" hidden="1" customBuiltin="1"/>
    <cellStyle name="Warning Text" xfId="9481" builtinId="11" hidden="1" customBuiltin="1"/>
    <cellStyle name="Warning Text" xfId="9504" builtinId="11" hidden="1" customBuiltin="1"/>
    <cellStyle name="Warning Text" xfId="8477" builtinId="11" hidden="1" customBuiltin="1"/>
    <cellStyle name="Warning Text" xfId="8201" builtinId="11" hidden="1" customBuiltin="1"/>
    <cellStyle name="Warning Text" xfId="8213" builtinId="11" hidden="1" customBuiltin="1"/>
    <cellStyle name="Warning Text" xfId="8466" builtinId="11" hidden="1" customBuiltin="1"/>
    <cellStyle name="Warning Text" xfId="8503" builtinId="11" hidden="1" customBuiltin="1"/>
    <cellStyle name="Warning Text" xfId="8153" builtinId="11" hidden="1" customBuiltin="1"/>
    <cellStyle name="Warning Text" xfId="9672" builtinId="11" hidden="1" customBuiltin="1"/>
    <cellStyle name="Warning Text" xfId="9693" builtinId="11" hidden="1" customBuiltin="1"/>
    <cellStyle name="Warning Text" xfId="9716" builtinId="11" hidden="1" customBuiltin="1"/>
    <cellStyle name="Warning Text" xfId="9737" builtinId="11" hidden="1" customBuiltin="1"/>
    <cellStyle name="Warning Text" xfId="9758" builtinId="11" hidden="1" customBuiltin="1"/>
    <cellStyle name="Warning Text" xfId="9636" builtinId="11" hidden="1" customBuiltin="1"/>
    <cellStyle name="Warning Text" xfId="9791" builtinId="11" hidden="1" customBuiltin="1"/>
    <cellStyle name="Warning Text" xfId="9821" builtinId="11" hidden="1" customBuiltin="1"/>
    <cellStyle name="Warning Text" xfId="9856" builtinId="11" hidden="1" customBuiltin="1"/>
    <cellStyle name="Warning Text" xfId="9887" builtinId="11" hidden="1" customBuiltin="1"/>
    <cellStyle name="Warning Text" xfId="9918" builtinId="11" hidden="1" customBuiltin="1"/>
    <cellStyle name="Warning Text" xfId="9822" builtinId="11" hidden="1" customBuiltin="1"/>
    <cellStyle name="Warning Text" xfId="9795" builtinId="11" hidden="1" customBuiltin="1"/>
    <cellStyle name="Warning Text" xfId="9825" builtinId="11" hidden="1" customBuiltin="1"/>
    <cellStyle name="Warning Text" xfId="9970" builtinId="11" hidden="1" customBuiltin="1"/>
    <cellStyle name="Warning Text" xfId="9994" builtinId="11" hidden="1" customBuiltin="1"/>
    <cellStyle name="Warning Text" xfId="10018" builtinId="11" hidden="1" customBuiltin="1"/>
    <cellStyle name="Warning Text" xfId="9910" builtinId="11" hidden="1" customBuiltin="1"/>
    <cellStyle name="Warning Text" xfId="10061" builtinId="11" hidden="1" customBuiltin="1"/>
    <cellStyle name="Warning Text" xfId="10089" builtinId="11" hidden="1" customBuiltin="1"/>
    <cellStyle name="Warning Text" xfId="10121" builtinId="11" hidden="1" customBuiltin="1"/>
    <cellStyle name="Warning Text" xfId="10150" builtinId="11" hidden="1" customBuiltin="1"/>
    <cellStyle name="Warning Text" xfId="10177" builtinId="11" hidden="1" customBuiltin="1"/>
    <cellStyle name="Warning Text" xfId="10090" builtinId="11" hidden="1" customBuiltin="1"/>
    <cellStyle name="Warning Text" xfId="10064" builtinId="11" hidden="1" customBuiltin="1"/>
    <cellStyle name="Warning Text" xfId="10093" builtinId="11" hidden="1" customBuiltin="1"/>
    <cellStyle name="Warning Text" xfId="10224" builtinId="11" hidden="1" customBuiltin="1"/>
    <cellStyle name="Warning Text" xfId="10247" builtinId="11" hidden="1" customBuiltin="1"/>
    <cellStyle name="Warning Text" xfId="10272" builtinId="11" hidden="1" customBuiltin="1"/>
    <cellStyle name="Warning Text" xfId="10299" builtinId="11" hidden="1" customBuiltin="1"/>
    <cellStyle name="Warning Text" xfId="10338" builtinId="11" hidden="1" customBuiltin="1"/>
    <cellStyle name="Warning Text" xfId="10367" builtinId="11" hidden="1" customBuiltin="1"/>
    <cellStyle name="Warning Text" xfId="10400" builtinId="11" hidden="1" customBuiltin="1"/>
    <cellStyle name="Warning Text" xfId="10430" builtinId="11" hidden="1" customBuiltin="1"/>
    <cellStyle name="Warning Text" xfId="10457" builtinId="11" hidden="1" customBuiltin="1"/>
    <cellStyle name="Warning Text" xfId="10368" builtinId="11" hidden="1" customBuiltin="1"/>
    <cellStyle name="Warning Text" xfId="10342" builtinId="11" hidden="1" customBuiltin="1"/>
    <cellStyle name="Warning Text" xfId="10371" builtinId="11" hidden="1" customBuiltin="1"/>
    <cellStyle name="Warning Text" xfId="10503" builtinId="11" hidden="1" customBuiltin="1"/>
    <cellStyle name="Warning Text" xfId="10527" builtinId="11" hidden="1" customBuiltin="1"/>
    <cellStyle name="Warning Text" xfId="10550" builtinId="11" hidden="1" customBuiltin="1"/>
    <cellStyle name="Warning Text" xfId="10580" builtinId="11" hidden="1" customBuiltin="1"/>
    <cellStyle name="Warning Text" xfId="10834" builtinId="11" hidden="1" customBuiltin="1"/>
    <cellStyle name="Warning Text" xfId="4804" builtinId="11" hidden="1" customBuiltin="1"/>
    <cellStyle name="Warning Text" xfId="8325" builtinId="11" hidden="1" customBuiltin="1"/>
    <cellStyle name="Warning Text" xfId="7606" builtinId="11" hidden="1" customBuiltin="1"/>
    <cellStyle name="Warning Text" xfId="7658" builtinId="11" hidden="1" customBuiltin="1"/>
    <cellStyle name="Warning Text" xfId="7780" builtinId="11" hidden="1" customBuiltin="1"/>
    <cellStyle name="Warning Text" xfId="6126" builtinId="11" hidden="1" customBuiltin="1"/>
    <cellStyle name="Warning Text" xfId="4580" builtinId="11" hidden="1" customBuiltin="1"/>
    <cellStyle name="Warning Text" xfId="4764" builtinId="11" hidden="1" customBuiltin="1"/>
    <cellStyle name="Warning Text" xfId="4712" builtinId="11" hidden="1" customBuiltin="1"/>
    <cellStyle name="Warning Text" xfId="4760" builtinId="11" hidden="1" customBuiltin="1"/>
    <cellStyle name="Warning Text" xfId="7833" builtinId="11" hidden="1" customBuiltin="1"/>
    <cellStyle name="Warning Text" xfId="5297" builtinId="11" hidden="1" customBuiltin="1"/>
    <cellStyle name="Warning Text" xfId="4417" builtinId="11" hidden="1" customBuiltin="1"/>
    <cellStyle name="Warning Text" xfId="8377" builtinId="11" hidden="1" customBuiltin="1"/>
    <cellStyle name="Warning Text" xfId="7702" builtinId="11" hidden="1" customBuiltin="1"/>
    <cellStyle name="Warning Text" xfId="7716" builtinId="11" hidden="1" customBuiltin="1"/>
    <cellStyle name="Warning Text" xfId="4416" builtinId="11" hidden="1" customBuiltin="1"/>
    <cellStyle name="Warning Text" xfId="5412" builtinId="11" hidden="1" customBuiltin="1"/>
    <cellStyle name="Warning Text" xfId="4413" builtinId="11" hidden="1" customBuiltin="1"/>
    <cellStyle name="Warning Text" xfId="5112" builtinId="11" hidden="1" customBuiltin="1"/>
    <cellStyle name="Warning Text" xfId="10752" builtinId="11" hidden="1" customBuiltin="1"/>
    <cellStyle name="Warning Text" xfId="5107" builtinId="11" hidden="1" customBuiltin="1"/>
    <cellStyle name="Warning Text" xfId="10567" builtinId="11" hidden="1" customBuiltin="1"/>
    <cellStyle name="Warning Text" xfId="4755" builtinId="11" hidden="1" customBuiltin="1"/>
    <cellStyle name="Warning Text" xfId="7554" builtinId="11" hidden="1" customBuiltin="1"/>
    <cellStyle name="Warning Text" xfId="6015" builtinId="11" hidden="1" customBuiltin="1"/>
    <cellStyle name="Warning Text" xfId="7752" builtinId="11" hidden="1" customBuiltin="1"/>
    <cellStyle name="Warning Text" xfId="4175" builtinId="11" hidden="1" customBuiltin="1"/>
    <cellStyle name="Warning Text" xfId="8376" builtinId="11" hidden="1" customBuiltin="1"/>
    <cellStyle name="Warning Text" xfId="5971" builtinId="11" hidden="1" customBuiltin="1"/>
    <cellStyle name="Warning Text" xfId="5073" builtinId="11" hidden="1" customBuiltin="1"/>
    <cellStyle name="Warning Text" xfId="6119" builtinId="11" hidden="1" customBuiltin="1"/>
    <cellStyle name="Warning Text" xfId="5011" builtinId="11" hidden="1" customBuiltin="1"/>
    <cellStyle name="Warning Text" xfId="5255" builtinId="11" hidden="1" customBuiltin="1"/>
    <cellStyle name="Warning Text" xfId="5253" builtinId="11" hidden="1" customBuiltin="1"/>
    <cellStyle name="Warning Text" xfId="5563" builtinId="11" hidden="1" customBuiltin="1"/>
    <cellStyle name="Warning Text" xfId="6201" builtinId="11" hidden="1" customBuiltin="1"/>
    <cellStyle name="Warning Text" xfId="6076" builtinId="11" hidden="1" customBuiltin="1"/>
    <cellStyle name="Warning Text" xfId="4994" builtinId="11" hidden="1" customBuiltin="1"/>
    <cellStyle name="Warning Text" xfId="5991" builtinId="11" hidden="1" customBuiltin="1"/>
    <cellStyle name="Warning Text" xfId="6040" builtinId="11" hidden="1" customBuiltin="1"/>
    <cellStyle name="Warning Text" xfId="4886" builtinId="11" hidden="1" customBuiltin="1"/>
    <cellStyle name="Warning Text" xfId="5393" builtinId="11" hidden="1" customBuiltin="1"/>
    <cellStyle name="Warning Text" xfId="6191" builtinId="11" hidden="1" customBuiltin="1"/>
    <cellStyle name="Warning Text" xfId="5378" builtinId="11" hidden="1" customBuiltin="1"/>
    <cellStyle name="Warning Text" xfId="4484" builtinId="11" hidden="1" customBuiltin="1"/>
    <cellStyle name="Warning Text" xfId="6028" builtinId="11" hidden="1" customBuiltin="1"/>
    <cellStyle name="Warning Text" xfId="5229" builtinId="11" hidden="1" customBuiltin="1"/>
    <cellStyle name="Warning Text" xfId="10562" builtinId="11" hidden="1" customBuiltin="1"/>
    <cellStyle name="Warning Text" xfId="10135" builtinId="11" hidden="1" customBuiltin="1"/>
    <cellStyle name="Warning Text" xfId="5767" builtinId="11" hidden="1" customBuiltin="1"/>
    <cellStyle name="Warning Text" xfId="7927" builtinId="11" hidden="1" customBuiltin="1"/>
    <cellStyle name="Warning Text" xfId="10485" builtinId="11" hidden="1" customBuiltin="1"/>
    <cellStyle name="Warning Text" xfId="11016" builtinId="11" hidden="1" customBuiltin="1"/>
    <cellStyle name="Warning Text" xfId="11041" builtinId="11" hidden="1" customBuiltin="1"/>
    <cellStyle name="Warning Text" xfId="11072" builtinId="11" hidden="1" customBuiltin="1"/>
    <cellStyle name="Warning Text" xfId="11099" builtinId="11" hidden="1" customBuiltin="1"/>
    <cellStyle name="Warning Text" xfId="11126" builtinId="11" hidden="1" customBuiltin="1"/>
    <cellStyle name="Warning Text" xfId="10974" builtinId="11" hidden="1" customBuiltin="1"/>
    <cellStyle name="Warning Text" xfId="11170" builtinId="11" hidden="1" customBuiltin="1"/>
    <cellStyle name="Warning Text" xfId="11202" builtinId="11" hidden="1" customBuiltin="1"/>
    <cellStyle name="Warning Text" xfId="11237" builtinId="11" hidden="1" customBuiltin="1"/>
    <cellStyle name="Warning Text" xfId="11273" builtinId="11" hidden="1" customBuiltin="1"/>
    <cellStyle name="Warning Text" xfId="11304" builtinId="11" hidden="1" customBuiltin="1"/>
    <cellStyle name="Warning Text" xfId="11203" builtinId="11" hidden="1" customBuiltin="1"/>
    <cellStyle name="Warning Text" xfId="11175" builtinId="11" hidden="1" customBuiltin="1"/>
    <cellStyle name="Warning Text" xfId="11206" builtinId="11" hidden="1" customBuiltin="1"/>
    <cellStyle name="Warning Text" xfId="11357" builtinId="11" hidden="1" customBuiltin="1"/>
    <cellStyle name="Warning Text" xfId="11387" builtinId="11" hidden="1" customBuiltin="1"/>
    <cellStyle name="Warning Text" xfId="11413" builtinId="11" hidden="1" customBuiltin="1"/>
    <cellStyle name="Warning Text" xfId="11296" builtinId="11" hidden="1" customBuiltin="1"/>
    <cellStyle name="Warning Text" xfId="11467" builtinId="11" hidden="1" customBuiltin="1"/>
    <cellStyle name="Warning Text" xfId="11498" builtinId="11" hidden="1" customBuiltin="1"/>
    <cellStyle name="Warning Text" xfId="11531" builtinId="11" hidden="1" customBuiltin="1"/>
    <cellStyle name="Warning Text" xfId="11563" builtinId="11" hidden="1" customBuiltin="1"/>
    <cellStyle name="Warning Text" xfId="11591" builtinId="11" hidden="1" customBuiltin="1"/>
    <cellStyle name="Warning Text" xfId="11499" builtinId="11" hidden="1" customBuiltin="1"/>
    <cellStyle name="Warning Text" xfId="11472" builtinId="11" hidden="1" customBuiltin="1"/>
    <cellStyle name="Warning Text" xfId="11502" builtinId="11" hidden="1" customBuiltin="1"/>
    <cellStyle name="Warning Text" xfId="11638" builtinId="11" hidden="1" customBuiltin="1"/>
    <cellStyle name="Warning Text" xfId="11664" builtinId="11" hidden="1" customBuiltin="1"/>
    <cellStyle name="Warning Text" xfId="11692" builtinId="11" hidden="1" customBuiltin="1"/>
    <cellStyle name="Warning Text" xfId="11723" builtinId="11" hidden="1" customBuiltin="1"/>
    <cellStyle name="Warning Text" xfId="11766" builtinId="11" hidden="1" customBuiltin="1"/>
    <cellStyle name="Warning Text" xfId="11796" builtinId="11" hidden="1" customBuiltin="1"/>
    <cellStyle name="Warning Text" xfId="11829" builtinId="11" hidden="1" customBuiltin="1"/>
    <cellStyle name="Warning Text" xfId="11860" builtinId="11" hidden="1" customBuiltin="1"/>
    <cellStyle name="Warning Text" xfId="11887" builtinId="11" hidden="1" customBuiltin="1"/>
    <cellStyle name="Warning Text" xfId="11797" builtinId="11" hidden="1" customBuiltin="1"/>
    <cellStyle name="Warning Text" xfId="11770" builtinId="11" hidden="1" customBuiltin="1"/>
    <cellStyle name="Warning Text" xfId="11800" builtinId="11" hidden="1" customBuiltin="1"/>
    <cellStyle name="Warning Text" xfId="11932" builtinId="11" hidden="1" customBuiltin="1"/>
    <cellStyle name="Warning Text" xfId="11962" builtinId="11" hidden="1" customBuiltin="1"/>
    <cellStyle name="Warning Text" xfId="11992" builtinId="11" hidden="1" customBuiltin="1"/>
    <cellStyle name="Warning Text" xfId="12017" builtinId="11" hidden="1" customBuiltin="1"/>
    <cellStyle name="Warning Text" xfId="10942" builtinId="11" hidden="1" customBuiltin="1"/>
    <cellStyle name="Warning Text" xfId="5762" builtinId="11" hidden="1" customBuiltin="1"/>
    <cellStyle name="Warning Text" xfId="4861" builtinId="11" hidden="1" customBuiltin="1"/>
    <cellStyle name="Warning Text" xfId="10931" builtinId="11" hidden="1" customBuiltin="1"/>
    <cellStyle name="Warning Text" xfId="10959" builtinId="11" hidden="1" customBuiltin="1"/>
    <cellStyle name="Warning Text" xfId="4727" builtinId="11" hidden="1" customBuiltin="1"/>
    <cellStyle name="Warning Text" xfId="12171" builtinId="11" hidden="1" customBuiltin="1"/>
    <cellStyle name="Warning Text" xfId="12192" builtinId="11" hidden="1" customBuiltin="1"/>
    <cellStyle name="Warning Text" xfId="12215" builtinId="11" hidden="1" customBuiltin="1"/>
    <cellStyle name="Warning Text" xfId="12236" builtinId="11" hidden="1" customBuiltin="1"/>
    <cellStyle name="Warning Text" xfId="12257" builtinId="11" hidden="1" customBuiltin="1"/>
    <cellStyle name="Warning Text" xfId="12136" builtinId="11" hidden="1" customBuiltin="1"/>
    <cellStyle name="Warning Text" xfId="12293" builtinId="11" hidden="1" customBuiltin="1"/>
    <cellStyle name="Warning Text" xfId="12324" builtinId="11" hidden="1" customBuiltin="1"/>
    <cellStyle name="Warning Text" xfId="12360" builtinId="11" hidden="1" customBuiltin="1"/>
    <cellStyle name="Warning Text" xfId="12390" builtinId="11" hidden="1" customBuiltin="1"/>
    <cellStyle name="Warning Text" xfId="12422" builtinId="11" hidden="1" customBuiltin="1"/>
    <cellStyle name="Warning Text" xfId="12325" builtinId="11" hidden="1" customBuiltin="1"/>
    <cellStyle name="Warning Text" xfId="12298" builtinId="11" hidden="1" customBuiltin="1"/>
    <cellStyle name="Warning Text" xfId="12328" builtinId="11" hidden="1" customBuiltin="1"/>
    <cellStyle name="Warning Text" xfId="12475" builtinId="11" hidden="1" customBuiltin="1"/>
    <cellStyle name="Warning Text" xfId="12502" builtinId="11" hidden="1" customBuiltin="1"/>
    <cellStyle name="Warning Text" xfId="12529" builtinId="11" hidden="1" customBuiltin="1"/>
    <cellStyle name="Warning Text" xfId="12414" builtinId="11" hidden="1" customBuiltin="1"/>
    <cellStyle name="Warning Text" xfId="12577" builtinId="11" hidden="1" customBuiltin="1"/>
    <cellStyle name="Warning Text" xfId="12607" builtinId="11" hidden="1" customBuiltin="1"/>
    <cellStyle name="Warning Text" xfId="12639" builtinId="11" hidden="1" customBuiltin="1"/>
    <cellStyle name="Warning Text" xfId="12669" builtinId="11" hidden="1" customBuiltin="1"/>
    <cellStyle name="Warning Text" xfId="12696" builtinId="11" hidden="1" customBuiltin="1"/>
    <cellStyle name="Warning Text" xfId="12608" builtinId="11" hidden="1" customBuiltin="1"/>
    <cellStyle name="Warning Text" xfId="12581" builtinId="11" hidden="1" customBuiltin="1"/>
    <cellStyle name="Warning Text" xfId="12611" builtinId="11" hidden="1" customBuiltin="1"/>
    <cellStyle name="Warning Text" xfId="12743" builtinId="11" hidden="1" customBuiltin="1"/>
    <cellStyle name="Warning Text" xfId="12770" builtinId="11" hidden="1" customBuiltin="1"/>
    <cellStyle name="Warning Text" xfId="12800" builtinId="11" hidden="1" customBuiltin="1"/>
    <cellStyle name="Warning Text" xfId="12831" builtinId="11" hidden="1" customBuiltin="1"/>
    <cellStyle name="Warning Text" xfId="12870" builtinId="11" hidden="1" customBuiltin="1"/>
    <cellStyle name="Warning Text" xfId="12900" builtinId="11" hidden="1" customBuiltin="1"/>
    <cellStyle name="Warning Text" xfId="12932" builtinId="11" hidden="1" customBuiltin="1"/>
    <cellStyle name="Warning Text" xfId="12961" builtinId="11" hidden="1" customBuiltin="1"/>
    <cellStyle name="Warning Text" xfId="12988" builtinId="11" hidden="1" customBuiltin="1"/>
    <cellStyle name="Warning Text" xfId="12901" builtinId="11" hidden="1" customBuiltin="1"/>
    <cellStyle name="Warning Text" xfId="12875" builtinId="11" hidden="1" customBuiltin="1"/>
    <cellStyle name="Warning Text" xfId="12904" builtinId="11" hidden="1" customBuiltin="1"/>
    <cellStyle name="Warning Text" xfId="13035" builtinId="11" hidden="1" customBuiltin="1"/>
    <cellStyle name="Warning Text" xfId="13060" builtinId="11" hidden="1" customBuiltin="1"/>
    <cellStyle name="Warning Text" xfId="13087" builtinId="11" hidden="1" customBuiltin="1"/>
    <cellStyle name="Warning Text" xfId="13111" builtinId="11" hidden="1" customBuiltin="1"/>
    <cellStyle name="Warning Text" xfId="5358" builtinId="11" hidden="1" customBuiltin="1"/>
    <cellStyle name="Warning Text" xfId="6096" builtinId="11" hidden="1" customBuiltin="1"/>
    <cellStyle name="Warning Text" xfId="8516" builtinId="11" hidden="1" customBuiltin="1"/>
    <cellStyle name="Warning Text" xfId="5589" builtinId="11" hidden="1" customBuiltin="1"/>
    <cellStyle name="Warning Text" xfId="4480" builtinId="11" hidden="1" customBuiltin="1"/>
    <cellStyle name="Warning Text" xfId="11265" builtinId="11" hidden="1" customBuiltin="1"/>
    <cellStyle name="Warning Text" xfId="7692" builtinId="11" hidden="1" customBuiltin="1"/>
    <cellStyle name="Warning Text" xfId="4806" builtinId="11" hidden="1" customBuiltin="1"/>
    <cellStyle name="Warning Text" xfId="11332" builtinId="11" hidden="1" customBuiltin="1"/>
    <cellStyle name="Warning Text" xfId="4912" builtinId="11" hidden="1" customBuiltin="1"/>
    <cellStyle name="Warning Text" xfId="4661" builtinId="11" hidden="1" customBuiltin="1"/>
    <cellStyle name="Warning Text" xfId="12854" builtinId="11" hidden="1" customBuiltin="1"/>
    <cellStyle name="Warning Text" xfId="11394" builtinId="11" hidden="1" customBuiltin="1"/>
    <cellStyle name="Warning Text" xfId="7829" builtinId="11" hidden="1" customBuiltin="1"/>
    <cellStyle name="Warning Text" xfId="5984" builtinId="11" hidden="1" customBuiltin="1"/>
    <cellStyle name="Warning Text" xfId="8717" builtinId="11" hidden="1" customBuiltin="1"/>
    <cellStyle name="Warning Text" xfId="12747" builtinId="11" hidden="1" customBuiltin="1"/>
    <cellStyle name="Warning Text" xfId="5237" builtinId="11" hidden="1" customBuiltin="1"/>
    <cellStyle name="Warning Text" xfId="12482" builtinId="11" hidden="1" customBuiltin="1"/>
    <cellStyle name="Warning Text" xfId="10514" builtinId="11" hidden="1" customBuiltin="1"/>
    <cellStyle name="Warning Text" xfId="13173" builtinId="11" hidden="1" customBuiltin="1"/>
    <cellStyle name="Warning Text" xfId="13209" builtinId="11" hidden="1" customBuiltin="1"/>
    <cellStyle name="Warning Text" xfId="13244" builtinId="11" hidden="1" customBuiltin="1"/>
    <cellStyle name="Warning Text" xfId="12774" builtinId="11" hidden="1" customBuiltin="1"/>
    <cellStyle name="Warning Text" xfId="13307" builtinId="11" hidden="1" customBuiltin="1"/>
    <cellStyle name="Warning Text" xfId="13340" builtinId="11" hidden="1" customBuiltin="1"/>
    <cellStyle name="Warning Text" xfId="13375" builtinId="11" hidden="1" customBuiltin="1"/>
    <cellStyle name="Warning Text" xfId="13408" builtinId="11" hidden="1" customBuiltin="1"/>
    <cellStyle name="Warning Text" xfId="13438" builtinId="11" hidden="1" customBuiltin="1"/>
    <cellStyle name="Warning Text" xfId="13341" builtinId="11" hidden="1" customBuiltin="1"/>
    <cellStyle name="Warning Text" xfId="13312" builtinId="11" hidden="1" customBuiltin="1"/>
    <cellStyle name="Warning Text" xfId="13344" builtinId="11" hidden="1" customBuiltin="1"/>
    <cellStyle name="Warning Text" xfId="13494" builtinId="11" hidden="1" customBuiltin="1"/>
    <cellStyle name="Warning Text" xfId="13530" builtinId="11" hidden="1" customBuiltin="1"/>
    <cellStyle name="Warning Text" xfId="13564" builtinId="11" hidden="1" customBuiltin="1"/>
    <cellStyle name="Warning Text" xfId="13604" builtinId="11" hidden="1" customBuiltin="1"/>
    <cellStyle name="Warning Text" xfId="13649" builtinId="11" hidden="1" customBuiltin="1"/>
    <cellStyle name="Warning Text" xfId="13682" builtinId="11" hidden="1" customBuiltin="1"/>
    <cellStyle name="Warning Text" xfId="13717" builtinId="11" hidden="1" customBuiltin="1"/>
    <cellStyle name="Warning Text" xfId="13750" builtinId="11" hidden="1" customBuiltin="1"/>
    <cellStyle name="Warning Text" xfId="13780" builtinId="11" hidden="1" customBuiltin="1"/>
    <cellStyle name="Warning Text" xfId="13683" builtinId="11" hidden="1" customBuiltin="1"/>
    <cellStyle name="Warning Text" xfId="13654" builtinId="11" hidden="1" customBuiltin="1"/>
    <cellStyle name="Warning Text" xfId="13686" builtinId="11" hidden="1" customBuiltin="1"/>
    <cellStyle name="Warning Text" xfId="13836" builtinId="11" hidden="1" customBuiltin="1"/>
    <cellStyle name="Warning Text" xfId="13872" builtinId="11" hidden="1" customBuiltin="1"/>
    <cellStyle name="Warning Text" xfId="13906" builtinId="11" hidden="1" customBuiltin="1"/>
    <cellStyle name="Warning Text" xfId="13954" builtinId="11" hidden="1" customBuiltin="1"/>
    <cellStyle name="Warning Text" xfId="14314" builtinId="11" hidden="1" customBuiltin="1"/>
    <cellStyle name="Warning Text" xfId="14335" builtinId="11" hidden="1" customBuiltin="1"/>
    <cellStyle name="Warning Text" xfId="14357" builtinId="11" hidden="1" customBuiltin="1"/>
    <cellStyle name="Warning Text" xfId="14379" builtinId="11" hidden="1" customBuiltin="1"/>
    <cellStyle name="Warning Text" xfId="14400" builtinId="11" hidden="1" customBuiltin="1"/>
    <cellStyle name="Warning Text" xfId="14442" builtinId="11" hidden="1" customBuiltin="1"/>
    <cellStyle name="Warning Text" xfId="14843" builtinId="11" hidden="1" customBuiltin="1"/>
    <cellStyle name="Warning Text" xfId="14867" builtinId="11" hidden="1" customBuiltin="1"/>
    <cellStyle name="Warning Text" xfId="14894" builtinId="11" hidden="1" customBuiltin="1"/>
    <cellStyle name="Warning Text" xfId="14918" builtinId="11" hidden="1" customBuiltin="1"/>
    <cellStyle name="Warning Text" xfId="14942" builtinId="11" hidden="1" customBuiltin="1"/>
    <cellStyle name="Warning Text" xfId="14805" builtinId="11" hidden="1" customBuiltin="1"/>
    <cellStyle name="Warning Text" xfId="14977" builtinId="11" hidden="1" customBuiltin="1"/>
    <cellStyle name="Warning Text" xfId="15006" builtinId="11" hidden="1" customBuiltin="1"/>
    <cellStyle name="Warning Text" xfId="15041" builtinId="11" hidden="1" customBuiltin="1"/>
    <cellStyle name="Warning Text" xfId="15073" builtinId="11" hidden="1" customBuiltin="1"/>
    <cellStyle name="Warning Text" xfId="15105" builtinId="11" hidden="1" customBuiltin="1"/>
    <cellStyle name="Warning Text" xfId="15007" builtinId="11" hidden="1" customBuiltin="1"/>
    <cellStyle name="Warning Text" xfId="14980" builtinId="11" hidden="1" customBuiltin="1"/>
    <cellStyle name="Warning Text" xfId="15010" builtinId="11" hidden="1" customBuiltin="1"/>
    <cellStyle name="Warning Text" xfId="15154" builtinId="11" hidden="1" customBuiltin="1"/>
    <cellStyle name="Warning Text" xfId="15178" builtinId="11" hidden="1" customBuiltin="1"/>
    <cellStyle name="Warning Text" xfId="15201" builtinId="11" hidden="1" customBuiltin="1"/>
    <cellStyle name="Warning Text" xfId="15097" builtinId="11" hidden="1" customBuiltin="1"/>
    <cellStyle name="Warning Text" xfId="15245" builtinId="11" hidden="1" customBuiltin="1"/>
    <cellStyle name="Warning Text" xfId="15273" builtinId="11" hidden="1" customBuiltin="1"/>
    <cellStyle name="Warning Text" xfId="15305" builtinId="11" hidden="1" customBuiltin="1"/>
    <cellStyle name="Warning Text" xfId="15336" builtinId="11" hidden="1" customBuiltin="1"/>
    <cellStyle name="Warning Text" xfId="15363" builtinId="11" hidden="1" customBuiltin="1"/>
    <cellStyle name="Warning Text" xfId="15274" builtinId="11" hidden="1" customBuiltin="1"/>
    <cellStyle name="Warning Text" xfId="15248" builtinId="11" hidden="1" customBuiltin="1"/>
    <cellStyle name="Warning Text" xfId="15277" builtinId="11" hidden="1" customBuiltin="1"/>
    <cellStyle name="Warning Text" xfId="15408" builtinId="11" hidden="1" customBuiltin="1"/>
    <cellStyle name="Warning Text" xfId="15432" builtinId="11" hidden="1" customBuiltin="1"/>
    <cellStyle name="Warning Text" xfId="15457" builtinId="11" hidden="1" customBuiltin="1"/>
    <cellStyle name="Warning Text" xfId="15485" builtinId="11" hidden="1" customBuiltin="1"/>
    <cellStyle name="Warning Text" xfId="15523" builtinId="11" hidden="1" customBuiltin="1"/>
    <cellStyle name="Warning Text" xfId="15551" builtinId="11" hidden="1" customBuiltin="1"/>
    <cellStyle name="Warning Text" xfId="15583" builtinId="11" hidden="1" customBuiltin="1"/>
    <cellStyle name="Warning Text" xfId="15613" builtinId="11" hidden="1" customBuiltin="1"/>
    <cellStyle name="Warning Text" xfId="15640" builtinId="11" hidden="1" customBuiltin="1"/>
    <cellStyle name="Warning Text" xfId="15552" builtinId="11" hidden="1" customBuiltin="1"/>
    <cellStyle name="Warning Text" xfId="15526" builtinId="11" hidden="1" customBuiltin="1"/>
    <cellStyle name="Warning Text" xfId="15555" builtinId="11" hidden="1" customBuiltin="1"/>
    <cellStyle name="Warning Text" xfId="15685" builtinId="11" hidden="1" customBuiltin="1"/>
    <cellStyle name="Warning Text" xfId="15708" builtinId="11" hidden="1" customBuiltin="1"/>
    <cellStyle name="Warning Text" xfId="15732" builtinId="11" hidden="1" customBuiltin="1"/>
    <cellStyle name="Warning Text" xfId="15755" builtinId="11" hidden="1" customBuiltin="1"/>
    <cellStyle name="Warning Text" xfId="14752" builtinId="11" hidden="1" customBuiltin="1"/>
    <cellStyle name="Warning Text" xfId="14515" builtinId="11" hidden="1" customBuiltin="1"/>
    <cellStyle name="Warning Text" xfId="14528" builtinId="11" hidden="1" customBuiltin="1"/>
    <cellStyle name="Warning Text" xfId="14741" builtinId="11" hidden="1" customBuiltin="1"/>
    <cellStyle name="Warning Text" xfId="14778" builtinId="11" hidden="1" customBuiltin="1"/>
    <cellStyle name="Warning Text" xfId="14478" builtinId="11" hidden="1" customBuiltin="1"/>
    <cellStyle name="Warning Text" xfId="15914" builtinId="11" hidden="1" customBuiltin="1"/>
    <cellStyle name="Warning Text" xfId="15935" builtinId="11" hidden="1" customBuiltin="1"/>
    <cellStyle name="Warning Text" xfId="15958" builtinId="11" hidden="1" customBuiltin="1"/>
    <cellStyle name="Warning Text" xfId="15979" builtinId="11" hidden="1" customBuiltin="1"/>
    <cellStyle name="Warning Text" xfId="16000" builtinId="11" hidden="1" customBuiltin="1"/>
    <cellStyle name="Warning Text" xfId="15880" builtinId="11" hidden="1" customBuiltin="1"/>
    <cellStyle name="Warning Text" xfId="16032" builtinId="11" hidden="1" customBuiltin="1"/>
    <cellStyle name="Warning Text" xfId="16062" builtinId="11" hidden="1" customBuiltin="1"/>
    <cellStyle name="Warning Text" xfId="16098" builtinId="11" hidden="1" customBuiltin="1"/>
    <cellStyle name="Warning Text" xfId="16128" builtinId="11" hidden="1" customBuiltin="1"/>
    <cellStyle name="Warning Text" xfId="16159" builtinId="11" hidden="1" customBuiltin="1"/>
    <cellStyle name="Warning Text" xfId="16063" builtinId="11" hidden="1" customBuiltin="1"/>
    <cellStyle name="Warning Text" xfId="16036" builtinId="11" hidden="1" customBuiltin="1"/>
    <cellStyle name="Warning Text" xfId="16066" builtinId="11" hidden="1" customBuiltin="1"/>
    <cellStyle name="Warning Text" xfId="16211" builtinId="11" hidden="1" customBuiltin="1"/>
    <cellStyle name="Warning Text" xfId="16234" builtinId="11" hidden="1" customBuiltin="1"/>
    <cellStyle name="Warning Text" xfId="16260" builtinId="11" hidden="1" customBuiltin="1"/>
    <cellStyle name="Warning Text" xfId="16151" builtinId="11" hidden="1" customBuiltin="1"/>
    <cellStyle name="Warning Text" xfId="16306" builtinId="11" hidden="1" customBuiltin="1"/>
    <cellStyle name="Warning Text" xfId="16334" builtinId="11" hidden="1" customBuiltin="1"/>
    <cellStyle name="Warning Text" xfId="16366" builtinId="11" hidden="1" customBuiltin="1"/>
    <cellStyle name="Warning Text" xfId="16395" builtinId="11" hidden="1" customBuiltin="1"/>
    <cellStyle name="Warning Text" xfId="16422" builtinId="11" hidden="1" customBuiltin="1"/>
    <cellStyle name="Warning Text" xfId="16335" builtinId="11" hidden="1" customBuiltin="1"/>
    <cellStyle name="Warning Text" xfId="16309" builtinId="11" hidden="1" customBuiltin="1"/>
    <cellStyle name="Warning Text" xfId="16338" builtinId="11" hidden="1" customBuiltin="1"/>
    <cellStyle name="Warning Text" xfId="16466" builtinId="11" hidden="1" customBuiltin="1"/>
    <cellStyle name="Warning Text" xfId="16488" builtinId="11" hidden="1" customBuiltin="1"/>
    <cellStyle name="Warning Text" xfId="16511" builtinId="11" hidden="1" customBuiltin="1"/>
    <cellStyle name="Warning Text" xfId="16538" builtinId="11" hidden="1" customBuiltin="1"/>
    <cellStyle name="Warning Text" xfId="16576" builtinId="11" hidden="1" customBuiltin="1"/>
    <cellStyle name="Warning Text" xfId="16604" builtinId="11" hidden="1" customBuiltin="1"/>
    <cellStyle name="Warning Text" xfId="16637" builtinId="11" hidden="1" customBuiltin="1"/>
    <cellStyle name="Warning Text" xfId="16667" builtinId="11" hidden="1" customBuiltin="1"/>
    <cellStyle name="Warning Text" xfId="16694" builtinId="11" hidden="1" customBuiltin="1"/>
    <cellStyle name="Warning Text" xfId="16605" builtinId="11" hidden="1" customBuiltin="1"/>
    <cellStyle name="Warning Text" xfId="16579" builtinId="11" hidden="1" customBuiltin="1"/>
    <cellStyle name="Warning Text" xfId="16608" builtinId="11" hidden="1" customBuiltin="1"/>
    <cellStyle name="Warning Text" xfId="16739" builtinId="11" hidden="1" customBuiltin="1"/>
    <cellStyle name="Warning Text" xfId="16762" builtinId="11" hidden="1" customBuiltin="1"/>
    <cellStyle name="Warning Text" xfId="16784" builtinId="11" hidden="1" customBuiltin="1"/>
    <cellStyle name="Warning Text" xfId="16814" builtinId="11" hidden="1" customBuiltin="1"/>
    <cellStyle name="Warning Text" xfId="17020" builtinId="11" hidden="1" customBuiltin="1"/>
    <cellStyle name="Warning Text" xfId="10754" builtinId="11" hidden="1" customBuiltin="1"/>
    <cellStyle name="Warning Text" xfId="14621" builtinId="11" hidden="1" customBuiltin="1"/>
    <cellStyle name="Warning Text" xfId="14021" builtinId="11" hidden="1" customBuiltin="1"/>
    <cellStyle name="Warning Text" xfId="14061" builtinId="11" hidden="1" customBuiltin="1"/>
    <cellStyle name="Warning Text" xfId="14159" builtinId="11" hidden="1" customBuiltin="1"/>
    <cellStyle name="Warning Text" xfId="9929" builtinId="11" hidden="1" customBuiltin="1"/>
    <cellStyle name="Warning Text" xfId="10751" builtinId="11" hidden="1" customBuiltin="1"/>
    <cellStyle name="Warning Text" xfId="5575" builtinId="11" hidden="1" customBuiltin="1"/>
    <cellStyle name="Warning Text" xfId="4304" builtinId="11" hidden="1" customBuiltin="1"/>
    <cellStyle name="Warning Text" xfId="4676" builtinId="11" hidden="1" customBuiltin="1"/>
    <cellStyle name="Warning Text" xfId="14206" builtinId="11" hidden="1" customBuiltin="1"/>
    <cellStyle name="Warning Text" xfId="5749" builtinId="11" hidden="1" customBuiltin="1"/>
    <cellStyle name="Warning Text" xfId="5978" builtinId="11" hidden="1" customBuiltin="1"/>
    <cellStyle name="Warning Text" xfId="14670" builtinId="11" hidden="1" customBuiltin="1"/>
    <cellStyle name="Warning Text" xfId="14090" builtinId="11" hidden="1" customBuiltin="1"/>
    <cellStyle name="Warning Text" xfId="14100" builtinId="11" hidden="1" customBuiltin="1"/>
    <cellStyle name="Warning Text" xfId="5718" builtinId="11" hidden="1" customBuiltin="1"/>
    <cellStyle name="Warning Text" xfId="6247" builtinId="11" hidden="1" customBuiltin="1"/>
    <cellStyle name="Warning Text" xfId="5467" builtinId="11" hidden="1" customBuiltin="1"/>
    <cellStyle name="Warning Text" xfId="5357" builtinId="11" hidden="1" customBuiltin="1"/>
    <cellStyle name="Warning Text" xfId="16960" builtinId="11" hidden="1" customBuiltin="1"/>
    <cellStyle name="Warning Text" xfId="246" builtinId="11" hidden="1" customBuiltin="1"/>
    <cellStyle name="Warning Text" xfId="16801" builtinId="11" hidden="1" customBuiltin="1"/>
    <cellStyle name="Warning Text" xfId="7675" builtinId="11" hidden="1" customBuiltin="1"/>
    <cellStyle name="Warning Text" xfId="13982" builtinId="11" hidden="1" customBuiltin="1"/>
    <cellStyle name="Warning Text" xfId="4088" builtinId="11" hidden="1" customBuiltin="1"/>
    <cellStyle name="Warning Text" xfId="14134" builtinId="11" hidden="1" customBuiltin="1"/>
    <cellStyle name="Warning Text" xfId="6060" builtinId="11" hidden="1" customBuiltin="1"/>
    <cellStyle name="Warning Text" xfId="14669" builtinId="11" hidden="1" customBuiltin="1"/>
    <cellStyle name="Warning Text" xfId="4308" builtinId="11" hidden="1" customBuiltin="1"/>
    <cellStyle name="Warning Text" xfId="5462" builtinId="11" hidden="1" customBuiltin="1"/>
    <cellStyle name="Warning Text" xfId="10234" builtinId="11" hidden="1" customBuiltin="1"/>
    <cellStyle name="Warning Text" xfId="5757" builtinId="11" hidden="1" customBuiltin="1"/>
    <cellStyle name="Warning Text" xfId="4820" builtinId="11" hidden="1" customBuiltin="1"/>
    <cellStyle name="Warning Text" xfId="8200" builtinId="11" hidden="1" customBuiltin="1"/>
    <cellStyle name="Warning Text" xfId="4333" builtinId="11" hidden="1" customBuiltin="1"/>
    <cellStyle name="Warning Text" xfId="4426" builtinId="11" hidden="1" customBuiltin="1"/>
    <cellStyle name="Warning Text" xfId="8388" builtinId="11" hidden="1" customBuiltin="1"/>
    <cellStyle name="Warning Text" xfId="6001" builtinId="11" hidden="1" customBuiltin="1"/>
    <cellStyle name="Warning Text" xfId="10994" builtinId="11" hidden="1" customBuiltin="1"/>
    <cellStyle name="Warning Text" xfId="13071" builtinId="11" hidden="1" customBuiltin="1"/>
    <cellStyle name="Warning Text" xfId="6300" builtinId="11" hidden="1" customBuiltin="1"/>
    <cellStyle name="Warning Text" xfId="5751" builtinId="11" hidden="1" customBuiltin="1"/>
    <cellStyle name="Warning Text" xfId="7847" builtinId="11" hidden="1" customBuiltin="1"/>
    <cellStyle name="Warning Text" xfId="10710" builtinId="11" hidden="1" customBuiltin="1"/>
    <cellStyle name="Warning Text" xfId="5708" builtinId="11" hidden="1" customBuiltin="1"/>
    <cellStyle name="Warning Text" xfId="5365" builtinId="11" hidden="1" customBuiltin="1"/>
    <cellStyle name="Warning Text" xfId="10691" builtinId="11" hidden="1" customBuiltin="1"/>
    <cellStyle name="Warning Text" xfId="16796" builtinId="11" hidden="1" customBuiltin="1"/>
    <cellStyle name="Warning Text" xfId="16380" builtinId="11" hidden="1" customBuiltin="1"/>
    <cellStyle name="Warning Text" xfId="8126" builtinId="11" hidden="1" customBuiltin="1"/>
    <cellStyle name="Warning Text" xfId="14272" builtinId="11" hidden="1" customBuiltin="1"/>
    <cellStyle name="Warning Text" xfId="16722" builtinId="11" hidden="1" customBuiltin="1"/>
    <cellStyle name="Warning Text" xfId="17173" builtinId="11" hidden="1" customBuiltin="1"/>
    <cellStyle name="Warning Text" xfId="17198" builtinId="11" hidden="1" customBuiltin="1"/>
    <cellStyle name="Warning Text" xfId="17225" builtinId="11" hidden="1" customBuiltin="1"/>
    <cellStyle name="Warning Text" xfId="17252" builtinId="11" hidden="1" customBuiltin="1"/>
    <cellStyle name="Warning Text" xfId="17277" builtinId="11" hidden="1" customBuiltin="1"/>
    <cellStyle name="Warning Text" xfId="17134" builtinId="11" hidden="1" customBuiltin="1"/>
    <cellStyle name="Warning Text" xfId="17317" builtinId="11" hidden="1" customBuiltin="1"/>
    <cellStyle name="Warning Text" xfId="17349" builtinId="11" hidden="1" customBuiltin="1"/>
    <cellStyle name="Warning Text" xfId="17384" builtinId="11" hidden="1" customBuiltin="1"/>
    <cellStyle name="Warning Text" xfId="17417" builtinId="11" hidden="1" customBuiltin="1"/>
    <cellStyle name="Warning Text" xfId="17448" builtinId="11" hidden="1" customBuiltin="1"/>
    <cellStyle name="Warning Text" xfId="17350" builtinId="11" hidden="1" customBuiltin="1"/>
    <cellStyle name="Warning Text" xfId="17321" builtinId="11" hidden="1" customBuiltin="1"/>
    <cellStyle name="Warning Text" xfId="17353" builtinId="11" hidden="1" customBuiltin="1"/>
    <cellStyle name="Warning Text" xfId="17500" builtinId="11" hidden="1" customBuiltin="1"/>
    <cellStyle name="Warning Text" xfId="17528" builtinId="11" hidden="1" customBuiltin="1"/>
    <cellStyle name="Warning Text" xfId="17553" builtinId="11" hidden="1" customBuiltin="1"/>
    <cellStyle name="Warning Text" xfId="17440" builtinId="11" hidden="1" customBuiltin="1"/>
    <cellStyle name="Warning Text" xfId="17600" builtinId="11" hidden="1" customBuiltin="1"/>
    <cellStyle name="Warning Text" xfId="17630" builtinId="11" hidden="1" customBuiltin="1"/>
    <cellStyle name="Warning Text" xfId="17662" builtinId="11" hidden="1" customBuiltin="1"/>
    <cellStyle name="Warning Text" xfId="17692" builtinId="11" hidden="1" customBuiltin="1"/>
    <cellStyle name="Warning Text" xfId="17721" builtinId="11" hidden="1" customBuiltin="1"/>
    <cellStyle name="Warning Text" xfId="17631" builtinId="11" hidden="1" customBuiltin="1"/>
    <cellStyle name="Warning Text" xfId="17604" builtinId="11" hidden="1" customBuiltin="1"/>
    <cellStyle name="Warning Text" xfId="17634" builtinId="11" hidden="1" customBuiltin="1"/>
    <cellStyle name="Warning Text" xfId="17767" builtinId="11" hidden="1" customBuiltin="1"/>
    <cellStyle name="Warning Text" xfId="17794" builtinId="11" hidden="1" customBuiltin="1"/>
    <cellStyle name="Warning Text" xfId="17818" builtinId="11" hidden="1" customBuiltin="1"/>
    <cellStyle name="Warning Text" xfId="17846" builtinId="11" hidden="1" customBuiltin="1"/>
    <cellStyle name="Warning Text" xfId="17885" builtinId="11" hidden="1" customBuiltin="1"/>
    <cellStyle name="Warning Text" xfId="17914" builtinId="11" hidden="1" customBuiltin="1"/>
    <cellStyle name="Warning Text" xfId="17946" builtinId="11" hidden="1" customBuiltin="1"/>
    <cellStyle name="Warning Text" xfId="17977" builtinId="11" hidden="1" customBuiltin="1"/>
    <cellStyle name="Warning Text" xfId="18005" builtinId="11" hidden="1" customBuiltin="1"/>
    <cellStyle name="Warning Text" xfId="17915" builtinId="11" hidden="1" customBuiltin="1"/>
    <cellStyle name="Warning Text" xfId="17888" builtinId="11" hidden="1" customBuiltin="1"/>
    <cellStyle name="Warning Text" xfId="17918" builtinId="11" hidden="1" customBuiltin="1"/>
    <cellStyle name="Warning Text" xfId="18049" builtinId="11" hidden="1" customBuiltin="1"/>
    <cellStyle name="Warning Text" xfId="18075" builtinId="11" hidden="1" customBuiltin="1"/>
    <cellStyle name="Warning Text" xfId="18099" builtinId="11" hidden="1" customBuiltin="1"/>
    <cellStyle name="Warning Text" xfId="18123" builtinId="11" hidden="1" customBuiltin="1"/>
    <cellStyle name="Warning Text" xfId="17109" builtinId="11" hidden="1" customBuiltin="1"/>
    <cellStyle name="Warning Text" xfId="4634" builtinId="11" hidden="1" customBuiltin="1"/>
    <cellStyle name="Warning Text" xfId="4294" builtinId="11" hidden="1" customBuiltin="1"/>
    <cellStyle name="Warning Text" xfId="17098" builtinId="11" hidden="1" customBuiltin="1"/>
    <cellStyle name="Warning Text" xfId="17122" builtinId="11" hidden="1" customBuiltin="1"/>
    <cellStyle name="Warning Text" xfId="5171" builtinId="11" hidden="1" customBuiltin="1"/>
    <cellStyle name="Warning Text" xfId="18276" builtinId="11" hidden="1" customBuiltin="1"/>
    <cellStyle name="Warning Text" xfId="18297" builtinId="11" hidden="1" customBuiltin="1"/>
    <cellStyle name="Warning Text" xfId="18320" builtinId="11" hidden="1" customBuiltin="1"/>
    <cellStyle name="Warning Text" xfId="18341" builtinId="11" hidden="1" customBuiltin="1"/>
    <cellStyle name="Warning Text" xfId="18362" builtinId="11" hidden="1" customBuiltin="1"/>
    <cellStyle name="Warning Text" xfId="18242" builtinId="11" hidden="1" customBuiltin="1"/>
    <cellStyle name="Warning Text" xfId="18397" builtinId="11" hidden="1" customBuiltin="1"/>
    <cellStyle name="Warning Text" xfId="18427" builtinId="11" hidden="1" customBuiltin="1"/>
    <cellStyle name="Warning Text" xfId="18462" builtinId="11" hidden="1" customBuiltin="1"/>
    <cellStyle name="Warning Text" xfId="18493" builtinId="11" hidden="1" customBuiltin="1"/>
    <cellStyle name="Warning Text" xfId="18525" builtinId="11" hidden="1" customBuiltin="1"/>
    <cellStyle name="Warning Text" xfId="18428" builtinId="11" hidden="1" customBuiltin="1"/>
    <cellStyle name="Warning Text" xfId="18400" builtinId="11" hidden="1" customBuiltin="1"/>
    <cellStyle name="Warning Text" xfId="18431" builtinId="11" hidden="1" customBuiltin="1"/>
    <cellStyle name="Warning Text" xfId="18575" builtinId="11" hidden="1" customBuiltin="1"/>
    <cellStyle name="Warning Text" xfId="18600" builtinId="11" hidden="1" customBuiltin="1"/>
    <cellStyle name="Warning Text" xfId="18627" builtinId="11" hidden="1" customBuiltin="1"/>
    <cellStyle name="Warning Text" xfId="18517" builtinId="11" hidden="1" customBuiltin="1"/>
    <cellStyle name="Warning Text" xfId="18674" builtinId="11" hidden="1" customBuiltin="1"/>
    <cellStyle name="Warning Text" xfId="18704" builtinId="11" hidden="1" customBuiltin="1"/>
    <cellStyle name="Warning Text" xfId="18736" builtinId="11" hidden="1" customBuiltin="1"/>
    <cellStyle name="Warning Text" xfId="18766" builtinId="11" hidden="1" customBuiltin="1"/>
    <cellStyle name="Warning Text" xfId="18794" builtinId="11" hidden="1" customBuiltin="1"/>
    <cellStyle name="Warning Text" xfId="18705" builtinId="11" hidden="1" customBuiltin="1"/>
    <cellStyle name="Warning Text" xfId="18677" builtinId="11" hidden="1" customBuiltin="1"/>
    <cellStyle name="Warning Text" xfId="18708" builtinId="11" hidden="1" customBuiltin="1"/>
    <cellStyle name="Warning Text" xfId="18839" builtinId="11" hidden="1" customBuiltin="1"/>
    <cellStyle name="Warning Text" xfId="18866" builtinId="11" hidden="1" customBuiltin="1"/>
    <cellStyle name="Warning Text" xfId="18890" builtinId="11" hidden="1" customBuiltin="1"/>
    <cellStyle name="Warning Text" xfId="18919" builtinId="11" hidden="1" customBuiltin="1"/>
    <cellStyle name="Warning Text" xfId="18957" builtinId="11" hidden="1" customBuiltin="1"/>
    <cellStyle name="Warning Text" xfId="18986" builtinId="11" hidden="1" customBuiltin="1"/>
    <cellStyle name="Warning Text" xfId="19018" builtinId="11" hidden="1" customBuiltin="1"/>
    <cellStyle name="Warning Text" xfId="19049" builtinId="11" hidden="1" customBuiltin="1"/>
    <cellStyle name="Warning Text" xfId="19077" builtinId="11" hidden="1" customBuiltin="1"/>
    <cellStyle name="Warning Text" xfId="18987" builtinId="11" hidden="1" customBuiltin="1"/>
    <cellStyle name="Warning Text" xfId="18960" builtinId="11" hidden="1" customBuiltin="1"/>
    <cellStyle name="Warning Text" xfId="18990" builtinId="11" hidden="1" customBuiltin="1"/>
    <cellStyle name="Warning Text" xfId="19122" builtinId="11" hidden="1" customBuiltin="1"/>
    <cellStyle name="Warning Text" xfId="19145" builtinId="11" hidden="1" customBuiltin="1"/>
    <cellStyle name="Warning Text" xfId="19169" builtinId="11" hidden="1" customBuiltin="1"/>
    <cellStyle name="Warning Text" xfId="19192" builtinId="11" hidden="1" customBuiltin="1"/>
    <cellStyle name="Warning Text" xfId="4527" builtinId="11" hidden="1" customBuiltin="1"/>
    <cellStyle name="Warning Text" xfId="8602" builtinId="11" hidden="1" customBuiltin="1"/>
    <cellStyle name="Warning Text" xfId="14788" builtinId="11" hidden="1" customBuiltin="1"/>
    <cellStyle name="Warning Text" xfId="5291" builtinId="11" hidden="1" customBuiltin="1"/>
    <cellStyle name="Warning Text" xfId="6155" builtinId="11" hidden="1" customBuiltin="1"/>
    <cellStyle name="Warning Text" xfId="17409" builtinId="11" hidden="1" customBuiltin="1"/>
    <cellStyle name="Warning Text" xfId="14082" builtinId="11" hidden="1" customBuiltin="1"/>
    <cellStyle name="Warning Text" xfId="5342" builtinId="11" hidden="1" customBuiltin="1"/>
    <cellStyle name="Warning Text" xfId="17477" builtinId="11" hidden="1" customBuiltin="1"/>
    <cellStyle name="Warning Text" xfId="10504" builtinId="11" hidden="1" customBuiltin="1"/>
    <cellStyle name="Warning Text" xfId="8486" builtinId="11" hidden="1" customBuiltin="1"/>
    <cellStyle name="Warning Text" xfId="18941" builtinId="11" hidden="1" customBuiltin="1"/>
    <cellStyle name="Warning Text" xfId="17534" builtinId="11" hidden="1" customBuiltin="1"/>
    <cellStyle name="Warning Text" xfId="14202" builtinId="11" hidden="1" customBuiltin="1"/>
    <cellStyle name="Warning Text" xfId="11977" builtinId="11" hidden="1" customBuiltin="1"/>
    <cellStyle name="Warning Text" xfId="14987" builtinId="11" hidden="1" customBuiltin="1"/>
    <cellStyle name="Warning Text" xfId="18843" builtinId="11" hidden="1" customBuiltin="1"/>
    <cellStyle name="Warning Text" xfId="8664" builtinId="11" hidden="1" customBuiltin="1"/>
    <cellStyle name="Warning Text" xfId="18581" builtinId="11" hidden="1" customBuiltin="1"/>
    <cellStyle name="Warning Text" xfId="16749" builtinId="11" hidden="1" customBuiltin="1"/>
    <cellStyle name="Warning Text" xfId="19255" builtinId="11" hidden="1" customBuiltin="1"/>
    <cellStyle name="Warning Text" xfId="19292" builtinId="11" hidden="1" customBuiltin="1"/>
    <cellStyle name="Warning Text" xfId="19327" builtinId="11" hidden="1" customBuiltin="1"/>
    <cellStyle name="Warning Text" xfId="18869" builtinId="11" hidden="1" customBuiltin="1"/>
    <cellStyle name="Warning Text" xfId="19390" builtinId="11" hidden="1" customBuiltin="1"/>
    <cellStyle name="Warning Text" xfId="19423" builtinId="11" hidden="1" customBuiltin="1"/>
    <cellStyle name="Warning Text" xfId="19458" builtinId="11" hidden="1" customBuiltin="1"/>
    <cellStyle name="Warning Text" xfId="19491" builtinId="11" hidden="1" customBuiltin="1"/>
    <cellStyle name="Warning Text" xfId="19521" builtinId="11" hidden="1" customBuiltin="1"/>
    <cellStyle name="Warning Text" xfId="19424" builtinId="11" hidden="1" customBuiltin="1"/>
    <cellStyle name="Warning Text" xfId="19395" builtinId="11" hidden="1" customBuiltin="1"/>
    <cellStyle name="Warning Text" xfId="19427" builtinId="11" hidden="1" customBuiltin="1"/>
    <cellStyle name="Warning Text" xfId="19577" builtinId="11" hidden="1" customBuiltin="1"/>
    <cellStyle name="Warning Text" xfId="19613" builtinId="11" hidden="1" customBuiltin="1"/>
    <cellStyle name="Warning Text" xfId="19647" builtinId="11" hidden="1" customBuiltin="1"/>
    <cellStyle name="Warning Text" xfId="19687" builtinId="11" hidden="1" customBuiltin="1"/>
    <cellStyle name="Warning Text" xfId="19732" builtinId="11" hidden="1" customBuiltin="1"/>
    <cellStyle name="Warning Text" xfId="19765" builtinId="11" hidden="1" customBuiltin="1"/>
    <cellStyle name="Warning Text" xfId="19800" builtinId="11" hidden="1" customBuiltin="1"/>
    <cellStyle name="Warning Text" xfId="19833" builtinId="11" hidden="1" customBuiltin="1"/>
    <cellStyle name="Warning Text" xfId="19863" builtinId="11" hidden="1" customBuiltin="1"/>
    <cellStyle name="Warning Text" xfId="19766" builtinId="11" hidden="1" customBuiltin="1"/>
    <cellStyle name="Warning Text" xfId="19737" builtinId="11" hidden="1" customBuiltin="1"/>
    <cellStyle name="Warning Text" xfId="19769" builtinId="11" hidden="1" customBuiltin="1"/>
    <cellStyle name="Warning Text" xfId="19919" builtinId="11" hidden="1" customBuiltin="1"/>
    <cellStyle name="Warning Text" xfId="19955" builtinId="11" hidden="1" customBuiltin="1"/>
    <cellStyle name="Warning Text" xfId="19989" builtinId="11" hidden="1" customBuiltin="1"/>
    <cellStyle name="Warning Text" xfId="20028" builtinId="11" hidden="1" customBuiltin="1"/>
    <cellStyle name="Warning Text" xfId="20138" builtinId="11" hidden="1" customBuiltin="1"/>
    <cellStyle name="Warning Text" xfId="20159" builtinId="11" hidden="1" customBuiltin="1"/>
    <cellStyle name="Warning Text" xfId="20182" builtinId="11" hidden="1" customBuiltin="1"/>
    <cellStyle name="Warning Text" xfId="20204" builtinId="11" hidden="1" customBuiltin="1"/>
    <cellStyle name="Warning Text" xfId="20225" builtinId="11" hidden="1" customBuiltin="1"/>
    <cellStyle name="Warning Text" xfId="20259" builtinId="11" hidden="1" customBuiltin="1"/>
    <cellStyle name="Warning Text" xfId="20457" builtinId="11" hidden="1" customBuiltin="1"/>
    <cellStyle name="Warning Text" xfId="20482" builtinId="11" hidden="1" customBuiltin="1"/>
    <cellStyle name="Warning Text" xfId="20508" builtinId="11" hidden="1" customBuiltin="1"/>
    <cellStyle name="Warning Text" xfId="20535" builtinId="11" hidden="1" customBuiltin="1"/>
    <cellStyle name="Warning Text" xfId="20560" builtinId="11" hidden="1" customBuiltin="1"/>
    <cellStyle name="Warning Text" xfId="20418" builtinId="11" hidden="1" customBuiltin="1"/>
    <cellStyle name="Warning Text" xfId="20600" builtinId="11" hidden="1" customBuiltin="1"/>
    <cellStyle name="Warning Text" xfId="20631" builtinId="11" hidden="1" customBuiltin="1"/>
    <cellStyle name="Warning Text" xfId="20666" builtinId="11" hidden="1" customBuiltin="1"/>
    <cellStyle name="Warning Text" xfId="20698" builtinId="11" hidden="1" customBuiltin="1"/>
    <cellStyle name="Warning Text" xfId="20729" builtinId="11" hidden="1" customBuiltin="1"/>
    <cellStyle name="Warning Text" xfId="20632" builtinId="11" hidden="1" customBuiltin="1"/>
    <cellStyle name="Warning Text" xfId="20603" builtinId="11" hidden="1" customBuiltin="1"/>
    <cellStyle name="Warning Text" xfId="20635" builtinId="11" hidden="1" customBuiltin="1"/>
    <cellStyle name="Warning Text" xfId="20780" builtinId="11" hidden="1" customBuiltin="1"/>
    <cellStyle name="Warning Text" xfId="20808" builtinId="11" hidden="1" customBuiltin="1"/>
    <cellStyle name="Warning Text" xfId="20832" builtinId="11" hidden="1" customBuiltin="1"/>
    <cellStyle name="Warning Text" xfId="20721" builtinId="11" hidden="1" customBuiltin="1"/>
    <cellStyle name="Warning Text" xfId="20879" builtinId="11" hidden="1" customBuiltin="1"/>
    <cellStyle name="Warning Text" xfId="20909" builtinId="11" hidden="1" customBuiltin="1"/>
    <cellStyle name="Warning Text" xfId="20941" builtinId="11" hidden="1" customBuiltin="1"/>
    <cellStyle name="Warning Text" xfId="20971" builtinId="11" hidden="1" customBuiltin="1"/>
    <cellStyle name="Warning Text" xfId="20999" builtinId="11" hidden="1" customBuiltin="1"/>
    <cellStyle name="Warning Text" xfId="20910" builtinId="11" hidden="1" customBuiltin="1"/>
    <cellStyle name="Warning Text" xfId="20883" builtinId="11" hidden="1" customBuiltin="1"/>
    <cellStyle name="Warning Text" xfId="20913" builtinId="11" hidden="1" customBuiltin="1"/>
    <cellStyle name="Warning Text" xfId="21043" builtinId="11" hidden="1" customBuiltin="1"/>
    <cellStyle name="Warning Text" xfId="21068" builtinId="11" hidden="1" customBuiltin="1"/>
    <cellStyle name="Warning Text" xfId="21091" builtinId="11" hidden="1" customBuiltin="1"/>
    <cellStyle name="Warning Text" xfId="21118" builtinId="11" hidden="1" customBuiltin="1"/>
    <cellStyle name="Warning Text" xfId="21157" builtinId="11" hidden="1" customBuiltin="1"/>
    <cellStyle name="Warning Text" xfId="21186" builtinId="11" hidden="1" customBuiltin="1"/>
    <cellStyle name="Warning Text" xfId="21218" builtinId="11" hidden="1" customBuiltin="1"/>
    <cellStyle name="Warning Text" xfId="21249" builtinId="11" hidden="1" customBuiltin="1"/>
    <cellStyle name="Warning Text" xfId="21276" builtinId="11" hidden="1" customBuiltin="1"/>
    <cellStyle name="Warning Text" xfId="21187" builtinId="11" hidden="1" customBuiltin="1"/>
    <cellStyle name="Warning Text" xfId="21160" builtinId="11" hidden="1" customBuiltin="1"/>
    <cellStyle name="Warning Text" xfId="21190" builtinId="11" hidden="1" customBuiltin="1"/>
    <cellStyle name="Warning Text" xfId="21320" builtinId="11" hidden="1" customBuiltin="1"/>
    <cellStyle name="Warning Text" xfId="21346" builtinId="11" hidden="1" customBuiltin="1"/>
    <cellStyle name="Warning Text" xfId="21369" builtinId="11" hidden="1" customBuiltin="1"/>
    <cellStyle name="Warning Text" xfId="21392" builtinId="11" hidden="1" customBuiltin="1"/>
    <cellStyle name="Warning Text" xfId="20393" builtinId="11" hidden="1" customBuiltin="1"/>
    <cellStyle name="Warning Text" xfId="20297" builtinId="11" hidden="1" customBuiltin="1"/>
    <cellStyle name="Warning Text" xfId="20305" builtinId="11" hidden="1" customBuiltin="1"/>
    <cellStyle name="Warning Text" xfId="20382" builtinId="11" hidden="1" customBuiltin="1"/>
    <cellStyle name="Warning Text" xfId="20406" builtinId="11" hidden="1" customBuiltin="1"/>
    <cellStyle name="Warning Text" xfId="20277" builtinId="11" hidden="1" customBuiltin="1"/>
    <cellStyle name="Warning Text" xfId="21545" builtinId="11" hidden="1" customBuiltin="1"/>
    <cellStyle name="Warning Text" xfId="21566" builtinId="11" hidden="1" customBuiltin="1"/>
    <cellStyle name="Warning Text" xfId="21589" builtinId="11" hidden="1" customBuiltin="1"/>
    <cellStyle name="Warning Text" xfId="21610" builtinId="11" hidden="1" customBuiltin="1"/>
    <cellStyle name="Warning Text" xfId="21631" builtinId="11" hidden="1" customBuiltin="1"/>
    <cellStyle name="Warning Text" xfId="21511" builtinId="11" hidden="1" customBuiltin="1"/>
    <cellStyle name="Warning Text" xfId="21666" builtinId="11" hidden="1" customBuiltin="1"/>
    <cellStyle name="Warning Text" xfId="21696" builtinId="11" hidden="1" customBuiltin="1"/>
    <cellStyle name="Warning Text" xfId="21731" builtinId="11" hidden="1" customBuiltin="1"/>
    <cellStyle name="Warning Text" xfId="21762" builtinId="11" hidden="1" customBuiltin="1"/>
    <cellStyle name="Warning Text" xfId="21793" builtinId="11" hidden="1" customBuiltin="1"/>
    <cellStyle name="Warning Text" xfId="21697" builtinId="11" hidden="1" customBuiltin="1"/>
    <cellStyle name="Warning Text" xfId="21669" builtinId="11" hidden="1" customBuiltin="1"/>
    <cellStyle name="Warning Text" xfId="21700" builtinId="11" hidden="1" customBuiltin="1"/>
    <cellStyle name="Warning Text" xfId="21841" builtinId="11" hidden="1" customBuiltin="1"/>
    <cellStyle name="Warning Text" xfId="21865" builtinId="11" hidden="1" customBuiltin="1"/>
    <cellStyle name="Warning Text" xfId="21889" builtinId="11" hidden="1" customBuiltin="1"/>
    <cellStyle name="Warning Text" xfId="21785" builtinId="11" hidden="1" customBuiltin="1"/>
    <cellStyle name="Warning Text" xfId="21936" builtinId="11" hidden="1" customBuiltin="1"/>
    <cellStyle name="Warning Text" xfId="21965" builtinId="11" hidden="1" customBuiltin="1"/>
    <cellStyle name="Warning Text" xfId="21997" builtinId="11" hidden="1" customBuiltin="1"/>
    <cellStyle name="Warning Text" xfId="22027" builtinId="11" hidden="1" customBuiltin="1"/>
    <cellStyle name="Warning Text" xfId="22054" builtinId="11" hidden="1" customBuiltin="1"/>
    <cellStyle name="Warning Text" xfId="21966" builtinId="11" hidden="1" customBuiltin="1"/>
    <cellStyle name="Warning Text" xfId="21939" builtinId="11" hidden="1" customBuiltin="1"/>
    <cellStyle name="Warning Text" xfId="21969" builtinId="11" hidden="1" customBuiltin="1"/>
    <cellStyle name="Warning Text" xfId="22097" builtinId="11" hidden="1" customBuiltin="1"/>
    <cellStyle name="Warning Text" xfId="22122" builtinId="11" hidden="1" customBuiltin="1"/>
    <cellStyle name="Warning Text" xfId="22146" builtinId="11" hidden="1" customBuiltin="1"/>
    <cellStyle name="Warning Text" xfId="22174" builtinId="11" hidden="1" customBuiltin="1"/>
    <cellStyle name="Warning Text" xfId="22212" builtinId="11" hidden="1" customBuiltin="1"/>
    <cellStyle name="Warning Text" xfId="22241" builtinId="11" hidden="1" customBuiltin="1"/>
    <cellStyle name="Warning Text" xfId="22273" builtinId="11" hidden="1" customBuiltin="1"/>
    <cellStyle name="Warning Text" xfId="22304" builtinId="11" hidden="1" customBuiltin="1"/>
    <cellStyle name="Warning Text" xfId="22331" builtinId="11" hidden="1" customBuiltin="1"/>
    <cellStyle name="Warning Text" xfId="22242" builtinId="11" hidden="1" customBuiltin="1"/>
    <cellStyle name="Warning Text" xfId="22215" builtinId="11" hidden="1" customBuiltin="1"/>
    <cellStyle name="Warning Text" xfId="22245" builtinId="11" hidden="1" customBuiltin="1"/>
    <cellStyle name="Warning Text" xfId="22376" builtinId="11" hidden="1" customBuiltin="1"/>
    <cellStyle name="Warning Text" xfId="22399" builtinId="11" hidden="1" customBuiltin="1"/>
    <cellStyle name="Warning Text" xfId="22422" builtinId="11" hidden="1" customBuiltin="1"/>
    <cellStyle name="Warning Text" xfId="22445" builtinId="11" hidden="1" customBuiltin="1"/>
    <cellStyle name="Warning Text" xfId="5754" builtinId="11" hidden="1" customBuiltin="1"/>
    <cellStyle name="Warning Text" xfId="4507" builtinId="11" hidden="1" customBuiltin="1"/>
    <cellStyle name="Warning Text" xfId="14508" builtinId="11" hidden="1" customBuiltin="1"/>
    <cellStyle name="Warning Text" xfId="5313" builtinId="11" hidden="1" customBuiltin="1"/>
    <cellStyle name="Warning Text" xfId="4752" builtinId="11" hidden="1" customBuiltin="1"/>
    <cellStyle name="Warning Text" xfId="20690" builtinId="11" hidden="1" customBuiltin="1"/>
    <cellStyle name="Warning Text" xfId="4796" builtinId="11" hidden="1" customBuiltin="1"/>
    <cellStyle name="Warning Text" xfId="7842" builtinId="11" hidden="1" customBuiltin="1"/>
    <cellStyle name="Warning Text" xfId="20758" builtinId="11" hidden="1" customBuiltin="1"/>
    <cellStyle name="Warning Text" xfId="13941" builtinId="11" hidden="1" customBuiltin="1"/>
    <cellStyle name="Warning Text" xfId="4910" builtinId="11" hidden="1" customBuiltin="1"/>
    <cellStyle name="Warning Text" xfId="22196" builtinId="11" hidden="1" customBuiltin="1"/>
    <cellStyle name="Warning Text" xfId="20814" builtinId="11" hidden="1" customBuiltin="1"/>
    <cellStyle name="Warning Text" xfId="5657" builtinId="11" hidden="1" customBuiltin="1"/>
    <cellStyle name="Warning Text" xfId="5167" builtinId="11" hidden="1" customBuiltin="1"/>
    <cellStyle name="Warning Text" xfId="14504" builtinId="11" hidden="1" customBuiltin="1"/>
    <cellStyle name="Warning Text" xfId="22100" builtinId="11" hidden="1" customBuiltin="1"/>
    <cellStyle name="Warning Text" xfId="20053" builtinId="11" hidden="1" customBuiltin="1"/>
    <cellStyle name="Warning Text" xfId="21847" builtinId="11" hidden="1" customBuiltin="1"/>
    <cellStyle name="Warning Text" xfId="20063" builtinId="11" hidden="1" customBuiltin="1"/>
    <cellStyle name="Warning Text" xfId="22508" builtinId="11" hidden="1" customBuiltin="1"/>
    <cellStyle name="Warning Text" xfId="22545" builtinId="11" hidden="1" customBuiltin="1"/>
    <cellStyle name="Warning Text" xfId="22580" builtinId="11" hidden="1" customBuiltin="1"/>
    <cellStyle name="Warning Text" xfId="22125" builtinId="11" hidden="1" customBuiltin="1"/>
    <cellStyle name="Warning Text" xfId="22643" builtinId="11" hidden="1" customBuiltin="1"/>
    <cellStyle name="Warning Text" xfId="22676" builtinId="11" hidden="1" customBuiltin="1"/>
    <cellStyle name="Warning Text" xfId="22711" builtinId="11" hidden="1" customBuiltin="1"/>
    <cellStyle name="Warning Text" xfId="22744" builtinId="11" hidden="1" customBuiltin="1"/>
    <cellStyle name="Warning Text" xfId="22774" builtinId="11" hidden="1" customBuiltin="1"/>
    <cellStyle name="Warning Text" xfId="22677" builtinId="11" hidden="1" customBuiltin="1"/>
    <cellStyle name="Warning Text" xfId="22648" builtinId="11" hidden="1" customBuiltin="1"/>
    <cellStyle name="Warning Text" xfId="22680" builtinId="11" hidden="1" customBuiltin="1"/>
    <cellStyle name="Warning Text" xfId="22830" builtinId="11" hidden="1" customBuiltin="1"/>
    <cellStyle name="Warning Text" xfId="22866" builtinId="11" hidden="1" customBuiltin="1"/>
    <cellStyle name="Warning Text" xfId="22900" builtinId="11" hidden="1" customBuiltin="1"/>
    <cellStyle name="Warning Text" xfId="22940" builtinId="11" hidden="1" customBuiltin="1"/>
    <cellStyle name="Warning Text" xfId="22985" builtinId="11" hidden="1" customBuiltin="1"/>
    <cellStyle name="Warning Text" xfId="23018" builtinId="11" hidden="1" customBuiltin="1"/>
    <cellStyle name="Warning Text" xfId="23053" builtinId="11" hidden="1" customBuiltin="1"/>
    <cellStyle name="Warning Text" xfId="23086" builtinId="11" hidden="1" customBuiltin="1"/>
    <cellStyle name="Warning Text" xfId="23116" builtinId="11" hidden="1" customBuiltin="1"/>
    <cellStyle name="Warning Text" xfId="23019" builtinId="11" hidden="1" customBuiltin="1"/>
    <cellStyle name="Warning Text" xfId="22990" builtinId="11" hidden="1" customBuiltin="1"/>
    <cellStyle name="Warning Text" xfId="23022" builtinId="11" hidden="1" customBuiltin="1"/>
    <cellStyle name="Warning Text" xfId="23172" builtinId="11" hidden="1" customBuiltin="1"/>
    <cellStyle name="Warning Text" xfId="23208" builtinId="11" hidden="1" customBuiltin="1"/>
    <cellStyle name="Warning Text" xfId="23242" builtinId="11" hidden="1" customBuiltin="1"/>
    <cellStyle name="Warning Text" xfId="23278" builtinId="11" hidden="1" customBuiltin="1"/>
    <cellStyle name="Warning Text" xfId="23346" builtinId="11" hidden="1" customBuiltin="1"/>
    <cellStyle name="Warning Text" xfId="23367" builtinId="11" hidden="1" customBuiltin="1"/>
    <cellStyle name="Warning Text" xfId="23390" builtinId="11" hidden="1" customBuiltin="1"/>
    <cellStyle name="Warning Text" xfId="23412" builtinId="11" hidden="1" customBuiltin="1"/>
    <cellStyle name="Warning Text" xfId="23433" builtinId="11" hidden="1" customBuiltin="1"/>
    <cellStyle name="Warning Text" xfId="23464" builtinId="11" hidden="1" customBuiltin="1"/>
    <cellStyle name="Warning Text" xfId="23659" builtinId="11" hidden="1" customBuiltin="1"/>
    <cellStyle name="Warning Text" xfId="23681" builtinId="11" hidden="1" customBuiltin="1"/>
    <cellStyle name="Warning Text" xfId="23707" builtinId="11" hidden="1" customBuiltin="1"/>
    <cellStyle name="Warning Text" xfId="23733" builtinId="11" hidden="1" customBuiltin="1"/>
    <cellStyle name="Warning Text" xfId="23757" builtinId="11" hidden="1" customBuiltin="1"/>
    <cellStyle name="Warning Text" xfId="23620" builtinId="11" hidden="1" customBuiltin="1"/>
    <cellStyle name="Warning Text" xfId="23797" builtinId="11" hidden="1" customBuiltin="1"/>
    <cellStyle name="Warning Text" xfId="23827" builtinId="11" hidden="1" customBuiltin="1"/>
    <cellStyle name="Warning Text" xfId="23862" builtinId="11" hidden="1" customBuiltin="1"/>
    <cellStyle name="Warning Text" xfId="23894" builtinId="11" hidden="1" customBuiltin="1"/>
    <cellStyle name="Warning Text" xfId="23925" builtinId="11" hidden="1" customBuiltin="1"/>
    <cellStyle name="Warning Text" xfId="23828" builtinId="11" hidden="1" customBuiltin="1"/>
    <cellStyle name="Warning Text" xfId="23800" builtinId="11" hidden="1" customBuiltin="1"/>
    <cellStyle name="Warning Text" xfId="23831" builtinId="11" hidden="1" customBuiltin="1"/>
    <cellStyle name="Warning Text" xfId="23974" builtinId="11" hidden="1" customBuiltin="1"/>
    <cellStyle name="Warning Text" xfId="24000" builtinId="11" hidden="1" customBuiltin="1"/>
    <cellStyle name="Warning Text" xfId="24024" builtinId="11" hidden="1" customBuiltin="1"/>
    <cellStyle name="Warning Text" xfId="23917" builtinId="11" hidden="1" customBuiltin="1"/>
    <cellStyle name="Warning Text" xfId="24070" builtinId="11" hidden="1" customBuiltin="1"/>
    <cellStyle name="Warning Text" xfId="24098" builtinId="11" hidden="1" customBuiltin="1"/>
    <cellStyle name="Warning Text" xfId="24130" builtinId="11" hidden="1" customBuiltin="1"/>
    <cellStyle name="Warning Text" xfId="24160" builtinId="11" hidden="1" customBuiltin="1"/>
    <cellStyle name="Warning Text" xfId="24187" builtinId="11" hidden="1" customBuiltin="1"/>
    <cellStyle name="Warning Text" xfId="24099" builtinId="11" hidden="1" customBuiltin="1"/>
    <cellStyle name="Warning Text" xfId="24073" builtinId="11" hidden="1" customBuiltin="1"/>
    <cellStyle name="Warning Text" xfId="24102" builtinId="11" hidden="1" customBuiltin="1"/>
    <cellStyle name="Warning Text" xfId="24231" builtinId="11" hidden="1" customBuiltin="1"/>
    <cellStyle name="Warning Text" xfId="24255" builtinId="11" hidden="1" customBuiltin="1"/>
    <cellStyle name="Warning Text" xfId="24278" builtinId="11" hidden="1" customBuiltin="1"/>
    <cellStyle name="Warning Text" xfId="24305" builtinId="11" hidden="1" customBuiltin="1"/>
    <cellStyle name="Warning Text" xfId="24344" builtinId="11" hidden="1" customBuiltin="1"/>
    <cellStyle name="Warning Text" xfId="24372" builtinId="11" hidden="1" customBuiltin="1"/>
    <cellStyle name="Warning Text" xfId="24404" builtinId="11" hidden="1" customBuiltin="1"/>
    <cellStyle name="Warning Text" xfId="24434" builtinId="11" hidden="1" customBuiltin="1"/>
    <cellStyle name="Warning Text" xfId="24461" builtinId="11" hidden="1" customBuiltin="1"/>
    <cellStyle name="Warning Text" xfId="24373" builtinId="11" hidden="1" customBuiltin="1"/>
    <cellStyle name="Warning Text" xfId="24347" builtinId="11" hidden="1" customBuiltin="1"/>
    <cellStyle name="Warning Text" xfId="24376" builtinId="11" hidden="1" customBuiltin="1"/>
    <cellStyle name="Warning Text" xfId="24505" builtinId="11" hidden="1" customBuiltin="1"/>
    <cellStyle name="Warning Text" xfId="24530" builtinId="11" hidden="1" customBuiltin="1"/>
    <cellStyle name="Warning Text" xfId="24553" builtinId="11" hidden="1" customBuiltin="1"/>
    <cellStyle name="Warning Text" xfId="24576" builtinId="11" hidden="1" customBuiltin="1"/>
    <cellStyle name="Warning Text" xfId="23596" builtinId="11" hidden="1" customBuiltin="1"/>
    <cellStyle name="Warning Text" xfId="23501" builtinId="11" hidden="1" customBuiltin="1"/>
    <cellStyle name="Warning Text" xfId="23509" builtinId="11" hidden="1" customBuiltin="1"/>
    <cellStyle name="Warning Text" xfId="23585" builtinId="11" hidden="1" customBuiltin="1"/>
    <cellStyle name="Warning Text" xfId="23609" builtinId="11" hidden="1" customBuiltin="1"/>
    <cellStyle name="Warning Text" xfId="23482" builtinId="11" hidden="1" customBuiltin="1"/>
    <cellStyle name="Warning Text" xfId="24728" builtinId="11" hidden="1" customBuiltin="1"/>
    <cellStyle name="Warning Text" xfId="24749" builtinId="11" hidden="1" customBuiltin="1"/>
    <cellStyle name="Warning Text" xfId="24772" builtinId="11" hidden="1" customBuiltin="1"/>
    <cellStyle name="Warning Text" xfId="24793" builtinId="11" hidden="1" customBuiltin="1"/>
    <cellStyle name="Warning Text" xfId="24814" builtinId="11" hidden="1" customBuiltin="1"/>
    <cellStyle name="Warning Text" xfId="24695" builtinId="11" hidden="1" customBuiltin="1"/>
    <cellStyle name="Warning Text" xfId="24848" builtinId="11" hidden="1" customBuiltin="1"/>
    <cellStyle name="Warning Text" xfId="24877" builtinId="11" hidden="1" customBuiltin="1"/>
    <cellStyle name="Warning Text" xfId="24912" builtinId="11" hidden="1" customBuiltin="1"/>
    <cellStyle name="Warning Text" xfId="24942" builtinId="11" hidden="1" customBuiltin="1"/>
    <cellStyle name="Warning Text" xfId="24973" builtinId="11" hidden="1" customBuiltin="1"/>
    <cellStyle name="Warning Text" xfId="24878" builtinId="11" hidden="1" customBuiltin="1"/>
    <cellStyle name="Warning Text" xfId="24851" builtinId="11" hidden="1" customBuiltin="1"/>
    <cellStyle name="Warning Text" xfId="24881" builtinId="11" hidden="1" customBuiltin="1"/>
    <cellStyle name="Warning Text" xfId="25021" builtinId="11" hidden="1" customBuiltin="1"/>
    <cellStyle name="Warning Text" xfId="25044" builtinId="11" hidden="1" customBuiltin="1"/>
    <cellStyle name="Warning Text" xfId="25068" builtinId="11" hidden="1" customBuiltin="1"/>
    <cellStyle name="Warning Text" xfId="24965" builtinId="11" hidden="1" customBuiltin="1"/>
    <cellStyle name="Warning Text" xfId="25113" builtinId="11" hidden="1" customBuiltin="1"/>
    <cellStyle name="Warning Text" xfId="25141" builtinId="11" hidden="1" customBuiltin="1"/>
    <cellStyle name="Warning Text" xfId="25173" builtinId="11" hidden="1" customBuiltin="1"/>
    <cellStyle name="Warning Text" xfId="25202" builtinId="11" hidden="1" customBuiltin="1"/>
    <cellStyle name="Warning Text" xfId="25229" builtinId="11" hidden="1" customBuiltin="1"/>
    <cellStyle name="Warning Text" xfId="25142" builtinId="11" hidden="1" customBuiltin="1"/>
    <cellStyle name="Warning Text" xfId="25116" builtinId="11" hidden="1" customBuiltin="1"/>
    <cellStyle name="Warning Text" xfId="25145" builtinId="11" hidden="1" customBuiltin="1"/>
    <cellStyle name="Warning Text" xfId="25271" builtinId="11" hidden="1" customBuiltin="1"/>
    <cellStyle name="Warning Text" xfId="25295" builtinId="11" hidden="1" customBuiltin="1"/>
    <cellStyle name="Warning Text" xfId="25319" builtinId="11" hidden="1" customBuiltin="1"/>
    <cellStyle name="Warning Text" xfId="25347" builtinId="11" hidden="1" customBuiltin="1"/>
    <cellStyle name="Warning Text" xfId="25384" builtinId="11" hidden="1" customBuiltin="1"/>
    <cellStyle name="Warning Text" xfId="25412" builtinId="11" hidden="1" customBuiltin="1"/>
    <cellStyle name="Warning Text" xfId="25444" builtinId="11" hidden="1" customBuiltin="1"/>
    <cellStyle name="Warning Text" xfId="25473" builtinId="11" hidden="1" customBuiltin="1"/>
    <cellStyle name="Warning Text" xfId="25500" builtinId="11" hidden="1" customBuiltin="1"/>
    <cellStyle name="Warning Text" xfId="25413" builtinId="11" hidden="1" customBuiltin="1"/>
    <cellStyle name="Warning Text" xfId="25387" builtinId="11" hidden="1" customBuiltin="1"/>
    <cellStyle name="Warning Text" xfId="25416" builtinId="11" hidden="1" customBuiltin="1"/>
    <cellStyle name="Warning Text" xfId="25544" builtinId="11" hidden="1" customBuiltin="1"/>
    <cellStyle name="Warning Text" xfId="25567" builtinId="11" hidden="1" customBuiltin="1"/>
    <cellStyle name="Warning Text" xfId="25590" builtinId="11" hidden="1" customBuiltin="1"/>
    <cellStyle name="Warning Text" xfId="25613" builtinId="11" hidden="1" customBuiltin="1"/>
    <cellStyle name="Warning Text" xfId="8330" builtinId="11" hidden="1" customBuiltin="1"/>
    <cellStyle name="Warning Text" xfId="4437" builtinId="11" hidden="1" customBuiltin="1"/>
    <cellStyle name="Warning Text" xfId="6098" builtinId="11" hidden="1" customBuiltin="1"/>
    <cellStyle name="Warning Text" xfId="14174" builtinId="11" hidden="1" customBuiltin="1"/>
    <cellStyle name="Warning Text" xfId="4548" builtinId="11" hidden="1" customBuiltin="1"/>
    <cellStyle name="Warning Text" xfId="23886" builtinId="11" hidden="1" customBuiltin="1"/>
    <cellStyle name="Warning Text" xfId="17320" builtinId="11" hidden="1" customBuiltin="1"/>
    <cellStyle name="Warning Text" xfId="7940" builtinId="11" hidden="1" customBuiltin="1"/>
    <cellStyle name="Warning Text" xfId="23952" builtinId="11" hidden="1" customBuiltin="1"/>
    <cellStyle name="Warning Text" xfId="5884" builtinId="11" hidden="1" customBuiltin="1"/>
    <cellStyle name="Warning Text" xfId="20105" builtinId="11" hidden="1" customBuiltin="1"/>
    <cellStyle name="Warning Text" xfId="25369" builtinId="11" hidden="1" customBuiltin="1"/>
    <cellStyle name="Warning Text" xfId="24006" builtinId="11" hidden="1" customBuiltin="1"/>
    <cellStyle name="Warning Text" xfId="17039" builtinId="11" hidden="1" customBuiltin="1"/>
    <cellStyle name="Warning Text" xfId="14055" builtinId="11" hidden="1" customBuiltin="1"/>
    <cellStyle name="Warning Text" xfId="10725" builtinId="11" hidden="1" customBuiltin="1"/>
    <cellStyle name="Warning Text" xfId="25274" builtinId="11" hidden="1" customBuiltin="1"/>
    <cellStyle name="Warning Text" xfId="23300" builtinId="11" hidden="1" customBuiltin="1"/>
    <cellStyle name="Warning Text" xfId="25027" builtinId="11" hidden="1" customBuiltin="1"/>
    <cellStyle name="Warning Text" xfId="23306" builtinId="11" hidden="1" customBuiltin="1"/>
    <cellStyle name="Warning Text" xfId="25675" builtinId="11" hidden="1" customBuiltin="1"/>
    <cellStyle name="Warning Text" xfId="25711" builtinId="11" hidden="1" customBuiltin="1"/>
    <cellStyle name="Warning Text" xfId="25746" builtinId="11" hidden="1" customBuiltin="1"/>
    <cellStyle name="Warning Text" xfId="25298" builtinId="11" hidden="1" customBuiltin="1"/>
    <cellStyle name="Warning Text" xfId="25809" builtinId="11" hidden="1" customBuiltin="1"/>
    <cellStyle name="Warning Text" xfId="25842" builtinId="11" hidden="1" customBuiltin="1"/>
    <cellStyle name="Warning Text" xfId="25877" builtinId="11" hidden="1" customBuiltin="1"/>
    <cellStyle name="Warning Text" xfId="25910" builtinId="11" hidden="1" customBuiltin="1"/>
    <cellStyle name="Warning Text" xfId="25940" builtinId="11" hidden="1" customBuiltin="1"/>
    <cellStyle name="Warning Text" xfId="25843" builtinId="11" hidden="1" customBuiltin="1"/>
    <cellStyle name="Warning Text" xfId="25814" builtinId="11" hidden="1" customBuiltin="1"/>
    <cellStyle name="Warning Text" xfId="25846" builtinId="11" hidden="1" customBuiltin="1"/>
    <cellStyle name="Warning Text" xfId="25996" builtinId="11" hidden="1" customBuiltin="1"/>
    <cellStyle name="Warning Text" xfId="26032" builtinId="11" hidden="1" customBuiltin="1"/>
    <cellStyle name="Warning Text" xfId="26066" builtinId="11" hidden="1" customBuiltin="1"/>
    <cellStyle name="Warning Text" xfId="26103" builtinId="11" hidden="1" customBuiltin="1"/>
    <cellStyle name="Warning Text" xfId="26141" builtinId="11" hidden="1" customBuiltin="1"/>
    <cellStyle name="Warning Text" xfId="26169" builtinId="11" hidden="1" customBuiltin="1"/>
    <cellStyle name="Warning Text" xfId="26201" builtinId="11" hidden="1" customBuiltin="1"/>
    <cellStyle name="Warning Text" xfId="26231" builtinId="11" hidden="1" customBuiltin="1"/>
    <cellStyle name="Warning Text" xfId="26258" builtinId="11" hidden="1" customBuiltin="1"/>
    <cellStyle name="Warning Text" xfId="26170" builtinId="11" hidden="1" customBuiltin="1"/>
    <cellStyle name="Warning Text" xfId="26144" builtinId="11" hidden="1" customBuiltin="1"/>
    <cellStyle name="Warning Text" xfId="26173" builtinId="11" hidden="1" customBuiltin="1"/>
    <cellStyle name="Warning Text" xfId="26299" builtinId="11" hidden="1" customBuiltin="1"/>
    <cellStyle name="Warning Text" xfId="26322" builtinId="11" hidden="1" customBuiltin="1"/>
    <cellStyle name="Warning Text" xfId="26343" builtinId="11" hidden="1" customBuiltin="1"/>
    <cellStyle name="Warning Text" xfId="26365" builtinId="11" hidden="1" customBuiltin="1"/>
    <cellStyle name="Warning Text" xfId="26387" builtinId="11" hidden="1" customBuiltin="1"/>
    <cellStyle name="Warning Text" xfId="26408" builtinId="11" hidden="1" customBuiltin="1"/>
    <cellStyle name="Warning Text" xfId="26430" builtinId="11" hidden="1" customBuiltin="1"/>
    <cellStyle name="Warning Text" xfId="26452" builtinId="11" hidden="1" customBuiltin="1"/>
    <cellStyle name="Warning Text" xfId="26473" builtinId="11" hidden="1" customBuiltin="1"/>
    <cellStyle name="Warning Text" xfId="26498" builtinId="11" hidden="1" customBuiltin="1"/>
    <cellStyle name="Warning Text" xfId="26677" builtinId="11" hidden="1" customBuiltin="1"/>
    <cellStyle name="Warning Text" xfId="26698" builtinId="11" hidden="1" customBuiltin="1"/>
    <cellStyle name="Warning Text" xfId="26721" builtinId="11" hidden="1" customBuiltin="1"/>
    <cellStyle name="Warning Text" xfId="26743" builtinId="11" hidden="1" customBuiltin="1"/>
    <cellStyle name="Warning Text" xfId="26764" builtinId="11" hidden="1" customBuiltin="1"/>
    <cellStyle name="Warning Text" xfId="26642" builtinId="11" hidden="1" customBuiltin="1"/>
    <cellStyle name="Warning Text" xfId="26797" builtinId="11" hidden="1" customBuiltin="1"/>
    <cellStyle name="Warning Text" xfId="26825" builtinId="11" hidden="1" customBuiltin="1"/>
    <cellStyle name="Warning Text" xfId="26860" builtinId="11" hidden="1" customBuiltin="1"/>
    <cellStyle name="Warning Text" xfId="26890" builtinId="11" hidden="1" customBuiltin="1"/>
    <cellStyle name="Warning Text" xfId="26921" builtinId="11" hidden="1" customBuiltin="1"/>
    <cellStyle name="Warning Text" xfId="26826" builtinId="11" hidden="1" customBuiltin="1"/>
    <cellStyle name="Warning Text" xfId="26800" builtinId="11" hidden="1" customBuiltin="1"/>
    <cellStyle name="Warning Text" xfId="26829" builtinId="11" hidden="1" customBuiltin="1"/>
    <cellStyle name="Warning Text" xfId="26967" builtinId="11" hidden="1" customBuiltin="1"/>
    <cellStyle name="Warning Text" xfId="26989" builtinId="11" hidden="1" customBuiltin="1"/>
    <cellStyle name="Warning Text" xfId="27010" builtinId="11" hidden="1" customBuiltin="1"/>
    <cellStyle name="Warning Text" xfId="26913" builtinId="11" hidden="1" customBuiltin="1"/>
    <cellStyle name="Warning Text" xfId="27052" builtinId="11" hidden="1" customBuiltin="1"/>
    <cellStyle name="Warning Text" xfId="27079" builtinId="11" hidden="1" customBuiltin="1"/>
    <cellStyle name="Warning Text" xfId="27111" builtinId="11" hidden="1" customBuiltin="1"/>
    <cellStyle name="Warning Text" xfId="27140" builtinId="11" hidden="1" customBuiltin="1"/>
    <cellStyle name="Warning Text" xfId="27167" builtinId="11" hidden="1" customBuiltin="1"/>
    <cellStyle name="Warning Text" xfId="27080" builtinId="11" hidden="1" customBuiltin="1"/>
    <cellStyle name="Warning Text" xfId="27055" builtinId="11" hidden="1" customBuiltin="1"/>
    <cellStyle name="Warning Text" xfId="27083" builtinId="11" hidden="1" customBuiltin="1"/>
    <cellStyle name="Warning Text" xfId="27208" builtinId="11" hidden="1" customBuiltin="1"/>
    <cellStyle name="Warning Text" xfId="27230" builtinId="11" hidden="1" customBuiltin="1"/>
    <cellStyle name="Warning Text" xfId="27251" builtinId="11" hidden="1" customBuiltin="1"/>
    <cellStyle name="Warning Text" xfId="27275" builtinId="11" hidden="1" customBuiltin="1"/>
    <cellStyle name="Warning Text" xfId="27312" builtinId="11" hidden="1" customBuiltin="1"/>
    <cellStyle name="Warning Text" xfId="27339" builtinId="11" hidden="1" customBuiltin="1"/>
    <cellStyle name="Warning Text" xfId="27371" builtinId="11" hidden="1" customBuiltin="1"/>
    <cellStyle name="Warning Text" xfId="27400" builtinId="11" hidden="1" customBuiltin="1"/>
    <cellStyle name="Warning Text" xfId="27427" builtinId="11" hidden="1" customBuiltin="1"/>
    <cellStyle name="Warning Text" xfId="27340" builtinId="11" hidden="1" customBuiltin="1"/>
    <cellStyle name="Warning Text" xfId="27315" builtinId="11" hidden="1" customBuiltin="1"/>
    <cellStyle name="Warning Text" xfId="27343" builtinId="11" hidden="1" customBuiltin="1"/>
    <cellStyle name="Warning Text" xfId="27468" builtinId="11" hidden="1" customBuiltin="1"/>
    <cellStyle name="Warning Text" xfId="27490" builtinId="11" hidden="1" customBuiltin="1"/>
    <cellStyle name="Warning Text" xfId="27511" builtinId="11" hidden="1" customBuiltin="1"/>
    <cellStyle name="Warning Text" xfId="27532" builtinId="11" hidden="1" customBuiltin="1"/>
    <cellStyle name="Warning Text" xfId="26620" builtinId="11" hidden="1" customBuiltin="1"/>
    <cellStyle name="Warning Text" xfId="26534" builtinId="11" hidden="1" customBuiltin="1"/>
    <cellStyle name="Warning Text" xfId="26540" builtinId="11" hidden="1" customBuiltin="1"/>
    <cellStyle name="Warning Text" xfId="26609" builtinId="11" hidden="1" customBuiltin="1"/>
    <cellStyle name="Warning Text" xfId="26632" builtinId="11" hidden="1" customBuiltin="1"/>
    <cellStyle name="Warning Text" xfId="26516" builtinId="11" hidden="1" customBuiltin="1"/>
    <cellStyle name="Warning Text" xfId="27585" builtinId="11" hidden="1" customBuiltin="1"/>
    <cellStyle name="Warning Text" xfId="27606" builtinId="11" hidden="1" customBuiltin="1"/>
    <cellStyle name="Warning Text" xfId="27629" builtinId="11" hidden="1" customBuiltin="1"/>
    <cellStyle name="Warning Text" xfId="27650" builtinId="11" hidden="1" customBuiltin="1"/>
    <cellStyle name="Warning Text" xfId="27671" builtinId="11" hidden="1" customBuiltin="1"/>
    <cellStyle name="Warning Text" xfId="27552" builtinId="11" hidden="1" customBuiltin="1"/>
    <cellStyle name="Warning Text" xfId="27703" builtinId="11" hidden="1" customBuiltin="1"/>
    <cellStyle name="Warning Text" xfId="27731" builtinId="11" hidden="1" customBuiltin="1"/>
    <cellStyle name="Warning Text" xfId="27766" builtinId="11" hidden="1" customBuiltin="1"/>
    <cellStyle name="Warning Text" xfId="27795" builtinId="11" hidden="1" customBuiltin="1"/>
    <cellStyle name="Warning Text" xfId="27826" builtinId="11" hidden="1" customBuiltin="1"/>
    <cellStyle name="Warning Text" xfId="27732" builtinId="11" hidden="1" customBuiltin="1"/>
    <cellStyle name="Warning Text" xfId="27706" builtinId="11" hidden="1" customBuiltin="1"/>
    <cellStyle name="Warning Text" xfId="27735" builtinId="11" hidden="1" customBuiltin="1"/>
    <cellStyle name="Warning Text" xfId="27872" builtinId="11" hidden="1" customBuiltin="1"/>
    <cellStyle name="Warning Text" xfId="27893" builtinId="11" hidden="1" customBuiltin="1"/>
    <cellStyle name="Warning Text" xfId="27914" builtinId="11" hidden="1" customBuiltin="1"/>
    <cellStyle name="Warning Text" xfId="27818" builtinId="11" hidden="1" customBuiltin="1"/>
    <cellStyle name="Warning Text" xfId="27954" builtinId="11" hidden="1" customBuiltin="1"/>
    <cellStyle name="Warning Text" xfId="27981" builtinId="11" hidden="1" customBuiltin="1"/>
    <cellStyle name="Warning Text" xfId="28013" builtinId="11" hidden="1" customBuiltin="1"/>
    <cellStyle name="Warning Text" xfId="28041" builtinId="11" hidden="1" customBuiltin="1"/>
    <cellStyle name="Warning Text" xfId="28068" builtinId="11" hidden="1" customBuiltin="1"/>
    <cellStyle name="Warning Text" xfId="27982" builtinId="11" hidden="1" customBuiltin="1"/>
    <cellStyle name="Warning Text" xfId="27957" builtinId="11" hidden="1" customBuiltin="1"/>
    <cellStyle name="Warning Text" xfId="27985" builtinId="11" hidden="1" customBuiltin="1"/>
    <cellStyle name="Warning Text" xfId="28109" builtinId="11" hidden="1" customBuiltin="1"/>
    <cellStyle name="Warning Text" xfId="28130" builtinId="11" hidden="1" customBuiltin="1"/>
    <cellStyle name="Warning Text" xfId="28151" builtinId="11" hidden="1" customBuiltin="1"/>
    <cellStyle name="Warning Text" xfId="28175" builtinId="11" hidden="1" customBuiltin="1"/>
    <cellStyle name="Warning Text" xfId="28210" builtinId="11" hidden="1" customBuiltin="1"/>
    <cellStyle name="Warning Text" xfId="28237" builtinId="11" hidden="1" customBuiltin="1"/>
    <cellStyle name="Warning Text" xfId="28269" builtinId="11" hidden="1" customBuiltin="1"/>
    <cellStyle name="Warning Text" xfId="28297" builtinId="11" hidden="1" customBuiltin="1"/>
    <cellStyle name="Warning Text" xfId="28324" builtinId="11" hidden="1" customBuiltin="1"/>
    <cellStyle name="Warning Text" xfId="28238" builtinId="11" hidden="1" customBuiltin="1"/>
    <cellStyle name="Warning Text" xfId="28213" builtinId="11" hidden="1" customBuiltin="1"/>
    <cellStyle name="Warning Text" xfId="28241" builtinId="11" hidden="1" customBuiltin="1"/>
    <cellStyle name="Warning Text" xfId="28365" builtinId="11" hidden="1" customBuiltin="1"/>
    <cellStyle name="Warning Text" xfId="28386" builtinId="11" hidden="1" customBuiltin="1"/>
    <cellStyle name="Warning Text" xfId="28407" builtinId="11" hidden="1" customBuiltin="1"/>
    <cellStyle name="Warning Text" xfId="28428" builtinId="11" hidden="1" customBuiltin="1"/>
  </cellStyles>
  <dxfs count="59">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s>
  <tableStyles count="0" defaultTableStyle="TableStyleMedium9" defaultPivotStyle="PivotStyleLight16"/>
  <colors>
    <mruColors>
      <color rgb="FFFFFFCC"/>
      <color rgb="FFADD7DB"/>
      <color rgb="FF99988E"/>
      <color rgb="FF2E666C"/>
      <color rgb="FFD97E55"/>
      <color rgb="FF2F0000"/>
      <color rgb="FFFFFF99"/>
      <color rgb="FF00FF00"/>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314325</xdr:colOff>
      <xdr:row>0</xdr:row>
      <xdr:rowOff>142875</xdr:rowOff>
    </xdr:from>
    <xdr:ext cx="2314575" cy="704850"/>
    <xdr:pic>
      <xdr:nvPicPr>
        <xdr:cNvPr id="2" name="Picture 5" descr="ComComNZ colour.jpg"/>
        <xdr:cNvPicPr>
          <a:picLocks noChangeAspect="1"/>
        </xdr:cNvPicPr>
      </xdr:nvPicPr>
      <xdr:blipFill>
        <a:blip xmlns:r="http://schemas.openxmlformats.org/officeDocument/2006/relationships" r:embed="rId1" cstate="print"/>
        <a:srcRect/>
        <a:stretch>
          <a:fillRect/>
        </a:stretch>
      </xdr:blipFill>
      <xdr:spPr bwMode="auto">
        <a:xfrm>
          <a:off x="314325" y="142875"/>
          <a:ext cx="2314575" cy="704850"/>
        </a:xfrm>
        <a:prstGeom prst="rect">
          <a:avLst/>
        </a:prstGeom>
        <a:noFill/>
        <a:ln w="9525">
          <a:noFill/>
          <a:miter lim="800000"/>
          <a:headEnd/>
          <a:tailEnd/>
        </a:ln>
      </xdr:spPr>
    </xdr:pic>
    <xdr:clientData/>
  </xdr:oneCellAnchor>
  <xdr:twoCellAnchor editAs="oneCell">
    <xdr:from>
      <xdr:col>0</xdr:col>
      <xdr:colOff>0</xdr:colOff>
      <xdr:row>1</xdr:row>
      <xdr:rowOff>2200275</xdr:rowOff>
    </xdr:from>
    <xdr:to>
      <xdr:col>4</xdr:col>
      <xdr:colOff>0</xdr:colOff>
      <xdr:row>14</xdr:row>
      <xdr:rowOff>180975</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390775"/>
          <a:ext cx="8982075" cy="3390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314325</xdr:colOff>
      <xdr:row>0</xdr:row>
      <xdr:rowOff>142875</xdr:rowOff>
    </xdr:from>
    <xdr:ext cx="2314575" cy="704850"/>
    <xdr:pic>
      <xdr:nvPicPr>
        <xdr:cNvPr id="5" name="Picture 5" descr="ComComNZ colour.jpg"/>
        <xdr:cNvPicPr>
          <a:picLocks noChangeAspect="1"/>
        </xdr:cNvPicPr>
      </xdr:nvPicPr>
      <xdr:blipFill>
        <a:blip xmlns:r="http://schemas.openxmlformats.org/officeDocument/2006/relationships" r:embed="rId1" cstate="print"/>
        <a:srcRect/>
        <a:stretch>
          <a:fillRect/>
        </a:stretch>
      </xdr:blipFill>
      <xdr:spPr bwMode="auto">
        <a:xfrm>
          <a:off x="314325" y="142875"/>
          <a:ext cx="2314575" cy="704850"/>
        </a:xfrm>
        <a:prstGeom prst="rect">
          <a:avLst/>
        </a:prstGeom>
        <a:noFill/>
        <a:ln w="9525">
          <a:noFill/>
          <a:miter lim="800000"/>
          <a:headEnd/>
          <a:tailEnd/>
        </a:ln>
      </xdr:spPr>
    </xdr:pic>
    <xdr:clientData/>
  </xdr:oneCellAnchor>
  <xdr:twoCellAnchor editAs="oneCell">
    <xdr:from>
      <xdr:col>0</xdr:col>
      <xdr:colOff>0</xdr:colOff>
      <xdr:row>1</xdr:row>
      <xdr:rowOff>2162175</xdr:rowOff>
    </xdr:from>
    <xdr:to>
      <xdr:col>4</xdr:col>
      <xdr:colOff>0</xdr:colOff>
      <xdr:row>14</xdr:row>
      <xdr:rowOff>142875</xdr:rowOff>
    </xdr:to>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352675"/>
          <a:ext cx="8982075" cy="3390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D18"/>
  <sheetViews>
    <sheetView showGridLines="0" tabSelected="1" view="pageBreakPreview" zoomScaleNormal="100" zoomScaleSheetLayoutView="100" workbookViewId="0">
      <selection activeCell="A18" sqref="A18"/>
    </sheetView>
  </sheetViews>
  <sheetFormatPr defaultRowHeight="15"/>
  <cols>
    <col min="1" max="1" width="26.5703125" style="296" customWidth="1"/>
    <col min="2" max="2" width="43.140625" style="296" customWidth="1"/>
    <col min="3" max="3" width="32.7109375" style="296" customWidth="1"/>
    <col min="4" max="4" width="32.28515625" style="296" customWidth="1"/>
    <col min="5" max="16384" width="9.140625" style="296"/>
  </cols>
  <sheetData>
    <row r="1" spans="1:4">
      <c r="A1" s="97"/>
      <c r="B1" s="98"/>
      <c r="C1" s="98"/>
      <c r="D1" s="99"/>
    </row>
    <row r="2" spans="1:4" ht="189" customHeight="1">
      <c r="A2" s="100"/>
      <c r="B2" s="226"/>
      <c r="C2" s="226"/>
      <c r="D2" s="101"/>
    </row>
    <row r="3" spans="1:4" ht="22.5">
      <c r="A3" s="19" t="s">
        <v>82</v>
      </c>
      <c r="B3" s="102"/>
      <c r="C3" s="102"/>
      <c r="D3" s="103"/>
    </row>
    <row r="4" spans="1:4" ht="22.5">
      <c r="A4" s="19" t="s">
        <v>447</v>
      </c>
      <c r="B4" s="102"/>
      <c r="C4" s="102"/>
      <c r="D4" s="103"/>
    </row>
    <row r="5" spans="1:4" ht="22.5">
      <c r="A5" s="19" t="s">
        <v>448</v>
      </c>
      <c r="B5" s="102"/>
      <c r="C5" s="102"/>
      <c r="D5" s="103"/>
    </row>
    <row r="6" spans="1:4" ht="22.5">
      <c r="A6" s="19" t="s">
        <v>458</v>
      </c>
      <c r="B6" s="102"/>
      <c r="C6" s="102"/>
      <c r="D6" s="103"/>
    </row>
    <row r="7" spans="1:4" ht="42" customHeight="1">
      <c r="A7" s="100"/>
      <c r="B7" s="226"/>
      <c r="C7" s="226"/>
      <c r="D7" s="101"/>
    </row>
    <row r="8" spans="1:4">
      <c r="A8" s="100"/>
      <c r="B8" s="226"/>
      <c r="C8" s="226"/>
      <c r="D8" s="101"/>
    </row>
    <row r="9" spans="1:4">
      <c r="A9" s="100"/>
      <c r="B9" s="226"/>
      <c r="C9" s="226"/>
      <c r="D9" s="101"/>
    </row>
    <row r="10" spans="1:4">
      <c r="A10" s="100"/>
      <c r="B10" s="226"/>
      <c r="C10" s="226"/>
      <c r="D10" s="101"/>
    </row>
    <row r="11" spans="1:4">
      <c r="A11" s="100"/>
      <c r="B11" s="226"/>
      <c r="C11" s="226"/>
      <c r="D11" s="101"/>
    </row>
    <row r="12" spans="1:4">
      <c r="A12" s="100"/>
      <c r="B12" s="226"/>
      <c r="C12" s="226"/>
      <c r="D12" s="101"/>
    </row>
    <row r="13" spans="1:4">
      <c r="A13" s="100"/>
      <c r="B13" s="226"/>
      <c r="C13" s="226"/>
      <c r="D13" s="101"/>
    </row>
    <row r="14" spans="1:4">
      <c r="A14" s="100"/>
      <c r="B14" s="226"/>
      <c r="C14" s="226"/>
      <c r="D14" s="101"/>
    </row>
    <row r="15" spans="1:4">
      <c r="A15" s="100"/>
      <c r="B15" s="226"/>
      <c r="C15" s="226"/>
      <c r="D15" s="101"/>
    </row>
    <row r="16" spans="1:4">
      <c r="A16" s="100"/>
      <c r="B16" s="226"/>
      <c r="C16" s="226"/>
      <c r="D16" s="101"/>
    </row>
    <row r="17" spans="1:4">
      <c r="A17" s="187" t="s">
        <v>461</v>
      </c>
      <c r="B17" s="102"/>
      <c r="C17" s="102"/>
      <c r="D17" s="103"/>
    </row>
    <row r="18" spans="1:4">
      <c r="A18" s="104"/>
      <c r="B18" s="105"/>
      <c r="C18" s="105"/>
      <c r="D18" s="106"/>
    </row>
  </sheetData>
  <sheetProtection formatColumns="0" formatRows="0"/>
  <pageMargins left="0.70866141732283472" right="0.70866141732283472" top="0.74803149606299213" bottom="0.74803149606299213" header="0.31496062992125984" footer="0.31496062992125984"/>
  <pageSetup paperSize="9" scale="97" fitToHeight="0" orientation="landscape" r:id="rId1"/>
  <headerFooter>
    <oddFooter>&amp;L&amp;F&amp;C&amp;A&amp;R&amp;P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0" tint="-0.14999847407452621"/>
    <pageSetUpPr fitToPage="1"/>
  </sheetPr>
  <dimension ref="A1:P44"/>
  <sheetViews>
    <sheetView showGridLines="0" view="pageBreakPreview" zoomScaleNormal="100" zoomScaleSheetLayoutView="100" workbookViewId="0">
      <selection activeCell="D23" sqref="D23"/>
    </sheetView>
  </sheetViews>
  <sheetFormatPr defaultRowHeight="15"/>
  <cols>
    <col min="1" max="1" width="42.85546875" style="21" customWidth="1"/>
    <col min="2" max="2" width="10.28515625" style="21" customWidth="1"/>
    <col min="3" max="3" width="13" style="21" customWidth="1"/>
    <col min="4" max="4" width="15.5703125" style="21" customWidth="1"/>
    <col min="5" max="14" width="10" style="21" customWidth="1"/>
    <col min="15" max="15" width="11" style="21" customWidth="1"/>
    <col min="16" max="16" width="2.7109375" style="21" customWidth="1"/>
  </cols>
  <sheetData>
    <row r="1" spans="1:16" ht="39.950000000000003" customHeight="1">
      <c r="A1" s="153" t="s">
        <v>42</v>
      </c>
      <c r="B1" s="12"/>
      <c r="C1" s="12"/>
      <c r="D1" s="12"/>
      <c r="E1" s="12"/>
      <c r="F1" s="12"/>
      <c r="G1" s="12"/>
      <c r="H1" s="12"/>
      <c r="I1" s="12"/>
      <c r="J1" s="12"/>
      <c r="K1" s="12"/>
      <c r="L1" s="12"/>
      <c r="M1" s="12"/>
      <c r="N1" s="12"/>
      <c r="O1" s="12"/>
      <c r="P1" s="12"/>
    </row>
    <row r="2" spans="1:16" ht="20.100000000000001" customHeight="1">
      <c r="A2" s="197" t="s">
        <v>268</v>
      </c>
      <c r="B2" s="14"/>
      <c r="C2" s="12"/>
      <c r="D2" s="12"/>
      <c r="E2" s="12"/>
      <c r="F2" s="12"/>
      <c r="G2" s="12"/>
      <c r="H2" s="12"/>
      <c r="I2" s="12"/>
      <c r="J2" s="12"/>
      <c r="K2" s="12"/>
      <c r="L2" s="12"/>
      <c r="M2" s="12"/>
      <c r="N2" s="12"/>
      <c r="O2" s="12"/>
      <c r="P2" s="12"/>
    </row>
    <row r="3" spans="1:16" ht="39.950000000000003" customHeight="1">
      <c r="A3" s="158" t="s">
        <v>0</v>
      </c>
      <c r="B3" s="12"/>
      <c r="C3" s="12"/>
      <c r="D3" s="12"/>
      <c r="E3" s="12"/>
      <c r="F3" s="12"/>
      <c r="G3" s="12"/>
      <c r="H3" s="12"/>
      <c r="I3" s="12"/>
      <c r="J3" s="12"/>
      <c r="K3" s="12"/>
      <c r="L3" s="12"/>
      <c r="M3" s="12"/>
      <c r="N3" s="12"/>
      <c r="O3" s="12"/>
      <c r="P3" s="12"/>
    </row>
    <row r="4" spans="1:16">
      <c r="A4" s="12"/>
      <c r="B4" s="22" t="s">
        <v>206</v>
      </c>
      <c r="C4" s="159" t="s">
        <v>105</v>
      </c>
      <c r="D4" s="12"/>
      <c r="E4" s="12"/>
      <c r="F4" s="12"/>
      <c r="G4" s="12"/>
      <c r="H4" s="12"/>
      <c r="I4" s="12"/>
      <c r="J4" s="12"/>
      <c r="K4" s="12"/>
      <c r="L4" s="12"/>
      <c r="M4" s="12"/>
      <c r="N4" s="12"/>
      <c r="O4" s="12"/>
      <c r="P4" s="12"/>
    </row>
    <row r="5" spans="1:16">
      <c r="A5" s="43" t="s">
        <v>120</v>
      </c>
      <c r="B5" s="80" t="s">
        <v>141</v>
      </c>
      <c r="C5" s="81">
        <f>'EDB data'!B18</f>
        <v>42460</v>
      </c>
      <c r="D5" s="12"/>
      <c r="E5" s="12"/>
      <c r="F5" s="12"/>
      <c r="G5" s="12"/>
      <c r="H5" s="12"/>
      <c r="I5" s="12"/>
      <c r="J5" s="12"/>
      <c r="K5" s="12"/>
      <c r="L5" s="12"/>
      <c r="M5" s="12"/>
      <c r="N5" s="12"/>
      <c r="O5" s="12"/>
      <c r="P5" s="12"/>
    </row>
    <row r="6" spans="1:16">
      <c r="A6" s="43" t="s">
        <v>41</v>
      </c>
      <c r="B6" s="80" t="s">
        <v>141</v>
      </c>
      <c r="C6" s="172">
        <f>'EDB data'!B15</f>
        <v>365</v>
      </c>
      <c r="D6" s="12"/>
      <c r="E6" s="12"/>
      <c r="F6" s="12"/>
      <c r="G6" s="12"/>
      <c r="H6" s="12"/>
      <c r="I6" s="12"/>
      <c r="J6" s="12"/>
      <c r="K6" s="12"/>
      <c r="L6" s="12"/>
      <c r="M6" s="12"/>
      <c r="N6" s="12"/>
      <c r="O6" s="12"/>
      <c r="P6" s="12"/>
    </row>
    <row r="7" spans="1:16">
      <c r="A7" s="43" t="s">
        <v>35</v>
      </c>
      <c r="B7" s="80" t="s">
        <v>141</v>
      </c>
      <c r="C7" s="172">
        <f>'EDB data'!B16</f>
        <v>182</v>
      </c>
      <c r="D7" s="12"/>
      <c r="E7" s="12"/>
      <c r="F7" s="12"/>
      <c r="G7" s="12"/>
      <c r="H7" s="12"/>
      <c r="I7" s="12"/>
      <c r="J7" s="12"/>
      <c r="K7" s="12"/>
      <c r="L7" s="12"/>
      <c r="M7" s="12"/>
      <c r="N7" s="12"/>
      <c r="O7" s="12"/>
      <c r="P7" s="12"/>
    </row>
    <row r="8" spans="1:16">
      <c r="A8" s="43" t="s">
        <v>34</v>
      </c>
      <c r="B8" s="80" t="s">
        <v>141</v>
      </c>
      <c r="C8" s="172">
        <f>'EDB data'!B17</f>
        <v>148</v>
      </c>
      <c r="D8" s="12"/>
      <c r="E8" s="12"/>
      <c r="F8" s="12"/>
      <c r="G8" s="12"/>
      <c r="H8" s="12"/>
      <c r="I8" s="12"/>
      <c r="J8" s="12"/>
      <c r="K8" s="12"/>
      <c r="L8" s="12"/>
      <c r="M8" s="12"/>
      <c r="N8" s="12"/>
      <c r="O8" s="12"/>
      <c r="P8" s="12"/>
    </row>
    <row r="9" spans="1:16">
      <c r="A9" s="43" t="s">
        <v>391</v>
      </c>
      <c r="B9" s="80" t="s">
        <v>141</v>
      </c>
      <c r="C9" s="49">
        <f>WACC</f>
        <v>7.1900000000000006E-2</v>
      </c>
      <c r="D9" s="12"/>
      <c r="E9" s="12"/>
      <c r="F9" s="12"/>
      <c r="G9" s="12"/>
      <c r="H9" s="12"/>
      <c r="I9" s="12"/>
      <c r="J9" s="12"/>
      <c r="K9" s="12"/>
      <c r="L9" s="12"/>
      <c r="M9" s="12"/>
      <c r="N9" s="12"/>
      <c r="O9" s="12"/>
      <c r="P9" s="12"/>
    </row>
    <row r="10" spans="1:16" ht="39.950000000000003" customHeight="1">
      <c r="A10" s="158" t="s">
        <v>1</v>
      </c>
      <c r="B10" s="13"/>
      <c r="C10" s="13"/>
      <c r="D10" s="12"/>
      <c r="E10" s="12"/>
      <c r="F10" s="12"/>
      <c r="G10" s="12"/>
      <c r="H10" s="12"/>
      <c r="I10" s="12"/>
      <c r="J10" s="12"/>
      <c r="K10" s="12"/>
      <c r="L10" s="12"/>
      <c r="M10" s="12"/>
      <c r="N10" s="12"/>
      <c r="O10" s="12"/>
      <c r="P10" s="12"/>
    </row>
    <row r="11" spans="1:16">
      <c r="A11" s="22"/>
      <c r="B11" s="22"/>
      <c r="C11" s="159" t="s">
        <v>105</v>
      </c>
      <c r="D11" s="79"/>
      <c r="E11" s="79"/>
      <c r="F11" s="79"/>
      <c r="G11" s="79"/>
      <c r="H11" s="79"/>
      <c r="I11" s="79"/>
      <c r="J11" s="79"/>
      <c r="K11" s="79"/>
      <c r="L11" s="12"/>
      <c r="M11" s="12"/>
      <c r="N11" s="12"/>
      <c r="O11" s="12"/>
      <c r="P11" s="12"/>
    </row>
    <row r="12" spans="1:16">
      <c r="A12" s="160" t="s">
        <v>40</v>
      </c>
      <c r="B12" s="40"/>
      <c r="C12" s="82">
        <f>EOMONTH(C5,-6)</f>
        <v>42277</v>
      </c>
      <c r="D12" s="12"/>
      <c r="E12" s="12"/>
      <c r="F12" s="12"/>
      <c r="G12" s="12"/>
      <c r="H12" s="12"/>
      <c r="I12" s="12"/>
      <c r="J12" s="12"/>
      <c r="K12" s="12"/>
      <c r="L12" s="12"/>
      <c r="M12" s="12"/>
      <c r="N12" s="12"/>
      <c r="O12" s="12"/>
      <c r="P12" s="12"/>
    </row>
    <row r="13" spans="1:16">
      <c r="A13" s="160" t="s">
        <v>39</v>
      </c>
      <c r="B13" s="40"/>
      <c r="C13" s="82">
        <f>C5-C8</f>
        <v>42312</v>
      </c>
      <c r="D13" s="155" t="s">
        <v>240</v>
      </c>
      <c r="E13" s="12"/>
      <c r="F13" s="12"/>
      <c r="G13" s="12"/>
      <c r="H13" s="12"/>
      <c r="I13" s="12"/>
      <c r="J13" s="12"/>
      <c r="K13" s="12"/>
      <c r="L13" s="12"/>
      <c r="M13" s="12"/>
      <c r="N13" s="12"/>
      <c r="O13" s="12"/>
      <c r="P13" s="12"/>
    </row>
    <row r="14" spans="1:16">
      <c r="A14" s="160" t="s">
        <v>271</v>
      </c>
      <c r="B14" s="40"/>
      <c r="C14" s="82">
        <f>C12</f>
        <v>42277</v>
      </c>
      <c r="D14" s="155" t="s">
        <v>36</v>
      </c>
      <c r="E14" s="12"/>
      <c r="F14" s="12"/>
      <c r="G14" s="12"/>
      <c r="H14" s="12"/>
      <c r="I14" s="12"/>
      <c r="J14" s="12"/>
      <c r="K14" s="12"/>
      <c r="L14" s="12"/>
      <c r="M14" s="12"/>
      <c r="N14" s="12"/>
      <c r="O14" s="12"/>
      <c r="P14" s="12"/>
    </row>
    <row r="15" spans="1:16">
      <c r="A15" s="160" t="s">
        <v>121</v>
      </c>
      <c r="B15" s="40"/>
      <c r="C15" s="82">
        <f>C12</f>
        <v>42277</v>
      </c>
      <c r="D15" s="155" t="s">
        <v>36</v>
      </c>
      <c r="E15" s="12"/>
      <c r="F15" s="12"/>
      <c r="G15" s="12"/>
      <c r="H15" s="12"/>
      <c r="I15" s="12"/>
      <c r="J15" s="12"/>
      <c r="K15" s="12"/>
      <c r="L15" s="12"/>
      <c r="M15" s="12"/>
      <c r="N15" s="12"/>
      <c r="O15" s="12"/>
      <c r="P15" s="12"/>
    </row>
    <row r="16" spans="1:16">
      <c r="A16" s="160" t="s">
        <v>122</v>
      </c>
      <c r="B16" s="40"/>
      <c r="C16" s="82">
        <f>C12</f>
        <v>42277</v>
      </c>
      <c r="D16" s="155" t="s">
        <v>36</v>
      </c>
      <c r="E16" s="12"/>
      <c r="F16" s="12"/>
      <c r="G16" s="12"/>
      <c r="H16" s="12"/>
      <c r="I16" s="12"/>
      <c r="J16" s="12"/>
      <c r="K16" s="12"/>
      <c r="L16" s="12"/>
      <c r="M16" s="12"/>
      <c r="N16" s="12"/>
      <c r="O16" s="12"/>
      <c r="P16" s="12"/>
    </row>
    <row r="17" spans="1:16">
      <c r="A17" s="160" t="s">
        <v>38</v>
      </c>
      <c r="B17" s="40"/>
      <c r="C17" s="82">
        <f>C12</f>
        <v>42277</v>
      </c>
      <c r="D17" s="155" t="s">
        <v>36</v>
      </c>
      <c r="E17" s="12"/>
      <c r="F17" s="12"/>
      <c r="G17" s="12"/>
      <c r="H17" s="12"/>
      <c r="I17" s="12"/>
      <c r="J17" s="12"/>
      <c r="K17" s="12"/>
      <c r="L17" s="12"/>
      <c r="M17" s="12"/>
      <c r="N17" s="12"/>
      <c r="O17" s="12"/>
      <c r="P17" s="12"/>
    </row>
    <row r="18" spans="1:16">
      <c r="A18" s="160" t="s">
        <v>37</v>
      </c>
      <c r="B18" s="40"/>
      <c r="C18" s="83">
        <f>C12</f>
        <v>42277</v>
      </c>
      <c r="D18" s="155" t="s">
        <v>36</v>
      </c>
      <c r="E18" s="12"/>
      <c r="F18" s="12"/>
      <c r="G18" s="12"/>
      <c r="H18" s="12"/>
      <c r="I18" s="12"/>
      <c r="J18" s="12"/>
      <c r="K18" s="12"/>
      <c r="L18" s="12"/>
      <c r="M18" s="12"/>
      <c r="N18" s="12"/>
      <c r="O18" s="12"/>
      <c r="P18" s="12"/>
    </row>
    <row r="19" spans="1:16">
      <c r="A19" s="160" t="s">
        <v>53</v>
      </c>
      <c r="B19" s="40"/>
      <c r="C19" s="68">
        <f>(1+$C$9)^(C7/C6)</f>
        <v>1.0352275669181401</v>
      </c>
      <c r="D19" s="155" t="s">
        <v>241</v>
      </c>
      <c r="E19" s="12"/>
      <c r="F19" s="12"/>
      <c r="G19" s="12"/>
      <c r="H19" s="12"/>
      <c r="I19" s="12"/>
      <c r="J19" s="12"/>
      <c r="K19" s="12"/>
      <c r="L19" s="12"/>
      <c r="M19" s="12"/>
      <c r="N19" s="12"/>
      <c r="O19" s="12"/>
      <c r="P19" s="12"/>
    </row>
    <row r="20" spans="1:16" ht="18">
      <c r="A20" s="43" t="s">
        <v>33</v>
      </c>
      <c r="B20" s="43"/>
      <c r="C20" s="84">
        <f>(1+$C$9)^(C8/C6)</f>
        <v>1.0285536205330978</v>
      </c>
      <c r="D20" s="155" t="s">
        <v>272</v>
      </c>
      <c r="E20" s="12"/>
      <c r="F20" s="12"/>
      <c r="G20" s="12"/>
      <c r="H20" s="12"/>
      <c r="I20" s="12"/>
      <c r="J20" s="12"/>
      <c r="K20" s="12"/>
      <c r="L20" s="12"/>
      <c r="M20" s="12"/>
      <c r="N20" s="12"/>
      <c r="O20" s="12"/>
      <c r="P20" s="12"/>
    </row>
    <row r="21" spans="1:16" ht="39.950000000000003" customHeight="1">
      <c r="A21" s="158" t="s">
        <v>126</v>
      </c>
      <c r="B21" s="13"/>
      <c r="C21" s="13"/>
      <c r="D21" s="12"/>
      <c r="E21" s="12"/>
      <c r="F21" s="12"/>
      <c r="G21" s="12"/>
      <c r="H21" s="12"/>
      <c r="I21" s="12"/>
      <c r="J21" s="12"/>
      <c r="K21" s="12"/>
      <c r="L21" s="12"/>
      <c r="M21" s="12"/>
      <c r="N21" s="12"/>
      <c r="O21" s="12"/>
      <c r="P21" s="12"/>
    </row>
    <row r="22" spans="1:16">
      <c r="A22" s="149"/>
      <c r="B22" s="149"/>
      <c r="C22" s="159" t="s">
        <v>105</v>
      </c>
      <c r="D22" s="12"/>
      <c r="E22" s="12"/>
      <c r="F22" s="12"/>
      <c r="G22" s="12"/>
      <c r="H22" s="12"/>
      <c r="I22" s="12"/>
      <c r="J22" s="12"/>
      <c r="K22" s="12"/>
      <c r="L22" s="12"/>
      <c r="M22" s="12"/>
      <c r="N22" s="12"/>
      <c r="O22" s="12"/>
      <c r="P22" s="12"/>
    </row>
    <row r="23" spans="1:16">
      <c r="A23" s="27" t="s">
        <v>269</v>
      </c>
      <c r="B23" s="27"/>
      <c r="C23" s="66">
        <f>$C$19</f>
        <v>1.0352275669181401</v>
      </c>
      <c r="D23" s="150"/>
      <c r="E23" s="12"/>
      <c r="F23" s="12"/>
      <c r="G23" s="12"/>
      <c r="H23" s="12"/>
      <c r="I23" s="12"/>
      <c r="J23" s="12"/>
      <c r="K23" s="12"/>
      <c r="L23" s="12"/>
      <c r="M23" s="12"/>
      <c r="N23" s="12"/>
      <c r="O23" s="12"/>
      <c r="P23" s="12"/>
    </row>
    <row r="24" spans="1:16">
      <c r="A24" s="27" t="s">
        <v>142</v>
      </c>
      <c r="B24" s="27"/>
      <c r="C24" s="66">
        <f t="shared" ref="C24:C26" si="0">$C$19</f>
        <v>1.0352275669181401</v>
      </c>
      <c r="D24" s="150"/>
      <c r="E24" s="12"/>
      <c r="F24" s="12"/>
      <c r="G24" s="12"/>
      <c r="H24" s="12"/>
      <c r="I24" s="12"/>
      <c r="J24" s="12"/>
      <c r="K24" s="12"/>
      <c r="L24" s="12"/>
      <c r="M24" s="12"/>
      <c r="N24" s="12"/>
      <c r="O24" s="12"/>
      <c r="P24" s="12"/>
    </row>
    <row r="25" spans="1:16">
      <c r="A25" s="27" t="s">
        <v>143</v>
      </c>
      <c r="B25" s="27"/>
      <c r="C25" s="66">
        <f t="shared" si="0"/>
        <v>1.0352275669181401</v>
      </c>
      <c r="D25" s="150"/>
      <c r="E25" s="12"/>
      <c r="F25" s="12"/>
      <c r="G25" s="12"/>
      <c r="H25" s="12"/>
      <c r="I25" s="12"/>
      <c r="J25" s="12"/>
      <c r="K25" s="12"/>
      <c r="L25" s="12"/>
      <c r="M25" s="12"/>
      <c r="N25" s="12"/>
      <c r="O25" s="12"/>
      <c r="P25" s="12"/>
    </row>
    <row r="26" spans="1:16">
      <c r="A26" s="27" t="s">
        <v>144</v>
      </c>
      <c r="B26" s="27"/>
      <c r="C26" s="66">
        <f t="shared" si="0"/>
        <v>1.0352275669181401</v>
      </c>
      <c r="D26" s="150"/>
      <c r="E26" s="12"/>
      <c r="F26" s="12"/>
      <c r="G26" s="12"/>
      <c r="H26" s="12"/>
      <c r="I26" s="12"/>
      <c r="J26" s="12"/>
      <c r="K26" s="12"/>
      <c r="L26" s="12"/>
      <c r="M26" s="12"/>
      <c r="N26" s="12"/>
      <c r="O26" s="12"/>
      <c r="P26" s="12"/>
    </row>
    <row r="27" spans="1:16">
      <c r="A27" s="27" t="s">
        <v>145</v>
      </c>
      <c r="B27" s="27"/>
      <c r="C27" s="66">
        <f>$C$20</f>
        <v>1.0285536205330978</v>
      </c>
      <c r="D27" s="85"/>
      <c r="E27" s="12"/>
      <c r="F27" s="148"/>
      <c r="G27" s="12"/>
      <c r="H27" s="12"/>
      <c r="I27" s="12"/>
      <c r="J27" s="12"/>
      <c r="K27" s="12"/>
      <c r="L27" s="12"/>
      <c r="M27" s="12"/>
      <c r="N27" s="12"/>
      <c r="O27" s="12"/>
      <c r="P27" s="12"/>
    </row>
    <row r="28" spans="1:16" ht="39.950000000000003" customHeight="1">
      <c r="A28" s="161" t="s">
        <v>207</v>
      </c>
      <c r="B28" s="86"/>
      <c r="C28" s="86"/>
      <c r="D28" s="86"/>
      <c r="E28" s="86"/>
      <c r="F28" s="86"/>
      <c r="G28" s="86"/>
      <c r="H28" s="86"/>
      <c r="I28" s="86"/>
      <c r="J28" s="86"/>
      <c r="K28" s="86"/>
      <c r="L28" s="86"/>
      <c r="M28" s="86"/>
      <c r="N28" s="86"/>
      <c r="O28" s="86"/>
      <c r="P28" s="12"/>
    </row>
    <row r="29" spans="1:16" ht="15.75">
      <c r="A29" s="192" t="s">
        <v>270</v>
      </c>
      <c r="B29" s="87"/>
      <c r="C29" s="86"/>
      <c r="D29" s="86"/>
      <c r="E29" s="86"/>
      <c r="F29" s="86"/>
      <c r="G29" s="86"/>
      <c r="H29" s="86"/>
      <c r="I29" s="86"/>
      <c r="J29" s="86"/>
      <c r="K29" s="86"/>
      <c r="L29" s="86"/>
      <c r="M29" s="86"/>
      <c r="N29" s="86"/>
      <c r="O29" s="86"/>
      <c r="P29" s="12"/>
    </row>
    <row r="30" spans="1:16" ht="15.75">
      <c r="A30" s="192" t="s">
        <v>51</v>
      </c>
      <c r="B30" s="87"/>
      <c r="C30" s="86"/>
      <c r="D30" s="86"/>
      <c r="E30" s="86"/>
      <c r="F30" s="86"/>
      <c r="G30" s="86"/>
      <c r="H30" s="86"/>
      <c r="I30" s="86"/>
      <c r="J30" s="86"/>
      <c r="K30" s="86"/>
      <c r="L30" s="86"/>
      <c r="M30" s="86"/>
      <c r="N30" s="86"/>
      <c r="O30" s="86"/>
      <c r="P30" s="12"/>
    </row>
    <row r="31" spans="1:16" ht="39.950000000000003" customHeight="1">
      <c r="A31" s="162" t="s">
        <v>69</v>
      </c>
      <c r="B31" s="88"/>
      <c r="C31" s="86"/>
      <c r="D31" s="86"/>
      <c r="E31" s="86"/>
      <c r="F31" s="86"/>
      <c r="G31" s="86"/>
      <c r="H31" s="86"/>
      <c r="I31" s="86"/>
      <c r="J31" s="86"/>
      <c r="K31" s="86"/>
      <c r="L31" s="86"/>
      <c r="M31" s="86"/>
      <c r="N31" s="86"/>
      <c r="O31" s="86"/>
      <c r="P31" s="12"/>
    </row>
    <row r="32" spans="1:16">
      <c r="A32" s="89" t="s">
        <v>47</v>
      </c>
      <c r="B32" s="89"/>
      <c r="C32" s="204">
        <f>EDATE(C5,-12)</f>
        <v>42094</v>
      </c>
      <c r="D32" s="204">
        <f>EOMONTH(C32,1)+20</f>
        <v>42144</v>
      </c>
      <c r="E32" s="90">
        <f>EDATE(D32,1)</f>
        <v>42175</v>
      </c>
      <c r="F32" s="90">
        <f t="shared" ref="F32:M32" si="1">EDATE(E32,1)</f>
        <v>42205</v>
      </c>
      <c r="G32" s="90">
        <f t="shared" si="1"/>
        <v>42236</v>
      </c>
      <c r="H32" s="90">
        <f t="shared" si="1"/>
        <v>42267</v>
      </c>
      <c r="I32" s="90">
        <f t="shared" si="1"/>
        <v>42297</v>
      </c>
      <c r="J32" s="90">
        <f t="shared" si="1"/>
        <v>42328</v>
      </c>
      <c r="K32" s="90">
        <f t="shared" si="1"/>
        <v>42358</v>
      </c>
      <c r="L32" s="90">
        <f t="shared" si="1"/>
        <v>42389</v>
      </c>
      <c r="M32" s="90">
        <f t="shared" si="1"/>
        <v>42420</v>
      </c>
      <c r="N32" s="90">
        <f>EDATE(M32,1)</f>
        <v>42449</v>
      </c>
      <c r="O32" s="90">
        <f>EDATE(N32,1)</f>
        <v>42480</v>
      </c>
      <c r="P32" s="12"/>
    </row>
    <row r="33" spans="1:16">
      <c r="A33" s="91" t="s">
        <v>43</v>
      </c>
      <c r="B33" s="91"/>
      <c r="C33" s="92">
        <v>0</v>
      </c>
      <c r="D33" s="92">
        <v>1</v>
      </c>
      <c r="E33" s="92">
        <v>1</v>
      </c>
      <c r="F33" s="92">
        <v>1</v>
      </c>
      <c r="G33" s="92">
        <v>1</v>
      </c>
      <c r="H33" s="92">
        <v>1</v>
      </c>
      <c r="I33" s="92">
        <v>1</v>
      </c>
      <c r="J33" s="92">
        <v>1</v>
      </c>
      <c r="K33" s="92">
        <v>1</v>
      </c>
      <c r="L33" s="92">
        <v>1</v>
      </c>
      <c r="M33" s="92">
        <v>1</v>
      </c>
      <c r="N33" s="92">
        <v>1</v>
      </c>
      <c r="O33" s="92">
        <v>1</v>
      </c>
      <c r="P33" s="12"/>
    </row>
    <row r="34" spans="1:16">
      <c r="A34" s="93"/>
      <c r="B34" s="86"/>
      <c r="C34" s="86"/>
      <c r="D34" s="86"/>
      <c r="E34" s="86"/>
      <c r="F34" s="86"/>
      <c r="G34" s="86"/>
      <c r="H34" s="86"/>
      <c r="I34" s="86"/>
      <c r="J34" s="86"/>
      <c r="K34" s="86"/>
      <c r="L34" s="86"/>
      <c r="M34" s="86"/>
      <c r="N34" s="86"/>
      <c r="O34" s="86"/>
      <c r="P34" s="12"/>
    </row>
    <row r="35" spans="1:16">
      <c r="A35" s="162" t="s">
        <v>50</v>
      </c>
      <c r="B35" s="88"/>
      <c r="C35" s="86"/>
      <c r="D35" s="86"/>
      <c r="E35" s="86"/>
      <c r="F35" s="86"/>
      <c r="G35" s="86"/>
      <c r="H35" s="86"/>
      <c r="I35" s="86"/>
      <c r="J35" s="86"/>
      <c r="K35" s="86"/>
      <c r="L35" s="86"/>
      <c r="M35" s="86"/>
      <c r="N35" s="86"/>
      <c r="O35" s="86"/>
      <c r="P35" s="12"/>
    </row>
    <row r="36" spans="1:16">
      <c r="A36" s="89" t="s">
        <v>47</v>
      </c>
      <c r="B36" s="89"/>
      <c r="C36" s="90">
        <f>C32</f>
        <v>42094</v>
      </c>
      <c r="D36" s="90">
        <f>C13</f>
        <v>42312</v>
      </c>
      <c r="E36" s="86"/>
      <c r="F36" s="86"/>
      <c r="G36" s="86"/>
      <c r="H36" s="86"/>
      <c r="I36" s="86"/>
      <c r="J36" s="86"/>
      <c r="K36" s="86"/>
      <c r="L36" s="86"/>
      <c r="M36" s="86"/>
      <c r="N36" s="86"/>
      <c r="O36" s="86"/>
      <c r="P36" s="12"/>
    </row>
    <row r="37" spans="1:16">
      <c r="A37" s="91" t="s">
        <v>43</v>
      </c>
      <c r="B37" s="91"/>
      <c r="C37" s="92">
        <v>0</v>
      </c>
      <c r="D37" s="92">
        <v>12</v>
      </c>
      <c r="E37" s="86"/>
      <c r="F37" s="86"/>
      <c r="G37" s="86"/>
      <c r="H37" s="86"/>
      <c r="I37" s="86"/>
      <c r="J37" s="86"/>
      <c r="K37" s="86"/>
      <c r="L37" s="86"/>
      <c r="M37" s="86"/>
      <c r="N37" s="86"/>
      <c r="O37" s="86"/>
      <c r="P37" s="12"/>
    </row>
    <row r="38" spans="1:16">
      <c r="A38" s="86"/>
      <c r="B38" s="86"/>
      <c r="C38" s="86"/>
      <c r="D38" s="86"/>
      <c r="E38" s="86"/>
      <c r="F38" s="86"/>
      <c r="G38" s="86"/>
      <c r="H38" s="86"/>
      <c r="I38" s="86"/>
      <c r="J38" s="86"/>
      <c r="K38" s="86"/>
      <c r="L38" s="86"/>
      <c r="M38" s="86"/>
      <c r="N38" s="86"/>
      <c r="O38" s="86"/>
      <c r="P38" s="12"/>
    </row>
    <row r="39" spans="1:16">
      <c r="A39" s="89" t="s">
        <v>106</v>
      </c>
      <c r="B39" s="89"/>
      <c r="C39" s="94" t="s">
        <v>105</v>
      </c>
      <c r="D39" s="86"/>
      <c r="E39" s="86"/>
      <c r="F39" s="86"/>
      <c r="G39" s="86"/>
      <c r="H39" s="86"/>
      <c r="I39" s="86"/>
      <c r="J39" s="86"/>
      <c r="K39" s="86"/>
      <c r="L39" s="86"/>
      <c r="M39" s="86"/>
      <c r="N39" s="86"/>
      <c r="O39" s="86"/>
      <c r="P39" s="12"/>
    </row>
    <row r="40" spans="1:16">
      <c r="A40" s="91" t="str">
        <f>"PV as at "&amp;TEXT(C5,"dd mmm yy")&amp;" of the series of unit amounts"</f>
        <v>PV as at 31 Mar 16 of the series of unit amounts</v>
      </c>
      <c r="B40" s="91"/>
      <c r="C40" s="95">
        <f>XNPV(WACC,C33:O33,C32:O32)</f>
        <v>11.514129967819184</v>
      </c>
      <c r="D40" s="86"/>
      <c r="E40" s="86"/>
      <c r="F40" s="86"/>
      <c r="G40" s="86"/>
      <c r="H40" s="86"/>
      <c r="I40" s="86"/>
      <c r="J40" s="86"/>
      <c r="K40" s="86"/>
      <c r="L40" s="86"/>
      <c r="M40" s="86"/>
      <c r="N40" s="86"/>
      <c r="O40" s="86"/>
      <c r="P40" s="12"/>
    </row>
    <row r="41" spans="1:16">
      <c r="A41" s="91" t="s">
        <v>46</v>
      </c>
      <c r="B41" s="91"/>
      <c r="C41" s="95">
        <f>XNPV(WACC,C37:D37,C36:D36)</f>
        <v>11.512543864520806</v>
      </c>
      <c r="D41" s="86"/>
      <c r="E41" s="86"/>
      <c r="F41" s="86"/>
      <c r="G41" s="86"/>
      <c r="H41" s="86"/>
      <c r="I41" s="86"/>
      <c r="J41" s="86"/>
      <c r="K41" s="86"/>
      <c r="L41" s="86"/>
      <c r="M41" s="86"/>
      <c r="N41" s="86"/>
      <c r="O41" s="86"/>
      <c r="P41" s="12"/>
    </row>
    <row r="42" spans="1:16">
      <c r="A42" s="91" t="str">
        <f>"Difference in PV for a date of " &amp; TEXT(D36,"d mmm")</f>
        <v>Difference in PV for a date of 4 Nov</v>
      </c>
      <c r="B42" s="91"/>
      <c r="C42" s="95">
        <f>C40-C41</f>
        <v>1.5861032983774948E-3</v>
      </c>
      <c r="D42" s="86"/>
      <c r="E42" s="86"/>
      <c r="F42" s="86"/>
      <c r="G42" s="86"/>
      <c r="H42" s="86"/>
      <c r="I42" s="86"/>
      <c r="J42" s="86"/>
      <c r="K42" s="86"/>
      <c r="L42" s="86"/>
      <c r="M42" s="86"/>
      <c r="N42" s="86"/>
      <c r="O42" s="86"/>
      <c r="P42" s="12"/>
    </row>
    <row r="43" spans="1:16">
      <c r="A43" s="91" t="s">
        <v>199</v>
      </c>
      <c r="B43" s="91"/>
      <c r="C43" s="96">
        <f>C42/C40</f>
        <v>1.3775277010164827E-4</v>
      </c>
      <c r="D43" s="86"/>
      <c r="E43" s="86"/>
      <c r="F43" s="86"/>
      <c r="G43" s="86"/>
      <c r="H43" s="86"/>
      <c r="I43" s="86"/>
      <c r="J43" s="86"/>
      <c r="K43" s="86"/>
      <c r="L43" s="86"/>
      <c r="M43" s="86"/>
      <c r="N43" s="86"/>
      <c r="O43" s="86"/>
      <c r="P43" s="12"/>
    </row>
    <row r="44" spans="1:16">
      <c r="A44" s="12"/>
      <c r="B44" s="12"/>
      <c r="C44" s="12"/>
      <c r="D44" s="12"/>
      <c r="E44" s="12"/>
      <c r="F44" s="12"/>
      <c r="G44" s="12"/>
      <c r="H44" s="12"/>
      <c r="I44" s="12"/>
      <c r="J44" s="12"/>
      <c r="K44" s="12"/>
      <c r="L44" s="12"/>
      <c r="M44" s="12"/>
      <c r="N44" s="12"/>
      <c r="O44" s="12"/>
      <c r="P44" s="12"/>
    </row>
  </sheetData>
  <pageMargins left="0.25" right="0.25" top="0.75" bottom="0.75" header="0.3" footer="0.3"/>
  <pageSetup paperSize="9" scale="73" fitToHeight="0" orientation="landscape" r:id="rId1"/>
  <headerFooter>
    <oddHeader>&amp;R&amp;D &amp;T</oddHeader>
    <oddFooter>&amp;L&amp;F&amp;C&amp;A&amp;R&amp;P</oddFooter>
  </headerFooter>
  <rowBreaks count="1" manualBreakCount="1">
    <brk id="27" max="1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tint="-0.14999847407452621"/>
    <pageSetUpPr fitToPage="1"/>
  </sheetPr>
  <dimension ref="A1:K95"/>
  <sheetViews>
    <sheetView showGridLines="0" view="pageBreakPreview" zoomScaleNormal="100" zoomScaleSheetLayoutView="100" workbookViewId="0">
      <selection activeCell="J2" sqref="J2"/>
    </sheetView>
  </sheetViews>
  <sheetFormatPr defaultRowHeight="15"/>
  <cols>
    <col min="1" max="1" width="50.5703125" customWidth="1"/>
    <col min="2" max="2" width="12.5703125" customWidth="1"/>
    <col min="3" max="3" width="12" customWidth="1"/>
    <col min="4" max="10" width="11.85546875" customWidth="1"/>
    <col min="11" max="11" width="3.140625" customWidth="1"/>
  </cols>
  <sheetData>
    <row r="1" spans="1:11" ht="39.950000000000003" customHeight="1">
      <c r="A1" s="153" t="s">
        <v>110</v>
      </c>
      <c r="B1" s="12"/>
      <c r="C1" s="111"/>
      <c r="D1" s="12"/>
      <c r="E1" s="12"/>
      <c r="F1" s="12"/>
      <c r="G1" s="12"/>
      <c r="H1" s="12"/>
      <c r="I1" s="12"/>
      <c r="J1" s="214" t="str">
        <f>EDB_Name2</f>
        <v xml:space="preserve">Alpine Energy </v>
      </c>
      <c r="K1" s="12"/>
    </row>
    <row r="2" spans="1:11" s="18" customFormat="1" ht="20.100000000000001" customHeight="1">
      <c r="A2" s="197" t="s">
        <v>250</v>
      </c>
      <c r="B2" s="14"/>
      <c r="C2" s="12"/>
      <c r="D2" s="12"/>
      <c r="E2" s="12"/>
      <c r="F2" s="12"/>
      <c r="G2" s="12"/>
      <c r="H2" s="12"/>
      <c r="I2" s="12"/>
      <c r="J2" s="12"/>
      <c r="K2" s="12"/>
    </row>
    <row r="3" spans="1:11" ht="39.950000000000003" customHeight="1">
      <c r="A3" s="158" t="s">
        <v>0</v>
      </c>
      <c r="B3" s="12"/>
      <c r="C3" s="111"/>
      <c r="D3" s="16"/>
      <c r="E3" s="16"/>
      <c r="F3" s="12"/>
      <c r="G3" s="12"/>
      <c r="H3" s="12"/>
      <c r="I3" s="12"/>
      <c r="J3" s="12"/>
      <c r="K3" s="12"/>
    </row>
    <row r="4" spans="1:11">
      <c r="A4" s="22"/>
      <c r="B4" s="22" t="s">
        <v>206</v>
      </c>
      <c r="C4" s="159" t="s">
        <v>105</v>
      </c>
      <c r="D4" s="23" t="str">
        <f>Inputs!C$4</f>
        <v>2013/14</v>
      </c>
      <c r="E4" s="23" t="str">
        <f>Inputs!D$4</f>
        <v>2014/15</v>
      </c>
      <c r="F4" s="23" t="str">
        <f>Inputs!E$4</f>
        <v>2015/16</v>
      </c>
      <c r="G4" s="23" t="str">
        <f>Inputs!F$4</f>
        <v>2016/17</v>
      </c>
      <c r="H4" s="23" t="str">
        <f>Inputs!G$4</f>
        <v>2017/18</v>
      </c>
      <c r="I4" s="23" t="str">
        <f>Inputs!H$4</f>
        <v>2018/19</v>
      </c>
      <c r="J4" s="23" t="str">
        <f>Inputs!I$4</f>
        <v>2019/20</v>
      </c>
      <c r="K4" s="12"/>
    </row>
    <row r="5" spans="1:11">
      <c r="A5" s="27" t="s">
        <v>20</v>
      </c>
      <c r="B5" s="33" t="s">
        <v>141</v>
      </c>
      <c r="C5" s="173">
        <f>'EDB data'!B28</f>
        <v>153233.2190546873</v>
      </c>
      <c r="D5" s="67"/>
      <c r="E5" s="67"/>
      <c r="F5" s="67"/>
      <c r="G5" s="67"/>
      <c r="H5" s="67"/>
      <c r="I5" s="67"/>
      <c r="J5" s="67"/>
      <c r="K5" s="12"/>
    </row>
    <row r="6" spans="1:11">
      <c r="A6" s="27" t="s">
        <v>58</v>
      </c>
      <c r="B6" s="33" t="s">
        <v>141</v>
      </c>
      <c r="C6" s="173">
        <f>'EDB data'!B31</f>
        <v>9784.5645807422716</v>
      </c>
      <c r="D6" s="67"/>
      <c r="E6" s="67"/>
      <c r="F6" s="67"/>
      <c r="G6" s="67"/>
      <c r="H6" s="67"/>
      <c r="I6" s="67"/>
      <c r="J6" s="67"/>
      <c r="K6" s="12"/>
    </row>
    <row r="7" spans="1:11" s="18" customFormat="1">
      <c r="A7" s="27" t="s">
        <v>263</v>
      </c>
      <c r="B7" s="33" t="s">
        <v>141</v>
      </c>
      <c r="C7" s="173">
        <f>'EDB data'!B32</f>
        <v>2346.8188939219372</v>
      </c>
      <c r="D7" s="67"/>
      <c r="E7" s="67"/>
      <c r="F7" s="67"/>
      <c r="G7" s="67"/>
      <c r="H7" s="67"/>
      <c r="I7" s="67"/>
      <c r="J7" s="67"/>
      <c r="K7" s="12"/>
    </row>
    <row r="8" spans="1:11" s="18" customFormat="1">
      <c r="A8" s="27" t="s">
        <v>179</v>
      </c>
      <c r="B8" s="33" t="s">
        <v>141</v>
      </c>
      <c r="C8" s="173">
        <f>'EDB data'!B33</f>
        <v>156778.6950982842</v>
      </c>
      <c r="D8" s="67"/>
      <c r="E8" s="67"/>
      <c r="F8" s="67"/>
      <c r="G8" s="67"/>
      <c r="H8" s="67"/>
      <c r="I8" s="67"/>
      <c r="J8" s="67"/>
      <c r="K8" s="12"/>
    </row>
    <row r="9" spans="1:11">
      <c r="A9" s="27" t="s">
        <v>23</v>
      </c>
      <c r="B9" s="33" t="s">
        <v>141</v>
      </c>
      <c r="C9" s="174"/>
      <c r="D9" s="175">
        <f>'EDB data'!$B72</f>
        <v>168</v>
      </c>
      <c r="E9" s="175">
        <f>'EDB data'!$B73</f>
        <v>326.95299250294715</v>
      </c>
      <c r="F9" s="175">
        <f>'EDB data'!$B74</f>
        <v>332.63207673997107</v>
      </c>
      <c r="G9" s="175">
        <f>'EDB data'!$B75</f>
        <v>339.66332389057214</v>
      </c>
      <c r="H9" s="175">
        <f>'EDB data'!$B76</f>
        <v>347.02360458483008</v>
      </c>
      <c r="I9" s="175">
        <f>'EDB data'!$B77</f>
        <v>354.35027737076769</v>
      </c>
      <c r="J9" s="175">
        <f>'EDB data'!$B78</f>
        <v>361.63446017257883</v>
      </c>
      <c r="K9" s="12"/>
    </row>
    <row r="10" spans="1:11">
      <c r="A10" s="126" t="s">
        <v>45</v>
      </c>
      <c r="B10" s="33" t="s">
        <v>141</v>
      </c>
      <c r="C10" s="127"/>
      <c r="D10" s="175">
        <f>'EDB data'!$B63</f>
        <v>14228.648620499998</v>
      </c>
      <c r="E10" s="175">
        <f>'EDB data'!$B64</f>
        <v>18705.311427000001</v>
      </c>
      <c r="F10" s="175">
        <f>'EDB data'!$B65</f>
        <v>9564.4826426300915</v>
      </c>
      <c r="G10" s="175">
        <f>'EDB data'!$B66</f>
        <v>9433.7893241505353</v>
      </c>
      <c r="H10" s="175">
        <f>'EDB data'!$B67</f>
        <v>10826.837234549381</v>
      </c>
      <c r="I10" s="175">
        <f>'EDB data'!$B68</f>
        <v>8006.4357462069029</v>
      </c>
      <c r="J10" s="175">
        <f>'EDB data'!$B69</f>
        <v>8895.7689507102095</v>
      </c>
      <c r="K10" s="12"/>
    </row>
    <row r="11" spans="1:11">
      <c r="A11" s="27" t="s">
        <v>30</v>
      </c>
      <c r="B11" s="33" t="s">
        <v>141</v>
      </c>
      <c r="C11" s="173">
        <f>'EDB data'!B13</f>
        <v>44</v>
      </c>
      <c r="D11" s="67"/>
      <c r="E11" s="67"/>
      <c r="F11" s="67"/>
      <c r="G11" s="67"/>
      <c r="H11" s="67"/>
      <c r="I11" s="67"/>
      <c r="J11" s="67"/>
      <c r="K11" s="12"/>
    </row>
    <row r="12" spans="1:11">
      <c r="A12" s="27" t="s">
        <v>187</v>
      </c>
      <c r="B12" s="33" t="s">
        <v>141</v>
      </c>
      <c r="C12" s="128"/>
      <c r="D12" s="129">
        <f>'EDB data'!B23</f>
        <v>1.5332197614991383E-2</v>
      </c>
      <c r="E12" s="129">
        <f>'EDB data'!C23</f>
        <v>1.4261744966443057E-2</v>
      </c>
      <c r="F12" s="129">
        <f>'EDB data'!D23</f>
        <v>1.7369727047146455E-2</v>
      </c>
      <c r="G12" s="129">
        <f>'EDB data'!E23</f>
        <v>2.1138211382113914E-2</v>
      </c>
      <c r="H12" s="129">
        <f>'EDB data'!F23</f>
        <v>2.1669341894061001E-2</v>
      </c>
      <c r="I12" s="129">
        <f>'EDB data'!G23</f>
        <v>2.1112894596040599E-2</v>
      </c>
      <c r="J12" s="129">
        <f>'EDB data'!H23</f>
        <v>2.0556447298020419E-2</v>
      </c>
      <c r="K12" s="12"/>
    </row>
    <row r="13" spans="1:11" ht="39.950000000000003" customHeight="1">
      <c r="A13" s="158" t="s">
        <v>1</v>
      </c>
      <c r="B13" s="12"/>
      <c r="C13" s="111"/>
      <c r="D13" s="16"/>
      <c r="E13" s="16"/>
      <c r="F13" s="12"/>
      <c r="G13" s="12"/>
      <c r="H13" s="12"/>
      <c r="I13" s="12"/>
      <c r="J13" s="12"/>
      <c r="K13" s="12"/>
    </row>
    <row r="14" spans="1:11" ht="21">
      <c r="A14" s="146"/>
      <c r="B14" s="146"/>
      <c r="C14" s="147"/>
      <c r="D14" s="146"/>
      <c r="E14" s="146"/>
      <c r="F14" s="146"/>
      <c r="G14" s="146"/>
      <c r="H14" s="146"/>
      <c r="I14" s="146"/>
      <c r="J14" s="146"/>
      <c r="K14" s="13"/>
    </row>
    <row r="15" spans="1:11" ht="21">
      <c r="A15" s="157" t="s">
        <v>209</v>
      </c>
      <c r="B15" s="146"/>
      <c r="C15" s="147"/>
      <c r="D15" s="146"/>
      <c r="E15" s="146"/>
      <c r="F15" s="146"/>
      <c r="G15" s="146"/>
      <c r="H15" s="146"/>
      <c r="I15" s="146"/>
      <c r="J15" s="146"/>
      <c r="K15" s="13"/>
    </row>
    <row r="16" spans="1:11">
      <c r="A16" s="12"/>
      <c r="B16" s="22"/>
      <c r="C16" s="149"/>
      <c r="D16" s="130" t="str">
        <f>Inputs!C$4</f>
        <v>2013/14</v>
      </c>
      <c r="E16" s="130" t="str">
        <f>Inputs!D$4</f>
        <v>2014/15</v>
      </c>
      <c r="F16" s="130" t="str">
        <f>Inputs!E$4</f>
        <v>2015/16</v>
      </c>
      <c r="G16" s="130" t="str">
        <f>Inputs!F$4</f>
        <v>2016/17</v>
      </c>
      <c r="H16" s="130" t="str">
        <f>Inputs!G$4</f>
        <v>2017/18</v>
      </c>
      <c r="I16" s="130" t="str">
        <f>Inputs!H$4</f>
        <v>2018/19</v>
      </c>
      <c r="J16" s="130" t="str">
        <f>Inputs!I$4</f>
        <v>2019/20</v>
      </c>
      <c r="K16" s="12"/>
    </row>
    <row r="17" spans="1:11">
      <c r="A17" s="27" t="s">
        <v>22</v>
      </c>
      <c r="B17" s="33"/>
      <c r="C17" s="131"/>
      <c r="D17" s="201">
        <f>C5/C6</f>
        <v>15.660709047419134</v>
      </c>
      <c r="E17" s="132">
        <f t="shared" ref="E17:J17" si="0">D17-1</f>
        <v>14.660709047419134</v>
      </c>
      <c r="F17" s="132">
        <f t="shared" si="0"/>
        <v>13.660709047419134</v>
      </c>
      <c r="G17" s="132">
        <f t="shared" si="0"/>
        <v>12.660709047419134</v>
      </c>
      <c r="H17" s="132">
        <f t="shared" si="0"/>
        <v>11.660709047419134</v>
      </c>
      <c r="I17" s="132">
        <f t="shared" si="0"/>
        <v>10.660709047419134</v>
      </c>
      <c r="J17" s="132">
        <f t="shared" si="0"/>
        <v>9.6607090474191342</v>
      </c>
      <c r="K17" s="12"/>
    </row>
    <row r="18" spans="1:11">
      <c r="A18" s="40" t="s">
        <v>49</v>
      </c>
      <c r="B18" s="43"/>
      <c r="C18" s="133"/>
      <c r="D18" s="200"/>
      <c r="E18" s="176">
        <f t="shared" ref="E18" si="1">D22</f>
        <v>156778.6950982842</v>
      </c>
      <c r="F18" s="177">
        <f>E22</f>
        <v>147986.98069378638</v>
      </c>
      <c r="G18" s="177">
        <f>F22</f>
        <v>139383.455821532</v>
      </c>
      <c r="H18" s="177">
        <f>G22</f>
        <v>130970.84820078715</v>
      </c>
      <c r="I18" s="177">
        <f>H22</f>
        <v>122219.71059841115</v>
      </c>
      <c r="J18" s="177">
        <f>I22</f>
        <v>112971.20931677461</v>
      </c>
      <c r="K18" s="12"/>
    </row>
    <row r="19" spans="1:11">
      <c r="A19" s="40" t="s">
        <v>23</v>
      </c>
      <c r="B19" s="43"/>
      <c r="C19" s="72"/>
      <c r="D19" s="200"/>
      <c r="E19" s="176">
        <f t="shared" ref="E19:J19" si="2">E9</f>
        <v>326.95299250294715</v>
      </c>
      <c r="F19" s="176">
        <f t="shared" si="2"/>
        <v>332.63207673997107</v>
      </c>
      <c r="G19" s="176">
        <f t="shared" si="2"/>
        <v>339.66332389057214</v>
      </c>
      <c r="H19" s="176">
        <f t="shared" si="2"/>
        <v>347.02360458483008</v>
      </c>
      <c r="I19" s="176">
        <f t="shared" si="2"/>
        <v>354.35027737076769</v>
      </c>
      <c r="J19" s="176">
        <f t="shared" si="2"/>
        <v>361.63446017257883</v>
      </c>
      <c r="K19" s="12"/>
    </row>
    <row r="20" spans="1:11">
      <c r="A20" s="40" t="s">
        <v>24</v>
      </c>
      <c r="B20" s="43"/>
      <c r="C20" s="72"/>
      <c r="D20" s="200"/>
      <c r="E20" s="176">
        <f t="shared" ref="E20:J20" si="3">(E18*0.999-E19)*E27</f>
        <v>2229.0389077027098</v>
      </c>
      <c r="F20" s="180">
        <f t="shared" si="3"/>
        <v>2562.14523934112</v>
      </c>
      <c r="G20" s="180">
        <f t="shared" si="3"/>
        <v>2936.1907602336041</v>
      </c>
      <c r="H20" s="180">
        <f t="shared" si="3"/>
        <v>2827.6942625971446</v>
      </c>
      <c r="I20" s="180">
        <f t="shared" si="3"/>
        <v>2570.350095499211</v>
      </c>
      <c r="J20" s="180">
        <f t="shared" si="3"/>
        <v>2312.5305040817111</v>
      </c>
      <c r="K20" s="12"/>
    </row>
    <row r="21" spans="1:11">
      <c r="A21" s="40" t="s">
        <v>25</v>
      </c>
      <c r="B21" s="43"/>
      <c r="C21" s="72"/>
      <c r="D21" s="200"/>
      <c r="E21" s="176">
        <f t="shared" ref="E21:J21" si="4">E18/E17</f>
        <v>10693.800319697597</v>
      </c>
      <c r="F21" s="180">
        <f t="shared" si="4"/>
        <v>10833.038034855519</v>
      </c>
      <c r="G21" s="180">
        <f t="shared" si="4"/>
        <v>11009.135057087904</v>
      </c>
      <c r="H21" s="180">
        <f t="shared" si="4"/>
        <v>11231.808260388329</v>
      </c>
      <c r="I21" s="180">
        <f t="shared" si="4"/>
        <v>11464.501099764982</v>
      </c>
      <c r="J21" s="180">
        <f t="shared" si="4"/>
        <v>11693.883830085428</v>
      </c>
      <c r="K21" s="12"/>
    </row>
    <row r="22" spans="1:11">
      <c r="A22" s="40" t="s">
        <v>26</v>
      </c>
      <c r="B22" s="43"/>
      <c r="C22" s="72"/>
      <c r="D22" s="200">
        <f>C8</f>
        <v>156778.6950982842</v>
      </c>
      <c r="E22" s="180">
        <f t="shared" ref="E22:J22" si="5">E18-E19+E20-E21</f>
        <v>147986.98069378638</v>
      </c>
      <c r="F22" s="180">
        <f t="shared" si="5"/>
        <v>139383.455821532</v>
      </c>
      <c r="G22" s="180">
        <f t="shared" si="5"/>
        <v>130970.84820078715</v>
      </c>
      <c r="H22" s="180">
        <f t="shared" si="5"/>
        <v>122219.71059841115</v>
      </c>
      <c r="I22" s="180">
        <f t="shared" si="5"/>
        <v>112971.20931677461</v>
      </c>
      <c r="J22" s="180">
        <f t="shared" si="5"/>
        <v>103228.22153059833</v>
      </c>
      <c r="K22" s="12"/>
    </row>
    <row r="23" spans="1:11">
      <c r="A23" s="40"/>
      <c r="B23" s="134"/>
      <c r="C23" s="135"/>
      <c r="D23" s="181"/>
      <c r="E23" s="181"/>
      <c r="F23" s="180"/>
      <c r="G23" s="180"/>
      <c r="H23" s="180"/>
      <c r="I23" s="180"/>
      <c r="J23" s="180"/>
      <c r="K23" s="65"/>
    </row>
    <row r="24" spans="1:11" ht="15.75">
      <c r="A24" s="157" t="s">
        <v>210</v>
      </c>
      <c r="B24" s="107"/>
      <c r="C24" s="136"/>
      <c r="D24" s="107"/>
      <c r="E24" s="107"/>
      <c r="F24" s="107"/>
      <c r="G24" s="107"/>
      <c r="H24" s="107"/>
      <c r="I24" s="107"/>
      <c r="J24" s="107"/>
      <c r="K24" s="13"/>
    </row>
    <row r="25" spans="1:11">
      <c r="A25" s="22"/>
      <c r="B25" s="22"/>
      <c r="C25" s="149"/>
      <c r="D25" s="130" t="str">
        <f>Inputs!C$4</f>
        <v>2013/14</v>
      </c>
      <c r="E25" s="130" t="str">
        <f>Inputs!D$4</f>
        <v>2014/15</v>
      </c>
      <c r="F25" s="130" t="str">
        <f>Inputs!E$4</f>
        <v>2015/16</v>
      </c>
      <c r="G25" s="130" t="str">
        <f>Inputs!F$4</f>
        <v>2016/17</v>
      </c>
      <c r="H25" s="130" t="str">
        <f>Inputs!G$4</f>
        <v>2017/18</v>
      </c>
      <c r="I25" s="130" t="str">
        <f>Inputs!H$4</f>
        <v>2018/19</v>
      </c>
      <c r="J25" s="130" t="str">
        <f>Inputs!I$4</f>
        <v>2019/20</v>
      </c>
      <c r="K25" s="12"/>
    </row>
    <row r="26" spans="1:11">
      <c r="A26" s="40" t="s">
        <v>127</v>
      </c>
      <c r="B26" s="43"/>
      <c r="C26" s="72"/>
      <c r="D26" s="208">
        <v>1</v>
      </c>
      <c r="E26" s="176">
        <f t="shared" ref="E26" si="6">D26+1</f>
        <v>2</v>
      </c>
      <c r="F26" s="180">
        <f t="shared" ref="F26:H26" si="7">E26+1</f>
        <v>3</v>
      </c>
      <c r="G26" s="180">
        <f t="shared" si="7"/>
        <v>4</v>
      </c>
      <c r="H26" s="180">
        <f t="shared" si="7"/>
        <v>5</v>
      </c>
      <c r="I26" s="180">
        <f>H26+1</f>
        <v>6</v>
      </c>
      <c r="J26" s="180">
        <f>I26+1</f>
        <v>7</v>
      </c>
      <c r="K26" s="40"/>
    </row>
    <row r="27" spans="1:11">
      <c r="A27" s="27" t="s">
        <v>55</v>
      </c>
      <c r="B27" s="137"/>
      <c r="C27" s="138"/>
      <c r="D27" s="44">
        <f t="shared" ref="D27:J27" si="8">D12</f>
        <v>1.5332197614991383E-2</v>
      </c>
      <c r="E27" s="44">
        <f t="shared" si="8"/>
        <v>1.4261744966443057E-2</v>
      </c>
      <c r="F27" s="44">
        <f t="shared" si="8"/>
        <v>1.7369727047146455E-2</v>
      </c>
      <c r="G27" s="44">
        <f t="shared" si="8"/>
        <v>2.1138211382113914E-2</v>
      </c>
      <c r="H27" s="44">
        <f t="shared" si="8"/>
        <v>2.1669341894061001E-2</v>
      </c>
      <c r="I27" s="44">
        <f t="shared" si="8"/>
        <v>2.1112894596040599E-2</v>
      </c>
      <c r="J27" s="44">
        <f t="shared" si="8"/>
        <v>2.0556447298020419E-2</v>
      </c>
      <c r="K27" s="12"/>
    </row>
    <row r="28" spans="1:11">
      <c r="A28" s="27" t="s">
        <v>189</v>
      </c>
      <c r="B28" s="27"/>
      <c r="C28" s="131"/>
      <c r="D28" s="176">
        <f t="shared" ref="D28:J28" si="9">D$10</f>
        <v>14228.648620499998</v>
      </c>
      <c r="E28" s="176">
        <f t="shared" si="9"/>
        <v>18705.311427000001</v>
      </c>
      <c r="F28" s="176">
        <f t="shared" si="9"/>
        <v>9564.4826426300915</v>
      </c>
      <c r="G28" s="176">
        <f t="shared" si="9"/>
        <v>9433.7893241505353</v>
      </c>
      <c r="H28" s="176">
        <f t="shared" si="9"/>
        <v>10826.837234549381</v>
      </c>
      <c r="I28" s="176">
        <f t="shared" si="9"/>
        <v>8006.4357462069029</v>
      </c>
      <c r="J28" s="176">
        <f t="shared" si="9"/>
        <v>8895.7689507102095</v>
      </c>
      <c r="K28" s="12"/>
    </row>
    <row r="29" spans="1:11" ht="24.95" customHeight="1">
      <c r="A29" s="163" t="s">
        <v>180</v>
      </c>
      <c r="B29" s="29"/>
      <c r="C29" s="38"/>
      <c r="D29" s="31"/>
      <c r="E29" s="29"/>
      <c r="F29" s="29"/>
      <c r="G29" s="29"/>
      <c r="H29" s="29"/>
      <c r="I29" s="29"/>
      <c r="J29" s="29"/>
      <c r="K29" s="12"/>
    </row>
    <row r="30" spans="1:11">
      <c r="A30" s="32" t="s">
        <v>208</v>
      </c>
      <c r="B30" s="35"/>
      <c r="C30" s="182">
        <f>E26</f>
        <v>2</v>
      </c>
      <c r="D30" s="178"/>
      <c r="E30" s="178"/>
      <c r="F30" s="178"/>
      <c r="G30" s="178"/>
      <c r="H30" s="178"/>
      <c r="I30" s="178"/>
      <c r="J30" s="178"/>
      <c r="K30" s="12"/>
    </row>
    <row r="31" spans="1:11">
      <c r="A31" s="32" t="s">
        <v>20</v>
      </c>
      <c r="B31" s="35"/>
      <c r="C31" s="72"/>
      <c r="D31" s="208">
        <v>0</v>
      </c>
      <c r="E31" s="178">
        <f t="shared" ref="E31:J31" si="10">D35</f>
        <v>0</v>
      </c>
      <c r="F31" s="178">
        <f t="shared" si="10"/>
        <v>18705.311427000001</v>
      </c>
      <c r="G31" s="178">
        <f t="shared" si="10"/>
        <v>18605.09686656886</v>
      </c>
      <c r="H31" s="178">
        <f t="shared" si="10"/>
        <v>18565.698665603541</v>
      </c>
      <c r="I31" s="178">
        <f t="shared" si="10"/>
        <v>18525.964693071481</v>
      </c>
      <c r="J31" s="178">
        <f t="shared" si="10"/>
        <v>18465.248635534281</v>
      </c>
      <c r="K31" s="12"/>
    </row>
    <row r="32" spans="1:11">
      <c r="A32" s="32" t="s">
        <v>176</v>
      </c>
      <c r="B32" s="35"/>
      <c r="C32" s="72"/>
      <c r="D32" s="202">
        <f>$C$11+$C30</f>
        <v>46</v>
      </c>
      <c r="E32" s="178">
        <f t="shared" ref="E32" si="11">D32-1</f>
        <v>45</v>
      </c>
      <c r="F32" s="178">
        <f t="shared" ref="F32:G32" si="12">E32-1</f>
        <v>44</v>
      </c>
      <c r="G32" s="178">
        <f t="shared" si="12"/>
        <v>43</v>
      </c>
      <c r="H32" s="178">
        <f t="shared" ref="H32" si="13">G32-1</f>
        <v>42</v>
      </c>
      <c r="I32" s="178">
        <f t="shared" ref="I32" si="14">H32-1</f>
        <v>41</v>
      </c>
      <c r="J32" s="178">
        <f t="shared" ref="J32" si="15">I32-1</f>
        <v>40</v>
      </c>
      <c r="K32" s="12"/>
    </row>
    <row r="33" spans="1:11">
      <c r="A33" s="32" t="s">
        <v>177</v>
      </c>
      <c r="B33" s="35"/>
      <c r="C33" s="72"/>
      <c r="D33" s="179">
        <f t="shared" ref="D33:J33" si="16">D31*D$27</f>
        <v>0</v>
      </c>
      <c r="E33" s="179">
        <f t="shared" si="16"/>
        <v>0</v>
      </c>
      <c r="F33" s="179">
        <f t="shared" si="16"/>
        <v>324.90615381885954</v>
      </c>
      <c r="G33" s="179">
        <f t="shared" si="16"/>
        <v>393.2784703502378</v>
      </c>
      <c r="H33" s="179">
        <f t="shared" si="16"/>
        <v>402.30647188707519</v>
      </c>
      <c r="I33" s="179">
        <f t="shared" si="16"/>
        <v>391.13673985478778</v>
      </c>
      <c r="J33" s="179">
        <f t="shared" si="16"/>
        <v>379.57991042120392</v>
      </c>
      <c r="K33" s="12"/>
    </row>
    <row r="34" spans="1:11">
      <c r="A34" s="32" t="s">
        <v>178</v>
      </c>
      <c r="B34" s="35"/>
      <c r="C34" s="72"/>
      <c r="D34" s="178">
        <f t="shared" ref="D34:J34" si="17">D31/D32</f>
        <v>0</v>
      </c>
      <c r="E34" s="178">
        <f t="shared" si="17"/>
        <v>0</v>
      </c>
      <c r="F34" s="178">
        <f t="shared" si="17"/>
        <v>425.12071424999999</v>
      </c>
      <c r="G34" s="178">
        <f t="shared" si="17"/>
        <v>432.67667131555487</v>
      </c>
      <c r="H34" s="178">
        <f t="shared" si="17"/>
        <v>442.04044441913192</v>
      </c>
      <c r="I34" s="178">
        <f t="shared" si="17"/>
        <v>451.85279739198734</v>
      </c>
      <c r="J34" s="178">
        <f t="shared" si="17"/>
        <v>461.63121588835702</v>
      </c>
      <c r="K34" s="12"/>
    </row>
    <row r="35" spans="1:11">
      <c r="A35" s="34" t="s">
        <v>179</v>
      </c>
      <c r="B35" s="28"/>
      <c r="C35" s="131"/>
      <c r="D35" s="176">
        <f t="shared" ref="D35:J35" si="18">D31+D33-D34+IF($C30=D$26,D$28,0)</f>
        <v>0</v>
      </c>
      <c r="E35" s="176">
        <f t="shared" si="18"/>
        <v>18705.311427000001</v>
      </c>
      <c r="F35" s="176">
        <f t="shared" si="18"/>
        <v>18605.09686656886</v>
      </c>
      <c r="G35" s="176">
        <f t="shared" si="18"/>
        <v>18565.698665603541</v>
      </c>
      <c r="H35" s="176">
        <f t="shared" si="18"/>
        <v>18525.964693071481</v>
      </c>
      <c r="I35" s="176">
        <f t="shared" si="18"/>
        <v>18465.248635534281</v>
      </c>
      <c r="J35" s="176">
        <f t="shared" si="18"/>
        <v>18383.197330067131</v>
      </c>
      <c r="K35" s="12"/>
    </row>
    <row r="36" spans="1:11" ht="24.95" customHeight="1">
      <c r="A36" s="163" t="s">
        <v>181</v>
      </c>
      <c r="B36" s="29"/>
      <c r="C36" s="38"/>
      <c r="D36" s="31"/>
      <c r="E36" s="29"/>
      <c r="F36" s="29"/>
      <c r="G36" s="29"/>
      <c r="H36" s="29"/>
      <c r="I36" s="29"/>
      <c r="J36" s="29"/>
      <c r="K36" s="12"/>
    </row>
    <row r="37" spans="1:11">
      <c r="A37" s="32" t="s">
        <v>208</v>
      </c>
      <c r="B37" s="35"/>
      <c r="C37" s="182">
        <f>F26</f>
        <v>3</v>
      </c>
      <c r="D37" s="178"/>
      <c r="E37" s="178"/>
      <c r="F37" s="178"/>
      <c r="G37" s="178"/>
      <c r="H37" s="178"/>
      <c r="I37" s="178"/>
      <c r="J37" s="178"/>
      <c r="K37" s="12"/>
    </row>
    <row r="38" spans="1:11">
      <c r="A38" s="32" t="s">
        <v>20</v>
      </c>
      <c r="B38" s="35"/>
      <c r="C38" s="72"/>
      <c r="D38" s="208">
        <v>0</v>
      </c>
      <c r="E38" s="178">
        <f t="shared" ref="E38:J38" si="19">D42</f>
        <v>0</v>
      </c>
      <c r="F38" s="178">
        <f t="shared" si="19"/>
        <v>0</v>
      </c>
      <c r="G38" s="178">
        <f t="shared" si="19"/>
        <v>9564.4826426300915</v>
      </c>
      <c r="H38" s="178">
        <f t="shared" si="19"/>
        <v>9549.284092976246</v>
      </c>
      <c r="I38" s="178">
        <f t="shared" si="19"/>
        <v>9534.1344205752048</v>
      </c>
      <c r="J38" s="178">
        <f t="shared" si="19"/>
        <v>9508.4243951714052</v>
      </c>
      <c r="K38" s="12"/>
    </row>
    <row r="39" spans="1:11">
      <c r="A39" s="32" t="s">
        <v>176</v>
      </c>
      <c r="B39" s="35"/>
      <c r="C39" s="72"/>
      <c r="D39" s="202">
        <f>$C$11+$C37</f>
        <v>47</v>
      </c>
      <c r="E39" s="178">
        <f t="shared" ref="E39:J39" si="20">D39-1</f>
        <v>46</v>
      </c>
      <c r="F39" s="178">
        <f t="shared" si="20"/>
        <v>45</v>
      </c>
      <c r="G39" s="178">
        <f t="shared" si="20"/>
        <v>44</v>
      </c>
      <c r="H39" s="178">
        <f t="shared" si="20"/>
        <v>43</v>
      </c>
      <c r="I39" s="178">
        <f t="shared" si="20"/>
        <v>42</v>
      </c>
      <c r="J39" s="178">
        <f t="shared" si="20"/>
        <v>41</v>
      </c>
      <c r="K39" s="12"/>
    </row>
    <row r="40" spans="1:11">
      <c r="A40" s="32" t="s">
        <v>177</v>
      </c>
      <c r="B40" s="35"/>
      <c r="C40" s="72"/>
      <c r="D40" s="179">
        <f t="shared" ref="D40:J40" si="21">D38*D$27</f>
        <v>0</v>
      </c>
      <c r="E40" s="179">
        <f t="shared" si="21"/>
        <v>0</v>
      </c>
      <c r="F40" s="179">
        <f t="shared" si="21"/>
        <v>0</v>
      </c>
      <c r="G40" s="179">
        <f t="shared" si="21"/>
        <v>202.17605586047438</v>
      </c>
      <c r="H40" s="179">
        <f t="shared" si="21"/>
        <v>206.92670185422048</v>
      </c>
      <c r="I40" s="179">
        <f t="shared" si="21"/>
        <v>201.2931750860869</v>
      </c>
      <c r="J40" s="179">
        <f t="shared" si="21"/>
        <v>195.45942496655266</v>
      </c>
      <c r="K40" s="12"/>
    </row>
    <row r="41" spans="1:11">
      <c r="A41" s="32" t="s">
        <v>178</v>
      </c>
      <c r="B41" s="35"/>
      <c r="C41" s="72"/>
      <c r="D41" s="178">
        <f t="shared" ref="D41:J41" si="22">D38/D39</f>
        <v>0</v>
      </c>
      <c r="E41" s="178">
        <f t="shared" si="22"/>
        <v>0</v>
      </c>
      <c r="F41" s="178">
        <f t="shared" si="22"/>
        <v>0</v>
      </c>
      <c r="G41" s="178">
        <f t="shared" si="22"/>
        <v>217.37460551432025</v>
      </c>
      <c r="H41" s="178">
        <f t="shared" si="22"/>
        <v>222.07637425526153</v>
      </c>
      <c r="I41" s="178">
        <f t="shared" si="22"/>
        <v>227.00320048988584</v>
      </c>
      <c r="J41" s="178">
        <f t="shared" si="22"/>
        <v>231.91279012613182</v>
      </c>
      <c r="K41" s="12"/>
    </row>
    <row r="42" spans="1:11">
      <c r="A42" s="34" t="s">
        <v>179</v>
      </c>
      <c r="B42" s="28"/>
      <c r="C42" s="131"/>
      <c r="D42" s="176">
        <f t="shared" ref="D42:J42" si="23">D38+D40-D41+IF($C37=D$26,D$28,0)</f>
        <v>0</v>
      </c>
      <c r="E42" s="176">
        <f t="shared" si="23"/>
        <v>0</v>
      </c>
      <c r="F42" s="176">
        <f t="shared" si="23"/>
        <v>9564.4826426300915</v>
      </c>
      <c r="G42" s="176">
        <f t="shared" si="23"/>
        <v>9549.284092976246</v>
      </c>
      <c r="H42" s="176">
        <f t="shared" si="23"/>
        <v>9534.1344205752048</v>
      </c>
      <c r="I42" s="176">
        <f t="shared" si="23"/>
        <v>9508.4243951714052</v>
      </c>
      <c r="J42" s="176">
        <f t="shared" si="23"/>
        <v>9471.9710300118259</v>
      </c>
      <c r="K42" s="12"/>
    </row>
    <row r="43" spans="1:11" ht="24.95" customHeight="1">
      <c r="A43" s="163" t="s">
        <v>182</v>
      </c>
      <c r="B43" s="29"/>
      <c r="C43" s="38"/>
      <c r="D43" s="29"/>
      <c r="E43" s="29"/>
      <c r="F43" s="29"/>
      <c r="G43" s="29"/>
      <c r="H43" s="29"/>
      <c r="I43" s="29"/>
      <c r="J43" s="29"/>
      <c r="K43" s="12"/>
    </row>
    <row r="44" spans="1:11">
      <c r="A44" s="32" t="s">
        <v>208</v>
      </c>
      <c r="B44" s="35"/>
      <c r="C44" s="182">
        <f>G26</f>
        <v>4</v>
      </c>
      <c r="D44" s="178"/>
      <c r="E44" s="178"/>
      <c r="F44" s="178"/>
      <c r="G44" s="178"/>
      <c r="H44" s="178"/>
      <c r="I44" s="178"/>
      <c r="J44" s="178"/>
      <c r="K44" s="12"/>
    </row>
    <row r="45" spans="1:11">
      <c r="A45" s="32" t="s">
        <v>20</v>
      </c>
      <c r="B45" s="35"/>
      <c r="C45" s="72"/>
      <c r="D45" s="208">
        <v>0</v>
      </c>
      <c r="E45" s="178">
        <f t="shared" ref="E45:J45" si="24">D49</f>
        <v>0</v>
      </c>
      <c r="F45" s="178">
        <f t="shared" si="24"/>
        <v>0</v>
      </c>
      <c r="G45" s="178">
        <f t="shared" si="24"/>
        <v>0</v>
      </c>
      <c r="H45" s="178">
        <f t="shared" si="24"/>
        <v>9433.7893241505353</v>
      </c>
      <c r="I45" s="178">
        <f t="shared" si="24"/>
        <v>9423.8090275504928</v>
      </c>
      <c r="J45" s="178">
        <f t="shared" si="24"/>
        <v>9403.6145647644626</v>
      </c>
      <c r="K45" s="12"/>
    </row>
    <row r="46" spans="1:11">
      <c r="A46" s="32" t="s">
        <v>176</v>
      </c>
      <c r="B46" s="35"/>
      <c r="C46" s="72"/>
      <c r="D46" s="202">
        <f>$C$11+$C44</f>
        <v>48</v>
      </c>
      <c r="E46" s="178">
        <f t="shared" ref="E46:J46" si="25">D46-1</f>
        <v>47</v>
      </c>
      <c r="F46" s="178">
        <f t="shared" si="25"/>
        <v>46</v>
      </c>
      <c r="G46" s="178">
        <f t="shared" si="25"/>
        <v>45</v>
      </c>
      <c r="H46" s="178">
        <f t="shared" si="25"/>
        <v>44</v>
      </c>
      <c r="I46" s="178">
        <f t="shared" si="25"/>
        <v>43</v>
      </c>
      <c r="J46" s="178">
        <f t="shared" si="25"/>
        <v>42</v>
      </c>
      <c r="K46" s="12"/>
    </row>
    <row r="47" spans="1:11">
      <c r="A47" s="32" t="s">
        <v>177</v>
      </c>
      <c r="B47" s="35"/>
      <c r="C47" s="72"/>
      <c r="D47" s="179">
        <f t="shared" ref="D47:J47" si="26">D45*D$27</f>
        <v>0</v>
      </c>
      <c r="E47" s="179">
        <f t="shared" si="26"/>
        <v>0</v>
      </c>
      <c r="F47" s="179">
        <f t="shared" si="26"/>
        <v>0</v>
      </c>
      <c r="G47" s="179">
        <f t="shared" si="26"/>
        <v>0</v>
      </c>
      <c r="H47" s="179">
        <f t="shared" si="26"/>
        <v>204.4240062215606</v>
      </c>
      <c r="I47" s="179">
        <f t="shared" si="26"/>
        <v>198.9638866918894</v>
      </c>
      <c r="J47" s="179">
        <f t="shared" si="26"/>
        <v>193.30490721147791</v>
      </c>
      <c r="K47" s="12"/>
    </row>
    <row r="48" spans="1:11">
      <c r="A48" s="32" t="s">
        <v>178</v>
      </c>
      <c r="B48" s="35"/>
      <c r="C48" s="72"/>
      <c r="D48" s="178">
        <f t="shared" ref="D48:J48" si="27">D45/D46</f>
        <v>0</v>
      </c>
      <c r="E48" s="178">
        <f t="shared" si="27"/>
        <v>0</v>
      </c>
      <c r="F48" s="178">
        <f t="shared" si="27"/>
        <v>0</v>
      </c>
      <c r="G48" s="178">
        <f t="shared" si="27"/>
        <v>0</v>
      </c>
      <c r="H48" s="178">
        <f t="shared" si="27"/>
        <v>214.40430282160307</v>
      </c>
      <c r="I48" s="178">
        <f t="shared" si="27"/>
        <v>219.15834947791845</v>
      </c>
      <c r="J48" s="178">
        <f t="shared" si="27"/>
        <v>223.89558487534435</v>
      </c>
      <c r="K48" s="12"/>
    </row>
    <row r="49" spans="1:11">
      <c r="A49" s="34" t="s">
        <v>179</v>
      </c>
      <c r="B49" s="28"/>
      <c r="C49" s="131"/>
      <c r="D49" s="176">
        <f t="shared" ref="D49:J49" si="28">D45+D47-D48+IF($C44=D$26,D$28,0)</f>
        <v>0</v>
      </c>
      <c r="E49" s="176">
        <f t="shared" si="28"/>
        <v>0</v>
      </c>
      <c r="F49" s="176">
        <f t="shared" si="28"/>
        <v>0</v>
      </c>
      <c r="G49" s="176">
        <f t="shared" si="28"/>
        <v>9433.7893241505353</v>
      </c>
      <c r="H49" s="176">
        <f t="shared" si="28"/>
        <v>9423.8090275504928</v>
      </c>
      <c r="I49" s="176">
        <f t="shared" si="28"/>
        <v>9403.6145647644626</v>
      </c>
      <c r="J49" s="176">
        <f t="shared" si="28"/>
        <v>9373.0238871005949</v>
      </c>
      <c r="K49" s="12"/>
    </row>
    <row r="50" spans="1:11" ht="24.95" customHeight="1">
      <c r="A50" s="163" t="s">
        <v>183</v>
      </c>
      <c r="B50" s="29"/>
      <c r="C50" s="38"/>
      <c r="D50" s="29"/>
      <c r="E50" s="29"/>
      <c r="F50" s="29"/>
      <c r="G50" s="29"/>
      <c r="H50" s="29"/>
      <c r="I50" s="29"/>
      <c r="J50" s="29"/>
      <c r="K50" s="12"/>
    </row>
    <row r="51" spans="1:11">
      <c r="A51" s="32" t="s">
        <v>208</v>
      </c>
      <c r="B51" s="35"/>
      <c r="C51" s="182">
        <f>H26</f>
        <v>5</v>
      </c>
      <c r="D51" s="178"/>
      <c r="E51" s="178"/>
      <c r="F51" s="178"/>
      <c r="G51" s="178"/>
      <c r="H51" s="178"/>
      <c r="I51" s="178"/>
      <c r="J51" s="178"/>
      <c r="K51" s="12"/>
    </row>
    <row r="52" spans="1:11">
      <c r="A52" s="32" t="s">
        <v>20</v>
      </c>
      <c r="B52" s="35"/>
      <c r="C52" s="72"/>
      <c r="D52" s="208">
        <v>0</v>
      </c>
      <c r="E52" s="178">
        <f t="shared" ref="E52:J52" si="29">D56</f>
        <v>0</v>
      </c>
      <c r="F52" s="178">
        <f t="shared" si="29"/>
        <v>0</v>
      </c>
      <c r="G52" s="178">
        <f t="shared" si="29"/>
        <v>0</v>
      </c>
      <c r="H52" s="178">
        <f t="shared" si="29"/>
        <v>0</v>
      </c>
      <c r="I52" s="178">
        <f t="shared" si="29"/>
        <v>10826.837234549381</v>
      </c>
      <c r="J52" s="178">
        <f t="shared" si="29"/>
        <v>10809.358625287514</v>
      </c>
      <c r="K52" s="12"/>
    </row>
    <row r="53" spans="1:11">
      <c r="A53" s="32" t="s">
        <v>176</v>
      </c>
      <c r="B53" s="35"/>
      <c r="C53" s="72"/>
      <c r="D53" s="202">
        <f>$C$11+$C51</f>
        <v>49</v>
      </c>
      <c r="E53" s="178">
        <f t="shared" ref="E53:J53" si="30">D53-1</f>
        <v>48</v>
      </c>
      <c r="F53" s="178">
        <f t="shared" si="30"/>
        <v>47</v>
      </c>
      <c r="G53" s="178">
        <f t="shared" si="30"/>
        <v>46</v>
      </c>
      <c r="H53" s="178">
        <f t="shared" si="30"/>
        <v>45</v>
      </c>
      <c r="I53" s="178">
        <f t="shared" si="30"/>
        <v>44</v>
      </c>
      <c r="J53" s="178">
        <f t="shared" si="30"/>
        <v>43</v>
      </c>
      <c r="K53" s="12"/>
    </row>
    <row r="54" spans="1:11">
      <c r="A54" s="32" t="s">
        <v>177</v>
      </c>
      <c r="B54" s="35"/>
      <c r="C54" s="72"/>
      <c r="D54" s="179">
        <f t="shared" ref="D54:J54" si="31">D52*D$27</f>
        <v>0</v>
      </c>
      <c r="E54" s="179">
        <f t="shared" si="31"/>
        <v>0</v>
      </c>
      <c r="F54" s="179">
        <f t="shared" si="31"/>
        <v>0</v>
      </c>
      <c r="G54" s="179">
        <f t="shared" si="31"/>
        <v>0</v>
      </c>
      <c r="H54" s="179">
        <f t="shared" si="31"/>
        <v>0</v>
      </c>
      <c r="I54" s="179">
        <f t="shared" si="31"/>
        <v>228.58587334152875</v>
      </c>
      <c r="J54" s="179">
        <f t="shared" si="31"/>
        <v>222.20201090612522</v>
      </c>
      <c r="K54" s="12"/>
    </row>
    <row r="55" spans="1:11">
      <c r="A55" s="32" t="s">
        <v>178</v>
      </c>
      <c r="B55" s="35"/>
      <c r="C55" s="72"/>
      <c r="D55" s="178">
        <f t="shared" ref="D55:J55" si="32">D52/D53</f>
        <v>0</v>
      </c>
      <c r="E55" s="178">
        <f t="shared" si="32"/>
        <v>0</v>
      </c>
      <c r="F55" s="178">
        <f t="shared" si="32"/>
        <v>0</v>
      </c>
      <c r="G55" s="178">
        <f t="shared" si="32"/>
        <v>0</v>
      </c>
      <c r="H55" s="178">
        <f t="shared" si="32"/>
        <v>0</v>
      </c>
      <c r="I55" s="178">
        <f t="shared" si="32"/>
        <v>246.06448260339502</v>
      </c>
      <c r="J55" s="178">
        <f t="shared" si="32"/>
        <v>251.38043314622126</v>
      </c>
      <c r="K55" s="12"/>
    </row>
    <row r="56" spans="1:11">
      <c r="A56" s="34" t="s">
        <v>179</v>
      </c>
      <c r="B56" s="28"/>
      <c r="C56" s="131"/>
      <c r="D56" s="176">
        <f t="shared" ref="D56:J56" si="33">D52+D54-D55+IF($C51=D$26,D$28,0)</f>
        <v>0</v>
      </c>
      <c r="E56" s="176">
        <f t="shared" si="33"/>
        <v>0</v>
      </c>
      <c r="F56" s="176">
        <f t="shared" si="33"/>
        <v>0</v>
      </c>
      <c r="G56" s="176">
        <f t="shared" si="33"/>
        <v>0</v>
      </c>
      <c r="H56" s="176">
        <f t="shared" si="33"/>
        <v>10826.837234549381</v>
      </c>
      <c r="I56" s="176">
        <f t="shared" si="33"/>
        <v>10809.358625287514</v>
      </c>
      <c r="J56" s="176">
        <f t="shared" si="33"/>
        <v>10780.180203047417</v>
      </c>
      <c r="K56" s="12"/>
    </row>
    <row r="57" spans="1:11" ht="24.95" customHeight="1">
      <c r="A57" s="163" t="s">
        <v>184</v>
      </c>
      <c r="B57" s="29"/>
      <c r="C57" s="38"/>
      <c r="D57" s="29"/>
      <c r="E57" s="29"/>
      <c r="F57" s="29"/>
      <c r="G57" s="29"/>
      <c r="H57" s="29"/>
      <c r="I57" s="29"/>
      <c r="J57" s="29"/>
      <c r="K57" s="12"/>
    </row>
    <row r="58" spans="1:11">
      <c r="A58" s="32" t="s">
        <v>208</v>
      </c>
      <c r="B58" s="35"/>
      <c r="C58" s="182">
        <f>I26</f>
        <v>6</v>
      </c>
      <c r="D58" s="178"/>
      <c r="E58" s="178"/>
      <c r="F58" s="178"/>
      <c r="G58" s="178"/>
      <c r="H58" s="178"/>
      <c r="I58" s="178"/>
      <c r="J58" s="178"/>
      <c r="K58" s="12"/>
    </row>
    <row r="59" spans="1:11">
      <c r="A59" s="32" t="s">
        <v>20</v>
      </c>
      <c r="B59" s="35"/>
      <c r="C59" s="72"/>
      <c r="D59" s="208">
        <v>0</v>
      </c>
      <c r="E59" s="178">
        <f t="shared" ref="E59:J59" si="34">D63</f>
        <v>0</v>
      </c>
      <c r="F59" s="178">
        <f t="shared" si="34"/>
        <v>0</v>
      </c>
      <c r="G59" s="178">
        <f t="shared" si="34"/>
        <v>0</v>
      </c>
      <c r="H59" s="178">
        <f t="shared" si="34"/>
        <v>0</v>
      </c>
      <c r="I59" s="178">
        <f t="shared" si="34"/>
        <v>0</v>
      </c>
      <c r="J59" s="178">
        <f t="shared" si="34"/>
        <v>8006.4357462069029</v>
      </c>
      <c r="K59" s="12"/>
    </row>
    <row r="60" spans="1:11">
      <c r="A60" s="32" t="s">
        <v>176</v>
      </c>
      <c r="B60" s="35"/>
      <c r="C60" s="72"/>
      <c r="D60" s="202">
        <f>$C$11+$C58</f>
        <v>50</v>
      </c>
      <c r="E60" s="178">
        <f t="shared" ref="E60:J60" si="35">D60-1</f>
        <v>49</v>
      </c>
      <c r="F60" s="178">
        <f t="shared" si="35"/>
        <v>48</v>
      </c>
      <c r="G60" s="178">
        <f t="shared" si="35"/>
        <v>47</v>
      </c>
      <c r="H60" s="178">
        <f t="shared" si="35"/>
        <v>46</v>
      </c>
      <c r="I60" s="178">
        <f t="shared" si="35"/>
        <v>45</v>
      </c>
      <c r="J60" s="178">
        <f t="shared" si="35"/>
        <v>44</v>
      </c>
      <c r="K60" s="12"/>
    </row>
    <row r="61" spans="1:11">
      <c r="A61" s="32" t="s">
        <v>177</v>
      </c>
      <c r="B61" s="35"/>
      <c r="C61" s="72"/>
      <c r="D61" s="179">
        <f t="shared" ref="D61:J61" si="36">D59*D$27</f>
        <v>0</v>
      </c>
      <c r="E61" s="179">
        <f t="shared" si="36"/>
        <v>0</v>
      </c>
      <c r="F61" s="179">
        <f t="shared" si="36"/>
        <v>0</v>
      </c>
      <c r="G61" s="179">
        <f t="shared" si="36"/>
        <v>0</v>
      </c>
      <c r="H61" s="179">
        <f t="shared" si="36"/>
        <v>0</v>
      </c>
      <c r="I61" s="179">
        <f t="shared" si="36"/>
        <v>0</v>
      </c>
      <c r="J61" s="179">
        <f t="shared" si="36"/>
        <v>164.583874461889</v>
      </c>
      <c r="K61" s="12"/>
    </row>
    <row r="62" spans="1:11">
      <c r="A62" s="32" t="s">
        <v>178</v>
      </c>
      <c r="B62" s="35"/>
      <c r="C62" s="72"/>
      <c r="D62" s="178">
        <f t="shared" ref="D62:J62" si="37">D59/D60</f>
        <v>0</v>
      </c>
      <c r="E62" s="178">
        <f t="shared" si="37"/>
        <v>0</v>
      </c>
      <c r="F62" s="178">
        <f t="shared" si="37"/>
        <v>0</v>
      </c>
      <c r="G62" s="178">
        <f t="shared" si="37"/>
        <v>0</v>
      </c>
      <c r="H62" s="178">
        <f t="shared" si="37"/>
        <v>0</v>
      </c>
      <c r="I62" s="178">
        <f t="shared" si="37"/>
        <v>0</v>
      </c>
      <c r="J62" s="178">
        <f t="shared" si="37"/>
        <v>181.96444877742962</v>
      </c>
      <c r="K62" s="12"/>
    </row>
    <row r="63" spans="1:11">
      <c r="A63" s="34" t="s">
        <v>179</v>
      </c>
      <c r="B63" s="28"/>
      <c r="C63" s="131"/>
      <c r="D63" s="176">
        <f t="shared" ref="D63:J63" si="38">D59+D61-D62+IF($C58=D$26,D$28,0)</f>
        <v>0</v>
      </c>
      <c r="E63" s="176">
        <f t="shared" si="38"/>
        <v>0</v>
      </c>
      <c r="F63" s="176">
        <f t="shared" si="38"/>
        <v>0</v>
      </c>
      <c r="G63" s="176">
        <f t="shared" si="38"/>
        <v>0</v>
      </c>
      <c r="H63" s="176">
        <f t="shared" si="38"/>
        <v>0</v>
      </c>
      <c r="I63" s="176">
        <f t="shared" si="38"/>
        <v>8006.4357462069029</v>
      </c>
      <c r="J63" s="176">
        <f t="shared" si="38"/>
        <v>7989.0551718913621</v>
      </c>
      <c r="K63" s="12"/>
    </row>
    <row r="64" spans="1:11" ht="24.95" customHeight="1">
      <c r="A64" s="163" t="s">
        <v>185</v>
      </c>
      <c r="B64" s="29"/>
      <c r="C64" s="38"/>
      <c r="D64" s="29"/>
      <c r="E64" s="29"/>
      <c r="F64" s="29"/>
      <c r="G64" s="29"/>
      <c r="H64" s="29"/>
      <c r="I64" s="29"/>
      <c r="J64" s="29"/>
      <c r="K64" s="12"/>
    </row>
    <row r="65" spans="1:11">
      <c r="A65" s="32" t="s">
        <v>208</v>
      </c>
      <c r="B65" s="35"/>
      <c r="C65" s="182">
        <f>J26</f>
        <v>7</v>
      </c>
      <c r="D65" s="178"/>
      <c r="E65" s="178"/>
      <c r="F65" s="178"/>
      <c r="G65" s="178"/>
      <c r="H65" s="178"/>
      <c r="I65" s="178"/>
      <c r="J65" s="178"/>
      <c r="K65" s="12"/>
    </row>
    <row r="66" spans="1:11">
      <c r="A66" s="32" t="s">
        <v>20</v>
      </c>
      <c r="B66" s="35"/>
      <c r="C66" s="72"/>
      <c r="D66" s="208">
        <v>0</v>
      </c>
      <c r="E66" s="183">
        <f t="shared" ref="E66:J66" si="39">D70</f>
        <v>0</v>
      </c>
      <c r="F66" s="183">
        <f t="shared" si="39"/>
        <v>0</v>
      </c>
      <c r="G66" s="183">
        <f t="shared" si="39"/>
        <v>0</v>
      </c>
      <c r="H66" s="183">
        <f t="shared" si="39"/>
        <v>0</v>
      </c>
      <c r="I66" s="183">
        <f t="shared" si="39"/>
        <v>0</v>
      </c>
      <c r="J66" s="183">
        <f t="shared" si="39"/>
        <v>0</v>
      </c>
      <c r="K66" s="12"/>
    </row>
    <row r="67" spans="1:11">
      <c r="A67" s="32" t="s">
        <v>176</v>
      </c>
      <c r="B67" s="35"/>
      <c r="C67" s="72"/>
      <c r="D67" s="202">
        <f>$C$11+$C65</f>
        <v>51</v>
      </c>
      <c r="E67" s="179">
        <f>D67-1</f>
        <v>50</v>
      </c>
      <c r="F67" s="179">
        <f t="shared" ref="F67:G67" si="40">E67-1</f>
        <v>49</v>
      </c>
      <c r="G67" s="179">
        <f t="shared" si="40"/>
        <v>48</v>
      </c>
      <c r="H67" s="179">
        <f>G67-1</f>
        <v>47</v>
      </c>
      <c r="I67" s="179">
        <f>H67-1</f>
        <v>46</v>
      </c>
      <c r="J67" s="179">
        <f>I67-1</f>
        <v>45</v>
      </c>
      <c r="K67" s="12"/>
    </row>
    <row r="68" spans="1:11">
      <c r="A68" s="32" t="s">
        <v>177</v>
      </c>
      <c r="B68" s="35"/>
      <c r="C68" s="72"/>
      <c r="D68" s="179">
        <f t="shared" ref="D68:J68" si="41">D66*D$27</f>
        <v>0</v>
      </c>
      <c r="E68" s="179">
        <f t="shared" si="41"/>
        <v>0</v>
      </c>
      <c r="F68" s="179">
        <f t="shared" si="41"/>
        <v>0</v>
      </c>
      <c r="G68" s="179">
        <f t="shared" si="41"/>
        <v>0</v>
      </c>
      <c r="H68" s="179">
        <f t="shared" si="41"/>
        <v>0</v>
      </c>
      <c r="I68" s="179">
        <f t="shared" si="41"/>
        <v>0</v>
      </c>
      <c r="J68" s="179">
        <f t="shared" si="41"/>
        <v>0</v>
      </c>
      <c r="K68" s="12"/>
    </row>
    <row r="69" spans="1:11">
      <c r="A69" s="32" t="s">
        <v>178</v>
      </c>
      <c r="B69" s="35"/>
      <c r="C69" s="72"/>
      <c r="D69" s="179">
        <f t="shared" ref="D69:J69" si="42">D66/D67</f>
        <v>0</v>
      </c>
      <c r="E69" s="179">
        <f t="shared" si="42"/>
        <v>0</v>
      </c>
      <c r="F69" s="179">
        <f t="shared" si="42"/>
        <v>0</v>
      </c>
      <c r="G69" s="179">
        <f t="shared" si="42"/>
        <v>0</v>
      </c>
      <c r="H69" s="179">
        <f t="shared" si="42"/>
        <v>0</v>
      </c>
      <c r="I69" s="179">
        <f t="shared" si="42"/>
        <v>0</v>
      </c>
      <c r="J69" s="179">
        <f t="shared" si="42"/>
        <v>0</v>
      </c>
      <c r="K69" s="12"/>
    </row>
    <row r="70" spans="1:11">
      <c r="A70" s="34" t="s">
        <v>179</v>
      </c>
      <c r="B70" s="35"/>
      <c r="C70" s="72"/>
      <c r="D70" s="179">
        <f t="shared" ref="D70:J70" si="43">D66+D68-D69+IF($C65=D$26,D$28,0)</f>
        <v>0</v>
      </c>
      <c r="E70" s="179">
        <f t="shared" si="43"/>
        <v>0</v>
      </c>
      <c r="F70" s="179">
        <f t="shared" si="43"/>
        <v>0</v>
      </c>
      <c r="G70" s="179">
        <f t="shared" si="43"/>
        <v>0</v>
      </c>
      <c r="H70" s="179">
        <f t="shared" si="43"/>
        <v>0</v>
      </c>
      <c r="I70" s="179">
        <f t="shared" si="43"/>
        <v>0</v>
      </c>
      <c r="J70" s="179">
        <f t="shared" si="43"/>
        <v>8895.7689507102095</v>
      </c>
      <c r="K70" s="12"/>
    </row>
    <row r="71" spans="1:11">
      <c r="A71" s="139"/>
      <c r="B71" s="42"/>
      <c r="C71" s="135"/>
      <c r="D71" s="181"/>
      <c r="E71" s="184"/>
      <c r="F71" s="184"/>
      <c r="G71" s="184"/>
      <c r="H71" s="184"/>
      <c r="I71" s="184"/>
      <c r="J71" s="184"/>
      <c r="K71" s="12"/>
    </row>
    <row r="72" spans="1:11" ht="15.75">
      <c r="A72" s="157" t="s">
        <v>211</v>
      </c>
      <c r="B72" s="107"/>
      <c r="C72" s="136"/>
      <c r="D72" s="107"/>
      <c r="E72" s="107"/>
      <c r="F72" s="107"/>
      <c r="G72" s="107"/>
      <c r="H72" s="107"/>
      <c r="I72" s="107"/>
      <c r="J72" s="107"/>
      <c r="K72" s="13"/>
    </row>
    <row r="73" spans="1:11" ht="24.95" customHeight="1">
      <c r="A73" s="151"/>
      <c r="B73" s="29"/>
      <c r="C73" s="38"/>
      <c r="D73" s="29"/>
      <c r="E73" s="29"/>
      <c r="F73" s="29"/>
      <c r="G73" s="29"/>
      <c r="H73" s="29"/>
      <c r="I73" s="29"/>
      <c r="J73" s="29"/>
      <c r="K73" s="12"/>
    </row>
    <row r="74" spans="1:11">
      <c r="A74" s="27" t="s">
        <v>216</v>
      </c>
      <c r="B74" s="28"/>
      <c r="C74" s="131"/>
      <c r="D74" s="176">
        <f t="shared" ref="D74:J74" si="44">D31+D38+D45+D52+D59+D66</f>
        <v>0</v>
      </c>
      <c r="E74" s="176">
        <f t="shared" si="44"/>
        <v>0</v>
      </c>
      <c r="F74" s="176">
        <f>F31+F38+F45+F52+F59+F66</f>
        <v>18705.311427000001</v>
      </c>
      <c r="G74" s="176">
        <f t="shared" si="44"/>
        <v>28169.579509198949</v>
      </c>
      <c r="H74" s="176">
        <f t="shared" si="44"/>
        <v>37548.77208273032</v>
      </c>
      <c r="I74" s="176">
        <f t="shared" si="44"/>
        <v>48310.745375746556</v>
      </c>
      <c r="J74" s="176">
        <f t="shared" si="44"/>
        <v>56193.081966964557</v>
      </c>
      <c r="K74" s="12"/>
    </row>
    <row r="75" spans="1:11">
      <c r="A75" s="27" t="s">
        <v>217</v>
      </c>
      <c r="B75" s="28"/>
      <c r="C75" s="131"/>
      <c r="D75" s="176">
        <f t="shared" ref="D75:J77" si="45">D33+D40+D47+D54+D61+D68</f>
        <v>0</v>
      </c>
      <c r="E75" s="176">
        <f t="shared" si="45"/>
        <v>0</v>
      </c>
      <c r="F75" s="176">
        <f>F33+F40+F47+F54+F61+F68</f>
        <v>324.90615381885954</v>
      </c>
      <c r="G75" s="176">
        <f t="shared" si="45"/>
        <v>595.45452621071217</v>
      </c>
      <c r="H75" s="176">
        <f t="shared" si="45"/>
        <v>813.65717996285628</v>
      </c>
      <c r="I75" s="176">
        <f t="shared" si="45"/>
        <v>1019.9796749742928</v>
      </c>
      <c r="J75" s="176">
        <f t="shared" si="45"/>
        <v>1155.1301279672489</v>
      </c>
      <c r="K75" s="12"/>
    </row>
    <row r="76" spans="1:11">
      <c r="A76" s="27" t="s">
        <v>220</v>
      </c>
      <c r="B76" s="28"/>
      <c r="C76" s="131"/>
      <c r="D76" s="176">
        <f t="shared" si="45"/>
        <v>0</v>
      </c>
      <c r="E76" s="176">
        <f t="shared" si="45"/>
        <v>0</v>
      </c>
      <c r="F76" s="176">
        <f>F34+F41+F48+F55+F62+F69</f>
        <v>425.12071424999999</v>
      </c>
      <c r="G76" s="176">
        <f t="shared" si="45"/>
        <v>650.05127682987518</v>
      </c>
      <c r="H76" s="176">
        <f t="shared" si="45"/>
        <v>878.52112149599657</v>
      </c>
      <c r="I76" s="176">
        <f t="shared" si="45"/>
        <v>1144.0788299631868</v>
      </c>
      <c r="J76" s="176">
        <f t="shared" si="45"/>
        <v>1350.7844728134842</v>
      </c>
      <c r="K76" s="12"/>
    </row>
    <row r="77" spans="1:11">
      <c r="A77" s="27" t="s">
        <v>221</v>
      </c>
      <c r="B77" s="28"/>
      <c r="C77" s="131"/>
      <c r="D77" s="176">
        <f t="shared" si="45"/>
        <v>0</v>
      </c>
      <c r="E77" s="176">
        <f t="shared" si="45"/>
        <v>18705.311427000001</v>
      </c>
      <c r="F77" s="176">
        <f>F35+F42+F49+F56+F63+F70</f>
        <v>28169.579509198949</v>
      </c>
      <c r="G77" s="176">
        <f t="shared" si="45"/>
        <v>37548.77208273032</v>
      </c>
      <c r="H77" s="176">
        <f t="shared" si="45"/>
        <v>48310.745375746556</v>
      </c>
      <c r="I77" s="176">
        <f t="shared" si="45"/>
        <v>56193.081966964557</v>
      </c>
      <c r="J77" s="176">
        <f t="shared" si="45"/>
        <v>64893.196572828536</v>
      </c>
      <c r="K77" s="12"/>
    </row>
    <row r="78" spans="1:11">
      <c r="A78" s="29"/>
      <c r="B78" s="29"/>
      <c r="C78" s="38"/>
      <c r="D78" s="29"/>
      <c r="E78" s="29"/>
      <c r="F78" s="29"/>
      <c r="G78" s="29"/>
      <c r="H78" s="29"/>
      <c r="I78" s="29"/>
      <c r="J78" s="29"/>
      <c r="K78" s="12"/>
    </row>
    <row r="79" spans="1:11" ht="21">
      <c r="A79" s="164" t="s">
        <v>212</v>
      </c>
      <c r="B79" s="146"/>
      <c r="C79" s="147"/>
      <c r="D79" s="146"/>
      <c r="E79" s="146"/>
      <c r="F79" s="146"/>
      <c r="G79" s="146"/>
      <c r="H79" s="146"/>
      <c r="I79" s="146"/>
      <c r="J79" s="146"/>
      <c r="K79" s="13"/>
    </row>
    <row r="80" spans="1:11">
      <c r="A80" s="22"/>
      <c r="B80" s="22"/>
      <c r="C80" s="149"/>
      <c r="D80" s="23"/>
      <c r="E80" s="23"/>
      <c r="F80" s="23"/>
      <c r="G80" s="23"/>
      <c r="H80" s="23"/>
      <c r="I80" s="23"/>
      <c r="J80" s="23"/>
      <c r="K80" s="12"/>
    </row>
    <row r="81" spans="1:11">
      <c r="A81" s="22"/>
      <c r="B81" s="22"/>
      <c r="C81" s="149"/>
      <c r="D81" s="23" t="str">
        <f>Inputs!C$4</f>
        <v>2013/14</v>
      </c>
      <c r="E81" s="23" t="str">
        <f>Inputs!D$4</f>
        <v>2014/15</v>
      </c>
      <c r="F81" s="23" t="str">
        <f>Inputs!E$4</f>
        <v>2015/16</v>
      </c>
      <c r="G81" s="23" t="str">
        <f>Inputs!F$4</f>
        <v>2016/17</v>
      </c>
      <c r="H81" s="23" t="str">
        <f>Inputs!G$4</f>
        <v>2017/18</v>
      </c>
      <c r="I81" s="23" t="str">
        <f>Inputs!H$4</f>
        <v>2018/19</v>
      </c>
      <c r="J81" s="23" t="str">
        <f>Inputs!I$4</f>
        <v>2019/20</v>
      </c>
      <c r="K81" s="12"/>
    </row>
    <row r="82" spans="1:11">
      <c r="A82" s="40" t="s">
        <v>125</v>
      </c>
      <c r="B82" s="41"/>
      <c r="C82" s="133"/>
      <c r="D82" s="202">
        <f>C5</f>
        <v>153233.2190546873</v>
      </c>
      <c r="E82" s="178">
        <f t="shared" ref="E82:J82" si="46">E18+E74</f>
        <v>156778.6950982842</v>
      </c>
      <c r="F82" s="178">
        <f t="shared" si="46"/>
        <v>166692.29212078638</v>
      </c>
      <c r="G82" s="178">
        <f t="shared" si="46"/>
        <v>167553.03533073096</v>
      </c>
      <c r="H82" s="178">
        <f t="shared" si="46"/>
        <v>168519.62028351746</v>
      </c>
      <c r="I82" s="178">
        <f t="shared" si="46"/>
        <v>170530.45597415772</v>
      </c>
      <c r="J82" s="178">
        <f t="shared" si="46"/>
        <v>169164.29128373915</v>
      </c>
      <c r="K82" s="12"/>
    </row>
    <row r="83" spans="1:11">
      <c r="A83" s="40" t="s">
        <v>59</v>
      </c>
      <c r="B83" s="35"/>
      <c r="C83" s="72"/>
      <c r="D83" s="202">
        <f>C7</f>
        <v>2346.8188939219372</v>
      </c>
      <c r="E83" s="178">
        <f t="shared" ref="E83:J85" si="47">E20+E75</f>
        <v>2229.0389077027098</v>
      </c>
      <c r="F83" s="178">
        <f t="shared" si="47"/>
        <v>2887.0513931599794</v>
      </c>
      <c r="G83" s="178">
        <f t="shared" si="47"/>
        <v>3531.6452864443163</v>
      </c>
      <c r="H83" s="178">
        <f t="shared" si="47"/>
        <v>3641.351442560001</v>
      </c>
      <c r="I83" s="178">
        <f t="shared" si="47"/>
        <v>3590.3297704735037</v>
      </c>
      <c r="J83" s="178">
        <f t="shared" si="47"/>
        <v>3467.66063204896</v>
      </c>
      <c r="K83" s="12"/>
    </row>
    <row r="84" spans="1:11">
      <c r="A84" s="40" t="s">
        <v>58</v>
      </c>
      <c r="B84" s="35"/>
      <c r="C84" s="72"/>
      <c r="D84" s="202">
        <f>C6</f>
        <v>9784.5645807422716</v>
      </c>
      <c r="E84" s="178">
        <f t="shared" si="47"/>
        <v>10693.800319697597</v>
      </c>
      <c r="F84" s="178">
        <f t="shared" si="47"/>
        <v>11258.15874910552</v>
      </c>
      <c r="G84" s="178">
        <f t="shared" si="47"/>
        <v>11659.18633391778</v>
      </c>
      <c r="H84" s="178">
        <f t="shared" si="47"/>
        <v>12110.329381884325</v>
      </c>
      <c r="I84" s="178">
        <f t="shared" si="47"/>
        <v>12608.57992972817</v>
      </c>
      <c r="J84" s="178">
        <f t="shared" si="47"/>
        <v>13044.668302898912</v>
      </c>
      <c r="K84" s="12"/>
    </row>
    <row r="85" spans="1:11">
      <c r="A85" s="40" t="s">
        <v>60</v>
      </c>
      <c r="B85" s="35"/>
      <c r="C85" s="72"/>
      <c r="D85" s="178">
        <f>D22+D77</f>
        <v>156778.6950982842</v>
      </c>
      <c r="E85" s="178">
        <f t="shared" si="47"/>
        <v>166692.29212078638</v>
      </c>
      <c r="F85" s="178">
        <f t="shared" si="47"/>
        <v>167553.03533073096</v>
      </c>
      <c r="G85" s="178">
        <f t="shared" si="47"/>
        <v>168519.62028351746</v>
      </c>
      <c r="H85" s="178">
        <f t="shared" si="47"/>
        <v>170530.45597415772</v>
      </c>
      <c r="I85" s="178">
        <f t="shared" si="47"/>
        <v>169164.29128373915</v>
      </c>
      <c r="J85" s="178">
        <f t="shared" si="47"/>
        <v>168121.41810342687</v>
      </c>
      <c r="K85" s="12"/>
    </row>
    <row r="86" spans="1:11">
      <c r="A86" s="140" t="s">
        <v>159</v>
      </c>
      <c r="B86" s="141"/>
      <c r="C86" s="142"/>
      <c r="D86" s="211"/>
      <c r="E86" s="95">
        <f>E82+E28+E83-E84-E19-E85</f>
        <v>0</v>
      </c>
      <c r="F86" s="95">
        <f t="shared" ref="F86:J86" si="48">F82+F28+F83-F84-F19-F85</f>
        <v>0</v>
      </c>
      <c r="G86" s="95">
        <f t="shared" si="48"/>
        <v>0</v>
      </c>
      <c r="H86" s="95">
        <f t="shared" si="48"/>
        <v>0</v>
      </c>
      <c r="I86" s="95">
        <f t="shared" si="48"/>
        <v>0</v>
      </c>
      <c r="J86" s="95">
        <f t="shared" si="48"/>
        <v>0</v>
      </c>
      <c r="K86" s="86"/>
    </row>
    <row r="87" spans="1:11" ht="39.950000000000003" customHeight="1">
      <c r="A87" s="158" t="s">
        <v>126</v>
      </c>
      <c r="B87" s="12"/>
      <c r="C87" s="111"/>
      <c r="D87" s="16"/>
      <c r="E87" s="16"/>
      <c r="F87" s="12"/>
      <c r="G87" s="12"/>
      <c r="H87" s="12"/>
      <c r="I87" s="12"/>
      <c r="J87" s="12"/>
      <c r="K87" s="12"/>
    </row>
    <row r="88" spans="1:11">
      <c r="A88" s="78"/>
      <c r="B88" s="78"/>
      <c r="C88" s="143"/>
      <c r="D88" s="79"/>
      <c r="E88" s="79"/>
      <c r="F88" s="79"/>
      <c r="G88" s="79"/>
      <c r="H88" s="79"/>
      <c r="I88" s="79"/>
      <c r="J88" s="79"/>
      <c r="K88" s="12"/>
    </row>
    <row r="89" spans="1:11">
      <c r="A89" s="25"/>
      <c r="B89" s="25"/>
      <c r="C89" s="144"/>
      <c r="D89" s="26" t="str">
        <f>Inputs!C$4</f>
        <v>2013/14</v>
      </c>
      <c r="E89" s="26" t="str">
        <f>Inputs!D$4</f>
        <v>2014/15</v>
      </c>
      <c r="F89" s="26" t="str">
        <f>Inputs!E$4</f>
        <v>2015/16</v>
      </c>
      <c r="G89" s="26" t="str">
        <f>Inputs!F$4</f>
        <v>2016/17</v>
      </c>
      <c r="H89" s="26" t="str">
        <f>Inputs!G$4</f>
        <v>2017/18</v>
      </c>
      <c r="I89" s="26" t="str">
        <f>Inputs!H$4</f>
        <v>2018/19</v>
      </c>
      <c r="J89" s="26" t="str">
        <f>Inputs!I$4</f>
        <v>2019/20</v>
      </c>
      <c r="K89" s="12"/>
    </row>
    <row r="90" spans="1:11">
      <c r="A90" s="43" t="s">
        <v>22</v>
      </c>
      <c r="B90" s="43"/>
      <c r="C90" s="72"/>
      <c r="D90" s="145">
        <f t="shared" ref="D90:J90" si="49">D17</f>
        <v>15.660709047419134</v>
      </c>
      <c r="E90" s="145">
        <f t="shared" si="49"/>
        <v>14.660709047419134</v>
      </c>
      <c r="F90" s="145">
        <f t="shared" si="49"/>
        <v>13.660709047419134</v>
      </c>
      <c r="G90" s="145">
        <f t="shared" si="49"/>
        <v>12.660709047419134</v>
      </c>
      <c r="H90" s="145">
        <f t="shared" si="49"/>
        <v>11.660709047419134</v>
      </c>
      <c r="I90" s="145">
        <f t="shared" si="49"/>
        <v>10.660709047419134</v>
      </c>
      <c r="J90" s="145">
        <f t="shared" si="49"/>
        <v>9.6607090474191342</v>
      </c>
      <c r="K90" s="12"/>
    </row>
    <row r="91" spans="1:11">
      <c r="A91" s="40" t="s">
        <v>58</v>
      </c>
      <c r="B91" s="65"/>
      <c r="C91" s="72"/>
      <c r="D91" s="178">
        <f t="shared" ref="D91:J91" si="50">D84</f>
        <v>9784.5645807422716</v>
      </c>
      <c r="E91" s="178">
        <f t="shared" si="50"/>
        <v>10693.800319697597</v>
      </c>
      <c r="F91" s="178">
        <f t="shared" si="50"/>
        <v>11258.15874910552</v>
      </c>
      <c r="G91" s="178">
        <f t="shared" si="50"/>
        <v>11659.18633391778</v>
      </c>
      <c r="H91" s="178">
        <f t="shared" si="50"/>
        <v>12110.329381884325</v>
      </c>
      <c r="I91" s="178">
        <f t="shared" si="50"/>
        <v>12608.57992972817</v>
      </c>
      <c r="J91" s="178">
        <f t="shared" si="50"/>
        <v>13044.668302898912</v>
      </c>
      <c r="K91" s="12"/>
    </row>
    <row r="92" spans="1:11">
      <c r="A92" s="43" t="s">
        <v>125</v>
      </c>
      <c r="B92" s="43"/>
      <c r="C92" s="72"/>
      <c r="D92" s="183">
        <f>D82</f>
        <v>153233.2190546873</v>
      </c>
      <c r="E92" s="183">
        <f t="shared" ref="E92:J92" si="51">E82</f>
        <v>156778.6950982842</v>
      </c>
      <c r="F92" s="183">
        <f t="shared" si="51"/>
        <v>166692.29212078638</v>
      </c>
      <c r="G92" s="183">
        <f t="shared" si="51"/>
        <v>167553.03533073096</v>
      </c>
      <c r="H92" s="183">
        <f t="shared" si="51"/>
        <v>168519.62028351746</v>
      </c>
      <c r="I92" s="183">
        <f t="shared" si="51"/>
        <v>170530.45597415772</v>
      </c>
      <c r="J92" s="183">
        <f t="shared" si="51"/>
        <v>169164.29128373915</v>
      </c>
      <c r="K92" s="12"/>
    </row>
    <row r="93" spans="1:11">
      <c r="A93" s="43" t="s">
        <v>59</v>
      </c>
      <c r="B93" s="43"/>
      <c r="C93" s="72"/>
      <c r="D93" s="183">
        <f>D83</f>
        <v>2346.8188939219372</v>
      </c>
      <c r="E93" s="183">
        <f t="shared" ref="E93:J93" si="52">E83</f>
        <v>2229.0389077027098</v>
      </c>
      <c r="F93" s="183">
        <f t="shared" si="52"/>
        <v>2887.0513931599794</v>
      </c>
      <c r="G93" s="183">
        <f t="shared" si="52"/>
        <v>3531.6452864443163</v>
      </c>
      <c r="H93" s="183">
        <f t="shared" si="52"/>
        <v>3641.351442560001</v>
      </c>
      <c r="I93" s="183">
        <f t="shared" si="52"/>
        <v>3590.3297704735037</v>
      </c>
      <c r="J93" s="183">
        <f t="shared" si="52"/>
        <v>3467.66063204896</v>
      </c>
      <c r="K93" s="12"/>
    </row>
    <row r="94" spans="1:11" s="18" customFormat="1">
      <c r="A94" s="43" t="s">
        <v>60</v>
      </c>
      <c r="B94" s="43"/>
      <c r="C94" s="72"/>
      <c r="D94" s="183">
        <f>D85</f>
        <v>156778.6950982842</v>
      </c>
      <c r="E94" s="183">
        <f t="shared" ref="E94:J94" si="53">E85</f>
        <v>166692.29212078638</v>
      </c>
      <c r="F94" s="183">
        <f t="shared" si="53"/>
        <v>167553.03533073096</v>
      </c>
      <c r="G94" s="183">
        <f t="shared" si="53"/>
        <v>168519.62028351746</v>
      </c>
      <c r="H94" s="183">
        <f t="shared" si="53"/>
        <v>170530.45597415772</v>
      </c>
      <c r="I94" s="183">
        <f t="shared" si="53"/>
        <v>169164.29128373915</v>
      </c>
      <c r="J94" s="183">
        <f t="shared" si="53"/>
        <v>168121.41810342687</v>
      </c>
      <c r="K94" s="12"/>
    </row>
    <row r="95" spans="1:11">
      <c r="A95" s="12"/>
      <c r="B95" s="12"/>
      <c r="C95" s="111"/>
      <c r="D95" s="12"/>
      <c r="E95" s="12"/>
      <c r="F95" s="12"/>
      <c r="G95" s="12"/>
      <c r="H95" s="12"/>
      <c r="I95" s="12"/>
      <c r="J95" s="12"/>
      <c r="K95" s="12"/>
    </row>
  </sheetData>
  <pageMargins left="0.25" right="0.25" top="0.75" bottom="0.75" header="0.3" footer="0.3"/>
  <pageSetup paperSize="9" scale="61" fitToHeight="0" orientation="portrait" r:id="rId1"/>
  <headerFooter>
    <oddHeader>&amp;R&amp;D &amp;T</oddHeader>
    <oddFooter>&amp;L&amp;F&amp;C&amp;A&amp;R&amp;P</oddFooter>
  </headerFooter>
  <rowBreaks count="1" manualBreakCount="1">
    <brk id="63"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0.14999847407452621"/>
    <pageSetUpPr fitToPage="1"/>
  </sheetPr>
  <dimension ref="A1:K99"/>
  <sheetViews>
    <sheetView showGridLines="0" view="pageBreakPreview" zoomScaleNormal="100" zoomScaleSheetLayoutView="100" workbookViewId="0">
      <selection activeCell="J2" sqref="J2"/>
    </sheetView>
  </sheetViews>
  <sheetFormatPr defaultRowHeight="15"/>
  <cols>
    <col min="1" max="1" width="55.140625" style="11" customWidth="1"/>
    <col min="2" max="2" width="12.5703125" style="18" customWidth="1"/>
    <col min="3" max="3" width="12" style="11" customWidth="1"/>
    <col min="4" max="5" width="11.85546875" style="18" customWidth="1"/>
    <col min="6" max="10" width="11.85546875" style="11" customWidth="1"/>
    <col min="11" max="11" width="3.140625" customWidth="1"/>
  </cols>
  <sheetData>
    <row r="1" spans="1:11" ht="39.950000000000003" customHeight="1">
      <c r="A1" s="153" t="s">
        <v>111</v>
      </c>
      <c r="B1" s="13"/>
      <c r="C1" s="13"/>
      <c r="D1" s="13"/>
      <c r="E1" s="13"/>
      <c r="F1" s="13"/>
      <c r="G1" s="13"/>
      <c r="H1" s="13"/>
      <c r="I1" s="13"/>
      <c r="J1" s="214" t="str">
        <f>EDB_Name2</f>
        <v xml:space="preserve">Alpine Energy </v>
      </c>
      <c r="K1" s="12"/>
    </row>
    <row r="2" spans="1:11" s="18" customFormat="1" ht="20.100000000000001" customHeight="1">
      <c r="A2" s="197" t="s">
        <v>251</v>
      </c>
      <c r="B2" s="14"/>
      <c r="C2" s="12"/>
      <c r="D2" s="12"/>
      <c r="E2" s="12"/>
      <c r="F2" s="12"/>
      <c r="G2" s="12"/>
      <c r="H2" s="12"/>
      <c r="I2" s="12"/>
      <c r="J2" s="12"/>
      <c r="K2" s="12"/>
    </row>
    <row r="3" spans="1:11" ht="39.950000000000003" customHeight="1">
      <c r="A3" s="158" t="s">
        <v>0</v>
      </c>
      <c r="B3" s="13"/>
      <c r="C3" s="13"/>
      <c r="D3" s="13"/>
      <c r="E3" s="13"/>
      <c r="F3" s="13"/>
      <c r="G3" s="13"/>
      <c r="H3" s="13"/>
      <c r="I3" s="13"/>
      <c r="J3" s="13"/>
      <c r="K3" s="12"/>
    </row>
    <row r="4" spans="1:11">
      <c r="A4" s="22"/>
      <c r="B4" s="22" t="s">
        <v>134</v>
      </c>
      <c r="C4" s="165" t="s">
        <v>105</v>
      </c>
      <c r="D4" s="23" t="str">
        <f>Inputs!C$4</f>
        <v>2013/14</v>
      </c>
      <c r="E4" s="23" t="str">
        <f>Inputs!D$4</f>
        <v>2014/15</v>
      </c>
      <c r="F4" s="23" t="str">
        <f>Inputs!E$4</f>
        <v>2015/16</v>
      </c>
      <c r="G4" s="23" t="str">
        <f>Inputs!F$4</f>
        <v>2016/17</v>
      </c>
      <c r="H4" s="23" t="str">
        <f>Inputs!G$4</f>
        <v>2017/18</v>
      </c>
      <c r="I4" s="23" t="str">
        <f>Inputs!H$4</f>
        <v>2018/19</v>
      </c>
      <c r="J4" s="23" t="str">
        <f>Inputs!I$4</f>
        <v>2019/20</v>
      </c>
      <c r="K4" s="12"/>
    </row>
    <row r="5" spans="1:11">
      <c r="A5" s="48" t="s">
        <v>127</v>
      </c>
      <c r="B5" s="33" t="s">
        <v>141</v>
      </c>
      <c r="C5" s="27"/>
      <c r="D5" s="47">
        <f>'EDB data'!B21</f>
        <v>1</v>
      </c>
      <c r="E5" s="47">
        <f>'EDB data'!C21</f>
        <v>2</v>
      </c>
      <c r="F5" s="47">
        <f>'EDB data'!D21</f>
        <v>3</v>
      </c>
      <c r="G5" s="47">
        <f>'EDB data'!E21</f>
        <v>4</v>
      </c>
      <c r="H5" s="47">
        <f>'EDB data'!F21</f>
        <v>5</v>
      </c>
      <c r="I5" s="47">
        <f>'EDB data'!G21</f>
        <v>6</v>
      </c>
      <c r="J5" s="47">
        <f>'EDB data'!H21</f>
        <v>7</v>
      </c>
      <c r="K5" s="12"/>
    </row>
    <row r="6" spans="1:11">
      <c r="A6" s="48" t="s">
        <v>21</v>
      </c>
      <c r="B6" s="33" t="s">
        <v>141</v>
      </c>
      <c r="C6" s="27"/>
      <c r="D6" s="205">
        <f>'EDB data'!B25</f>
        <v>0.28000000000000003</v>
      </c>
      <c r="E6" s="205">
        <f>'EDB data'!C25</f>
        <v>0.28000000000000003</v>
      </c>
      <c r="F6" s="205">
        <f>'EDB data'!D25</f>
        <v>0.28000000000000003</v>
      </c>
      <c r="G6" s="205">
        <f>'EDB data'!E25</f>
        <v>0.28000000000000003</v>
      </c>
      <c r="H6" s="205">
        <f>'EDB data'!F25</f>
        <v>0.28000000000000003</v>
      </c>
      <c r="I6" s="205">
        <f>'EDB data'!G25</f>
        <v>0.28000000000000003</v>
      </c>
      <c r="J6" s="205">
        <f>'EDB data'!H25</f>
        <v>0.28000000000000003</v>
      </c>
      <c r="K6" s="12"/>
    </row>
    <row r="7" spans="1:11">
      <c r="A7" s="76" t="s">
        <v>45</v>
      </c>
      <c r="B7" s="33" t="s">
        <v>141</v>
      </c>
      <c r="C7" s="27"/>
      <c r="D7" s="170">
        <f>'EDB data'!$B63</f>
        <v>14228.648620499998</v>
      </c>
      <c r="E7" s="170">
        <f>'EDB data'!$B64</f>
        <v>18705.311427000001</v>
      </c>
      <c r="F7" s="170">
        <f>'EDB data'!$B65</f>
        <v>9564.4826426300915</v>
      </c>
      <c r="G7" s="170">
        <f>'EDB data'!$B66</f>
        <v>9433.7893241505353</v>
      </c>
      <c r="H7" s="170">
        <f>'EDB data'!$B67</f>
        <v>10826.837234549381</v>
      </c>
      <c r="I7" s="170">
        <f>'EDB data'!$B68</f>
        <v>8006.4357462069029</v>
      </c>
      <c r="J7" s="170">
        <f>'EDB data'!$B69</f>
        <v>8895.7689507102095</v>
      </c>
      <c r="K7" s="13"/>
    </row>
    <row r="8" spans="1:11">
      <c r="A8" s="48" t="s">
        <v>30</v>
      </c>
      <c r="B8" s="33" t="s">
        <v>141</v>
      </c>
      <c r="C8" s="27"/>
      <c r="D8" s="170">
        <f>'EDB data'!B13</f>
        <v>44</v>
      </c>
      <c r="E8" s="12"/>
      <c r="F8" s="12"/>
      <c r="G8" s="12"/>
      <c r="H8" s="12"/>
      <c r="I8" s="12"/>
      <c r="J8" s="12"/>
      <c r="K8" s="13"/>
    </row>
    <row r="9" spans="1:11">
      <c r="A9" s="48" t="s">
        <v>261</v>
      </c>
      <c r="B9" s="33" t="s">
        <v>141</v>
      </c>
      <c r="C9" s="27"/>
      <c r="D9" s="170">
        <f>'EDB data'!B38</f>
        <v>2834.6039573955459</v>
      </c>
      <c r="E9" s="12"/>
      <c r="F9" s="12"/>
      <c r="G9" s="12"/>
      <c r="H9" s="12"/>
      <c r="I9" s="12"/>
      <c r="J9" s="12"/>
      <c r="K9" s="13"/>
    </row>
    <row r="10" spans="1:11">
      <c r="A10" s="48" t="s">
        <v>78</v>
      </c>
      <c r="B10" s="33" t="s">
        <v>141</v>
      </c>
      <c r="C10" s="27"/>
      <c r="D10" s="170">
        <f>'EDB data'!B29</f>
        <v>0</v>
      </c>
      <c r="E10" s="12"/>
      <c r="F10" s="12"/>
      <c r="G10" s="12"/>
      <c r="H10" s="12"/>
      <c r="I10" s="12"/>
      <c r="J10" s="12"/>
      <c r="K10" s="13"/>
    </row>
    <row r="11" spans="1:11">
      <c r="A11" s="48" t="s">
        <v>129</v>
      </c>
      <c r="B11" s="33" t="s">
        <v>141</v>
      </c>
      <c r="C11" s="27"/>
      <c r="D11" s="170">
        <f>'EDB data'!B30</f>
        <v>0</v>
      </c>
      <c r="E11" s="12"/>
      <c r="F11" s="12"/>
      <c r="G11" s="12"/>
      <c r="H11" s="12"/>
      <c r="I11" s="12"/>
      <c r="J11" s="12"/>
      <c r="K11" s="13"/>
    </row>
    <row r="12" spans="1:11">
      <c r="A12" s="48" t="s">
        <v>23</v>
      </c>
      <c r="B12" s="33" t="s">
        <v>141</v>
      </c>
      <c r="C12" s="27"/>
      <c r="D12" s="170">
        <f>'EDB data'!$B72</f>
        <v>168</v>
      </c>
      <c r="E12" s="170">
        <f>'EDB data'!$B73</f>
        <v>326.95299250294715</v>
      </c>
      <c r="F12" s="170">
        <f>'EDB data'!$B74</f>
        <v>332.63207673997107</v>
      </c>
      <c r="G12" s="170">
        <f>'EDB data'!$B75</f>
        <v>339.66332389057214</v>
      </c>
      <c r="H12" s="170">
        <f>'EDB data'!$B76</f>
        <v>347.02360458483008</v>
      </c>
      <c r="I12" s="170">
        <f>'EDB data'!$B77</f>
        <v>354.35027737076769</v>
      </c>
      <c r="J12" s="170">
        <f>'EDB data'!$B78</f>
        <v>361.63446017257883</v>
      </c>
      <c r="K12" s="13"/>
    </row>
    <row r="13" spans="1:11" s="18" customFormat="1">
      <c r="A13" s="48" t="s">
        <v>264</v>
      </c>
      <c r="B13" s="33" t="s">
        <v>141</v>
      </c>
      <c r="C13" s="27"/>
      <c r="D13" s="170">
        <f>'EDB data'!B34</f>
        <v>145352.6386487681</v>
      </c>
      <c r="E13" s="209"/>
      <c r="F13" s="209"/>
      <c r="G13" s="209"/>
      <c r="H13" s="209"/>
      <c r="I13" s="209"/>
      <c r="J13" s="209"/>
      <c r="K13" s="13"/>
    </row>
    <row r="14" spans="1:11" s="18" customFormat="1">
      <c r="A14" s="48" t="s">
        <v>27</v>
      </c>
      <c r="B14" s="33" t="s">
        <v>141</v>
      </c>
      <c r="C14" s="27"/>
      <c r="D14" s="170">
        <f>'EDB data'!B35</f>
        <v>9044.8335228191881</v>
      </c>
      <c r="E14" s="210"/>
      <c r="F14" s="210"/>
      <c r="G14" s="210"/>
      <c r="H14" s="210"/>
      <c r="I14" s="210"/>
      <c r="J14" s="210"/>
      <c r="K14" s="13"/>
    </row>
    <row r="15" spans="1:11">
      <c r="A15" s="48" t="s">
        <v>130</v>
      </c>
      <c r="B15" s="33" t="s">
        <v>141</v>
      </c>
      <c r="C15" s="27"/>
      <c r="D15" s="170">
        <f>'EDB data'!B36</f>
        <v>8307.997801038553</v>
      </c>
      <c r="E15" s="12"/>
      <c r="F15" s="12"/>
      <c r="G15" s="12"/>
      <c r="H15" s="12"/>
      <c r="I15" s="12"/>
      <c r="J15" s="12"/>
      <c r="K15" s="13"/>
    </row>
    <row r="16" spans="1:11">
      <c r="A16" s="48" t="s">
        <v>64</v>
      </c>
      <c r="B16" s="33" t="s">
        <v>141</v>
      </c>
      <c r="C16" s="27"/>
      <c r="D16" s="170">
        <f>'EDB data'!B37</f>
        <v>86577.364686041721</v>
      </c>
      <c r="E16" s="12"/>
      <c r="F16" s="12"/>
      <c r="G16" s="12"/>
      <c r="H16" s="12"/>
      <c r="I16" s="12"/>
      <c r="J16" s="12"/>
      <c r="K16" s="13"/>
    </row>
    <row r="17" spans="1:11">
      <c r="A17" s="48" t="s">
        <v>204</v>
      </c>
      <c r="B17" s="33" t="s">
        <v>141</v>
      </c>
      <c r="C17" s="27"/>
      <c r="D17" s="170">
        <f>'EDB data'!B40</f>
        <v>-1026.7934873134191</v>
      </c>
      <c r="E17" s="12"/>
      <c r="F17" s="12"/>
      <c r="G17" s="12"/>
      <c r="H17" s="12"/>
      <c r="I17" s="12"/>
      <c r="J17" s="12"/>
      <c r="K17" s="13"/>
    </row>
    <row r="18" spans="1:11">
      <c r="A18" s="48" t="s">
        <v>131</v>
      </c>
      <c r="B18" s="33" t="s">
        <v>141</v>
      </c>
      <c r="C18" s="27"/>
      <c r="D18" s="49">
        <f>'EDB data'!B11</f>
        <v>6.0900000000000003E-2</v>
      </c>
      <c r="E18" s="12"/>
      <c r="F18" s="12"/>
      <c r="G18" s="12"/>
      <c r="H18" s="12"/>
      <c r="I18" s="12"/>
      <c r="J18" s="12"/>
      <c r="K18" s="13"/>
    </row>
    <row r="19" spans="1:11">
      <c r="A19" s="48" t="s">
        <v>3</v>
      </c>
      <c r="B19" s="33" t="s">
        <v>141</v>
      </c>
      <c r="C19" s="27"/>
      <c r="D19" s="49">
        <f>'EDB data'!B12</f>
        <v>0.44</v>
      </c>
      <c r="E19" s="12"/>
      <c r="F19" s="12"/>
      <c r="G19" s="12"/>
      <c r="H19" s="12"/>
      <c r="I19" s="12"/>
      <c r="J19" s="12"/>
      <c r="K19" s="13"/>
    </row>
    <row r="20" spans="1:11">
      <c r="A20" s="48" t="s">
        <v>22</v>
      </c>
      <c r="B20" s="33" t="s">
        <v>135</v>
      </c>
      <c r="C20" s="28"/>
      <c r="D20" s="50">
        <f>RAB!D90</f>
        <v>15.660709047419134</v>
      </c>
      <c r="E20" s="50">
        <f>RAB!E90</f>
        <v>14.660709047419134</v>
      </c>
      <c r="F20" s="50">
        <f>RAB!F90</f>
        <v>13.660709047419134</v>
      </c>
      <c r="G20" s="50">
        <f>RAB!G90</f>
        <v>12.660709047419134</v>
      </c>
      <c r="H20" s="50">
        <f>RAB!H90</f>
        <v>11.660709047419134</v>
      </c>
      <c r="I20" s="50">
        <f>RAB!I90</f>
        <v>10.660709047419134</v>
      </c>
      <c r="J20" s="50">
        <f>RAB!J90</f>
        <v>9.6607090474191342</v>
      </c>
      <c r="K20" s="12"/>
    </row>
    <row r="21" spans="1:11">
      <c r="A21" s="48" t="s">
        <v>58</v>
      </c>
      <c r="B21" s="33" t="s">
        <v>135</v>
      </c>
      <c r="C21" s="28"/>
      <c r="D21" s="170">
        <f>RAB!D91</f>
        <v>9784.5645807422716</v>
      </c>
      <c r="E21" s="170">
        <f>RAB!E91</f>
        <v>10693.800319697597</v>
      </c>
      <c r="F21" s="170">
        <f>RAB!F91</f>
        <v>11258.15874910552</v>
      </c>
      <c r="G21" s="170">
        <f>RAB!G91</f>
        <v>11659.18633391778</v>
      </c>
      <c r="H21" s="170">
        <f>RAB!H91</f>
        <v>12110.329381884325</v>
      </c>
      <c r="I21" s="170">
        <f>RAB!I91</f>
        <v>12608.57992972817</v>
      </c>
      <c r="J21" s="170">
        <f>RAB!J91</f>
        <v>13044.668302898912</v>
      </c>
      <c r="K21" s="12"/>
    </row>
    <row r="22" spans="1:11">
      <c r="A22" s="48" t="s">
        <v>116</v>
      </c>
      <c r="B22" s="33" t="s">
        <v>81</v>
      </c>
      <c r="C22" s="28"/>
      <c r="D22" s="170">
        <f>BBAR!D58</f>
        <v>0</v>
      </c>
      <c r="E22" s="170">
        <f>BBAR!E58</f>
        <v>0</v>
      </c>
      <c r="F22" s="170">
        <f>BBAR!F58</f>
        <v>0</v>
      </c>
      <c r="G22" s="170">
        <f>BBAR!G58</f>
        <v>0</v>
      </c>
      <c r="H22" s="170">
        <f>BBAR!H58</f>
        <v>0</v>
      </c>
      <c r="I22" s="170">
        <f>BBAR!I58</f>
        <v>0</v>
      </c>
      <c r="J22" s="170">
        <f>BBAR!J58</f>
        <v>0</v>
      </c>
      <c r="K22" s="12"/>
    </row>
    <row r="23" spans="1:11">
      <c r="A23" s="48" t="s">
        <v>48</v>
      </c>
      <c r="B23" s="33" t="s">
        <v>81</v>
      </c>
      <c r="C23" s="28"/>
      <c r="D23" s="170">
        <f>BBAR!D56</f>
        <v>152206.4255673739</v>
      </c>
      <c r="E23" s="170">
        <f>BBAR!E56</f>
        <v>155164.52650499859</v>
      </c>
      <c r="F23" s="170">
        <f>BBAR!F56</f>
        <v>164670.95062813931</v>
      </c>
      <c r="G23" s="170">
        <f>BBAR!G56</f>
        <v>164972.75430491319</v>
      </c>
      <c r="H23" s="170">
        <f>BBAR!H56</f>
        <v>165440.75641321266</v>
      </c>
      <c r="I23" s="170">
        <f>BBAR!I56</f>
        <v>167014.58899121909</v>
      </c>
      <c r="J23" s="170">
        <f>BBAR!J56</f>
        <v>165242.54664998956</v>
      </c>
      <c r="K23" s="12"/>
    </row>
    <row r="24" spans="1:11" ht="39.950000000000003" customHeight="1">
      <c r="A24" s="158" t="s">
        <v>1</v>
      </c>
      <c r="B24" s="13"/>
      <c r="C24" s="13"/>
      <c r="D24" s="13"/>
      <c r="E24" s="13"/>
      <c r="F24" s="13"/>
      <c r="G24" s="13"/>
      <c r="H24" s="13"/>
      <c r="I24" s="13"/>
      <c r="J24" s="13"/>
      <c r="K24" s="12"/>
    </row>
    <row r="25" spans="1:11" ht="35.1" customHeight="1">
      <c r="A25" s="154" t="s">
        <v>115</v>
      </c>
      <c r="B25" s="146"/>
      <c r="C25" s="147"/>
      <c r="D25" s="146"/>
      <c r="E25" s="146"/>
      <c r="F25" s="146"/>
      <c r="G25" s="146"/>
      <c r="H25" s="146"/>
      <c r="I25" s="146"/>
      <c r="J25" s="146"/>
      <c r="K25" s="13"/>
    </row>
    <row r="26" spans="1:11">
      <c r="A26" s="22"/>
      <c r="B26" s="22"/>
      <c r="C26" s="165" t="s">
        <v>105</v>
      </c>
      <c r="D26" s="23" t="str">
        <f>Inputs!C$4</f>
        <v>2013/14</v>
      </c>
      <c r="E26" s="23" t="str">
        <f>Inputs!D$4</f>
        <v>2014/15</v>
      </c>
      <c r="F26" s="23" t="str">
        <f>Inputs!E$4</f>
        <v>2015/16</v>
      </c>
      <c r="G26" s="23" t="str">
        <f>Inputs!F$4</f>
        <v>2016/17</v>
      </c>
      <c r="H26" s="23" t="str">
        <f>Inputs!G$4</f>
        <v>2017/18</v>
      </c>
      <c r="I26" s="23" t="str">
        <f>Inputs!H$4</f>
        <v>2018/19</v>
      </c>
      <c r="J26" s="23" t="str">
        <f>Inputs!I$4</f>
        <v>2019/20</v>
      </c>
      <c r="K26" s="12"/>
    </row>
    <row r="27" spans="1:11">
      <c r="A27" s="27" t="s">
        <v>189</v>
      </c>
      <c r="B27" s="27"/>
      <c r="C27" s="28"/>
      <c r="D27" s="176">
        <f t="shared" ref="D27:J27" si="0">D7</f>
        <v>14228.648620499998</v>
      </c>
      <c r="E27" s="176">
        <f t="shared" si="0"/>
        <v>18705.311427000001</v>
      </c>
      <c r="F27" s="176">
        <f t="shared" si="0"/>
        <v>9564.4826426300915</v>
      </c>
      <c r="G27" s="176">
        <f t="shared" si="0"/>
        <v>9433.7893241505353</v>
      </c>
      <c r="H27" s="176">
        <f t="shared" si="0"/>
        <v>10826.837234549381</v>
      </c>
      <c r="I27" s="176">
        <f t="shared" si="0"/>
        <v>8006.4357462069029</v>
      </c>
      <c r="J27" s="176">
        <f t="shared" si="0"/>
        <v>8895.7689507102095</v>
      </c>
      <c r="K27" s="12"/>
    </row>
    <row r="28" spans="1:11" ht="24.95" customHeight="1">
      <c r="A28" s="163" t="s">
        <v>180</v>
      </c>
      <c r="B28" s="29"/>
      <c r="C28" s="30">
        <f>E5</f>
        <v>2</v>
      </c>
      <c r="D28" s="31"/>
      <c r="E28" s="29"/>
      <c r="F28" s="29"/>
      <c r="G28" s="29"/>
      <c r="H28" s="29"/>
      <c r="I28" s="29"/>
      <c r="J28" s="29"/>
      <c r="K28" s="12"/>
    </row>
    <row r="29" spans="1:11">
      <c r="A29" s="32" t="s">
        <v>190</v>
      </c>
      <c r="B29" s="27"/>
      <c r="C29" s="33"/>
      <c r="D29" s="208">
        <v>0</v>
      </c>
      <c r="E29" s="178">
        <f t="shared" ref="E29:J29" si="1">D32</f>
        <v>0</v>
      </c>
      <c r="F29" s="178">
        <f t="shared" si="1"/>
        <v>18705.311427000001</v>
      </c>
      <c r="G29" s="178">
        <f t="shared" si="1"/>
        <v>18280.190712750002</v>
      </c>
      <c r="H29" s="178">
        <f t="shared" si="1"/>
        <v>17855.069998500003</v>
      </c>
      <c r="I29" s="178">
        <f t="shared" si="1"/>
        <v>17429.949284250004</v>
      </c>
      <c r="J29" s="178">
        <f t="shared" si="1"/>
        <v>17004.828570000005</v>
      </c>
      <c r="K29" s="12"/>
    </row>
    <row r="30" spans="1:11">
      <c r="A30" s="32" t="s">
        <v>176</v>
      </c>
      <c r="B30" s="27"/>
      <c r="C30" s="33"/>
      <c r="D30" s="200">
        <f>$D$8+$C28</f>
        <v>46</v>
      </c>
      <c r="E30" s="178">
        <f t="shared" ref="E30:J30" si="2">D30-1</f>
        <v>45</v>
      </c>
      <c r="F30" s="178">
        <f t="shared" si="2"/>
        <v>44</v>
      </c>
      <c r="G30" s="178">
        <f t="shared" si="2"/>
        <v>43</v>
      </c>
      <c r="H30" s="178">
        <f t="shared" si="2"/>
        <v>42</v>
      </c>
      <c r="I30" s="178">
        <f t="shared" si="2"/>
        <v>41</v>
      </c>
      <c r="J30" s="178">
        <f t="shared" si="2"/>
        <v>40</v>
      </c>
      <c r="K30" s="12"/>
    </row>
    <row r="31" spans="1:11">
      <c r="A31" s="32" t="s">
        <v>27</v>
      </c>
      <c r="B31" s="27"/>
      <c r="C31" s="33"/>
      <c r="D31" s="178">
        <f t="shared" ref="D31:J31" si="3">D29/D30</f>
        <v>0</v>
      </c>
      <c r="E31" s="178">
        <f t="shared" si="3"/>
        <v>0</v>
      </c>
      <c r="F31" s="178">
        <f t="shared" si="3"/>
        <v>425.12071424999999</v>
      </c>
      <c r="G31" s="178">
        <f t="shared" si="3"/>
        <v>425.12071425000005</v>
      </c>
      <c r="H31" s="178">
        <f t="shared" si="3"/>
        <v>425.12071425000005</v>
      </c>
      <c r="I31" s="178">
        <f t="shared" si="3"/>
        <v>425.12071425000011</v>
      </c>
      <c r="J31" s="178">
        <f t="shared" si="3"/>
        <v>425.12071425000011</v>
      </c>
      <c r="K31" s="12"/>
    </row>
    <row r="32" spans="1:11">
      <c r="A32" s="34" t="s">
        <v>192</v>
      </c>
      <c r="B32" s="27"/>
      <c r="C32" s="33"/>
      <c r="D32" s="176">
        <f t="shared" ref="D32:J32" si="4">D29-D31+IF($C28=D$5,D$27,0)</f>
        <v>0</v>
      </c>
      <c r="E32" s="176">
        <f t="shared" si="4"/>
        <v>18705.311427000001</v>
      </c>
      <c r="F32" s="176">
        <f t="shared" si="4"/>
        <v>18280.190712750002</v>
      </c>
      <c r="G32" s="176">
        <f t="shared" si="4"/>
        <v>17855.069998500003</v>
      </c>
      <c r="H32" s="176">
        <f t="shared" si="4"/>
        <v>17429.949284250004</v>
      </c>
      <c r="I32" s="176">
        <f t="shared" si="4"/>
        <v>17004.828570000005</v>
      </c>
      <c r="J32" s="176">
        <f t="shared" si="4"/>
        <v>16579.707855750006</v>
      </c>
      <c r="K32" s="12"/>
    </row>
    <row r="33" spans="1:11" ht="24.95" customHeight="1">
      <c r="A33" s="163" t="s">
        <v>181</v>
      </c>
      <c r="B33" s="29"/>
      <c r="C33" s="30">
        <f>F5</f>
        <v>3</v>
      </c>
      <c r="D33" s="31"/>
      <c r="E33" s="29"/>
      <c r="F33" s="29"/>
      <c r="G33" s="29"/>
      <c r="H33" s="29"/>
      <c r="I33" s="29"/>
      <c r="J33" s="29"/>
      <c r="K33" s="12"/>
    </row>
    <row r="34" spans="1:11">
      <c r="A34" s="32" t="s">
        <v>190</v>
      </c>
      <c r="B34" s="35"/>
      <c r="C34" s="36"/>
      <c r="D34" s="208">
        <v>0</v>
      </c>
      <c r="E34" s="178">
        <f t="shared" ref="E34:J34" si="5">D37</f>
        <v>0</v>
      </c>
      <c r="F34" s="178">
        <f t="shared" si="5"/>
        <v>0</v>
      </c>
      <c r="G34" s="178">
        <f t="shared" si="5"/>
        <v>9564.4826426300915</v>
      </c>
      <c r="H34" s="178">
        <f t="shared" si="5"/>
        <v>9347.1080371157714</v>
      </c>
      <c r="I34" s="178">
        <f t="shared" si="5"/>
        <v>9129.7334316014512</v>
      </c>
      <c r="J34" s="178">
        <f t="shared" si="5"/>
        <v>8912.3588260871311</v>
      </c>
      <c r="K34" s="12"/>
    </row>
    <row r="35" spans="1:11">
      <c r="A35" s="32" t="s">
        <v>176</v>
      </c>
      <c r="B35" s="35"/>
      <c r="C35" s="36"/>
      <c r="D35" s="200">
        <f>$D$8+$C33</f>
        <v>47</v>
      </c>
      <c r="E35" s="178">
        <f t="shared" ref="E35:J35" si="6">D35-1</f>
        <v>46</v>
      </c>
      <c r="F35" s="178">
        <f t="shared" si="6"/>
        <v>45</v>
      </c>
      <c r="G35" s="178">
        <f t="shared" si="6"/>
        <v>44</v>
      </c>
      <c r="H35" s="178">
        <f t="shared" si="6"/>
        <v>43</v>
      </c>
      <c r="I35" s="178">
        <f t="shared" si="6"/>
        <v>42</v>
      </c>
      <c r="J35" s="178">
        <f t="shared" si="6"/>
        <v>41</v>
      </c>
      <c r="K35" s="12"/>
    </row>
    <row r="36" spans="1:11">
      <c r="A36" s="32" t="s">
        <v>27</v>
      </c>
      <c r="B36" s="35"/>
      <c r="C36" s="36"/>
      <c r="D36" s="178">
        <f t="shared" ref="D36:J36" si="7">D34/D35</f>
        <v>0</v>
      </c>
      <c r="E36" s="178">
        <f t="shared" si="7"/>
        <v>0</v>
      </c>
      <c r="F36" s="178">
        <f t="shared" si="7"/>
        <v>0</v>
      </c>
      <c r="G36" s="178">
        <f t="shared" si="7"/>
        <v>217.37460551432025</v>
      </c>
      <c r="H36" s="178">
        <f t="shared" si="7"/>
        <v>217.37460551432025</v>
      </c>
      <c r="I36" s="178">
        <f t="shared" si="7"/>
        <v>217.37460551432028</v>
      </c>
      <c r="J36" s="178">
        <f t="shared" si="7"/>
        <v>217.37460551432028</v>
      </c>
      <c r="K36" s="12"/>
    </row>
    <row r="37" spans="1:11">
      <c r="A37" s="34" t="s">
        <v>192</v>
      </c>
      <c r="B37" s="28"/>
      <c r="C37" s="37"/>
      <c r="D37" s="176">
        <f t="shared" ref="D37:J37" si="8">D34-D36+IF($C33=D$5,D$27,0)</f>
        <v>0</v>
      </c>
      <c r="E37" s="176">
        <f t="shared" si="8"/>
        <v>0</v>
      </c>
      <c r="F37" s="176">
        <f t="shared" si="8"/>
        <v>9564.4826426300915</v>
      </c>
      <c r="G37" s="176">
        <f t="shared" si="8"/>
        <v>9347.1080371157714</v>
      </c>
      <c r="H37" s="176">
        <f t="shared" si="8"/>
        <v>9129.7334316014512</v>
      </c>
      <c r="I37" s="176">
        <f t="shared" si="8"/>
        <v>8912.3588260871311</v>
      </c>
      <c r="J37" s="176">
        <f t="shared" si="8"/>
        <v>8694.984220572811</v>
      </c>
      <c r="K37" s="12"/>
    </row>
    <row r="38" spans="1:11" ht="24.95" customHeight="1">
      <c r="A38" s="163" t="s">
        <v>182</v>
      </c>
      <c r="B38" s="29"/>
      <c r="C38" s="30">
        <f>G5</f>
        <v>4</v>
      </c>
      <c r="D38" s="31"/>
      <c r="E38" s="29"/>
      <c r="F38" s="29"/>
      <c r="G38" s="29"/>
      <c r="H38" s="29"/>
      <c r="I38" s="29"/>
      <c r="J38" s="29"/>
      <c r="K38" s="12"/>
    </row>
    <row r="39" spans="1:11">
      <c r="A39" s="32" t="s">
        <v>190</v>
      </c>
      <c r="B39" s="35"/>
      <c r="C39" s="36"/>
      <c r="D39" s="208">
        <v>0</v>
      </c>
      <c r="E39" s="178">
        <f t="shared" ref="E39:J39" si="9">D42</f>
        <v>0</v>
      </c>
      <c r="F39" s="178">
        <f t="shared" si="9"/>
        <v>0</v>
      </c>
      <c r="G39" s="178">
        <f t="shared" si="9"/>
        <v>0</v>
      </c>
      <c r="H39" s="178">
        <f t="shared" si="9"/>
        <v>9433.7893241505353</v>
      </c>
      <c r="I39" s="178">
        <f t="shared" si="9"/>
        <v>9219.3850213289315</v>
      </c>
      <c r="J39" s="178">
        <f t="shared" si="9"/>
        <v>9004.9807185073278</v>
      </c>
      <c r="K39" s="12"/>
    </row>
    <row r="40" spans="1:11">
      <c r="A40" s="32" t="s">
        <v>176</v>
      </c>
      <c r="B40" s="35"/>
      <c r="C40" s="36"/>
      <c r="D40" s="200">
        <f>$D$8+$C38</f>
        <v>48</v>
      </c>
      <c r="E40" s="178">
        <f t="shared" ref="E40:J40" si="10">D40-1</f>
        <v>47</v>
      </c>
      <c r="F40" s="178">
        <f t="shared" si="10"/>
        <v>46</v>
      </c>
      <c r="G40" s="178">
        <f t="shared" si="10"/>
        <v>45</v>
      </c>
      <c r="H40" s="178">
        <f t="shared" si="10"/>
        <v>44</v>
      </c>
      <c r="I40" s="178">
        <f t="shared" si="10"/>
        <v>43</v>
      </c>
      <c r="J40" s="178">
        <f t="shared" si="10"/>
        <v>42</v>
      </c>
      <c r="K40" s="12"/>
    </row>
    <row r="41" spans="1:11">
      <c r="A41" s="32" t="s">
        <v>27</v>
      </c>
      <c r="B41" s="35"/>
      <c r="C41" s="36"/>
      <c r="D41" s="178">
        <f t="shared" ref="D41:J41" si="11">D39/D40</f>
        <v>0</v>
      </c>
      <c r="E41" s="178">
        <f t="shared" si="11"/>
        <v>0</v>
      </c>
      <c r="F41" s="178">
        <f t="shared" si="11"/>
        <v>0</v>
      </c>
      <c r="G41" s="178">
        <f t="shared" si="11"/>
        <v>0</v>
      </c>
      <c r="H41" s="178">
        <f t="shared" si="11"/>
        <v>214.40430282160307</v>
      </c>
      <c r="I41" s="178">
        <f t="shared" si="11"/>
        <v>214.40430282160307</v>
      </c>
      <c r="J41" s="178">
        <f t="shared" si="11"/>
        <v>214.40430282160304</v>
      </c>
      <c r="K41" s="12"/>
    </row>
    <row r="42" spans="1:11">
      <c r="A42" s="34" t="s">
        <v>192</v>
      </c>
      <c r="B42" s="28"/>
      <c r="C42" s="37"/>
      <c r="D42" s="176">
        <f t="shared" ref="D42:J42" si="12">D39-D41+IF($C38=D$5,D$27,0)</f>
        <v>0</v>
      </c>
      <c r="E42" s="176">
        <f t="shared" si="12"/>
        <v>0</v>
      </c>
      <c r="F42" s="176">
        <f t="shared" si="12"/>
        <v>0</v>
      </c>
      <c r="G42" s="176">
        <f t="shared" si="12"/>
        <v>9433.7893241505353</v>
      </c>
      <c r="H42" s="176">
        <f t="shared" si="12"/>
        <v>9219.3850213289315</v>
      </c>
      <c r="I42" s="176">
        <f t="shared" si="12"/>
        <v>9004.9807185073278</v>
      </c>
      <c r="J42" s="176">
        <f t="shared" si="12"/>
        <v>8790.576415685724</v>
      </c>
      <c r="K42" s="12"/>
    </row>
    <row r="43" spans="1:11" ht="24.95" customHeight="1">
      <c r="A43" s="163" t="s">
        <v>183</v>
      </c>
      <c r="B43" s="29"/>
      <c r="C43" s="30">
        <f>H5</f>
        <v>5</v>
      </c>
      <c r="D43" s="31"/>
      <c r="E43" s="29"/>
      <c r="F43" s="29"/>
      <c r="G43" s="29"/>
      <c r="H43" s="29"/>
      <c r="I43" s="29"/>
      <c r="J43" s="29"/>
      <c r="K43" s="12"/>
    </row>
    <row r="44" spans="1:11">
      <c r="A44" s="32" t="s">
        <v>190</v>
      </c>
      <c r="B44" s="35"/>
      <c r="C44" s="36"/>
      <c r="D44" s="208">
        <v>0</v>
      </c>
      <c r="E44" s="178">
        <f t="shared" ref="E44:J44" si="13">D47</f>
        <v>0</v>
      </c>
      <c r="F44" s="178">
        <f t="shared" si="13"/>
        <v>0</v>
      </c>
      <c r="G44" s="178">
        <f t="shared" si="13"/>
        <v>0</v>
      </c>
      <c r="H44" s="178">
        <f t="shared" si="13"/>
        <v>0</v>
      </c>
      <c r="I44" s="178">
        <f t="shared" si="13"/>
        <v>10826.837234549381</v>
      </c>
      <c r="J44" s="178">
        <f t="shared" si="13"/>
        <v>10580.772751945986</v>
      </c>
      <c r="K44" s="12"/>
    </row>
    <row r="45" spans="1:11">
      <c r="A45" s="32" t="s">
        <v>176</v>
      </c>
      <c r="B45" s="35"/>
      <c r="C45" s="36"/>
      <c r="D45" s="200">
        <f>$D$8+$C43</f>
        <v>49</v>
      </c>
      <c r="E45" s="178">
        <f t="shared" ref="E45:J45" si="14">D45-1</f>
        <v>48</v>
      </c>
      <c r="F45" s="178">
        <f t="shared" si="14"/>
        <v>47</v>
      </c>
      <c r="G45" s="178">
        <f t="shared" si="14"/>
        <v>46</v>
      </c>
      <c r="H45" s="178">
        <f t="shared" si="14"/>
        <v>45</v>
      </c>
      <c r="I45" s="178">
        <f t="shared" si="14"/>
        <v>44</v>
      </c>
      <c r="J45" s="178">
        <f t="shared" si="14"/>
        <v>43</v>
      </c>
      <c r="K45" s="12"/>
    </row>
    <row r="46" spans="1:11">
      <c r="A46" s="32" t="s">
        <v>27</v>
      </c>
      <c r="B46" s="35"/>
      <c r="C46" s="36"/>
      <c r="D46" s="178">
        <f t="shared" ref="D46:J46" si="15">D44/D45</f>
        <v>0</v>
      </c>
      <c r="E46" s="178">
        <f t="shared" si="15"/>
        <v>0</v>
      </c>
      <c r="F46" s="178">
        <f t="shared" si="15"/>
        <v>0</v>
      </c>
      <c r="G46" s="178">
        <f t="shared" si="15"/>
        <v>0</v>
      </c>
      <c r="H46" s="178">
        <f t="shared" si="15"/>
        <v>0</v>
      </c>
      <c r="I46" s="178">
        <f t="shared" si="15"/>
        <v>246.06448260339502</v>
      </c>
      <c r="J46" s="178">
        <f t="shared" si="15"/>
        <v>246.06448260339502</v>
      </c>
      <c r="K46" s="12"/>
    </row>
    <row r="47" spans="1:11">
      <c r="A47" s="34" t="s">
        <v>192</v>
      </c>
      <c r="B47" s="28"/>
      <c r="C47" s="37"/>
      <c r="D47" s="176">
        <f t="shared" ref="D47:J47" si="16">D44-D46+IF($C43=D$5,D$27,0)</f>
        <v>0</v>
      </c>
      <c r="E47" s="176">
        <f t="shared" si="16"/>
        <v>0</v>
      </c>
      <c r="F47" s="176">
        <f t="shared" si="16"/>
        <v>0</v>
      </c>
      <c r="G47" s="176">
        <f t="shared" si="16"/>
        <v>0</v>
      </c>
      <c r="H47" s="176">
        <f t="shared" si="16"/>
        <v>10826.837234549381</v>
      </c>
      <c r="I47" s="176">
        <f t="shared" si="16"/>
        <v>10580.772751945986</v>
      </c>
      <c r="J47" s="176">
        <f t="shared" si="16"/>
        <v>10334.708269342591</v>
      </c>
      <c r="K47" s="12"/>
    </row>
    <row r="48" spans="1:11" ht="24.95" customHeight="1">
      <c r="A48" s="163" t="s">
        <v>184</v>
      </c>
      <c r="B48" s="29"/>
      <c r="C48" s="30">
        <f>I5</f>
        <v>6</v>
      </c>
      <c r="D48" s="31"/>
      <c r="E48" s="29"/>
      <c r="F48" s="29"/>
      <c r="G48" s="29"/>
      <c r="H48" s="29"/>
      <c r="I48" s="29"/>
      <c r="J48" s="29"/>
      <c r="K48" s="12"/>
    </row>
    <row r="49" spans="1:11">
      <c r="A49" s="32" t="s">
        <v>190</v>
      </c>
      <c r="B49" s="35"/>
      <c r="C49" s="36"/>
      <c r="D49" s="208">
        <v>0</v>
      </c>
      <c r="E49" s="178">
        <f t="shared" ref="E49:J49" si="17">D52</f>
        <v>0</v>
      </c>
      <c r="F49" s="178">
        <f t="shared" si="17"/>
        <v>0</v>
      </c>
      <c r="G49" s="178">
        <f t="shared" si="17"/>
        <v>0</v>
      </c>
      <c r="H49" s="178">
        <f t="shared" si="17"/>
        <v>0</v>
      </c>
      <c r="I49" s="178">
        <f t="shared" si="17"/>
        <v>0</v>
      </c>
      <c r="J49" s="178">
        <f t="shared" si="17"/>
        <v>8006.4357462069029</v>
      </c>
      <c r="K49" s="12"/>
    </row>
    <row r="50" spans="1:11">
      <c r="A50" s="32" t="s">
        <v>176</v>
      </c>
      <c r="B50" s="35"/>
      <c r="C50" s="36"/>
      <c r="D50" s="200">
        <f>$D$8+$C48</f>
        <v>50</v>
      </c>
      <c r="E50" s="178">
        <f t="shared" ref="E50:J50" si="18">D50-1</f>
        <v>49</v>
      </c>
      <c r="F50" s="178">
        <f t="shared" si="18"/>
        <v>48</v>
      </c>
      <c r="G50" s="178">
        <f t="shared" si="18"/>
        <v>47</v>
      </c>
      <c r="H50" s="178">
        <f t="shared" si="18"/>
        <v>46</v>
      </c>
      <c r="I50" s="178">
        <f t="shared" si="18"/>
        <v>45</v>
      </c>
      <c r="J50" s="178">
        <f t="shared" si="18"/>
        <v>44</v>
      </c>
      <c r="K50" s="12"/>
    </row>
    <row r="51" spans="1:11">
      <c r="A51" s="32" t="s">
        <v>27</v>
      </c>
      <c r="B51" s="35"/>
      <c r="C51" s="36"/>
      <c r="D51" s="178">
        <f t="shared" ref="D51:J51" si="19">D49/D50</f>
        <v>0</v>
      </c>
      <c r="E51" s="178">
        <f t="shared" si="19"/>
        <v>0</v>
      </c>
      <c r="F51" s="178">
        <f t="shared" si="19"/>
        <v>0</v>
      </c>
      <c r="G51" s="178">
        <f t="shared" si="19"/>
        <v>0</v>
      </c>
      <c r="H51" s="178">
        <f t="shared" si="19"/>
        <v>0</v>
      </c>
      <c r="I51" s="178">
        <f t="shared" si="19"/>
        <v>0</v>
      </c>
      <c r="J51" s="178">
        <f t="shared" si="19"/>
        <v>181.96444877742962</v>
      </c>
      <c r="K51" s="12"/>
    </row>
    <row r="52" spans="1:11">
      <c r="A52" s="34" t="s">
        <v>192</v>
      </c>
      <c r="B52" s="28"/>
      <c r="C52" s="37"/>
      <c r="D52" s="176">
        <f t="shared" ref="D52:J52" si="20">D49-D51+IF($C48=D$5,D$27,0)</f>
        <v>0</v>
      </c>
      <c r="E52" s="176">
        <f t="shared" si="20"/>
        <v>0</v>
      </c>
      <c r="F52" s="176">
        <f t="shared" si="20"/>
        <v>0</v>
      </c>
      <c r="G52" s="176">
        <f t="shared" si="20"/>
        <v>0</v>
      </c>
      <c r="H52" s="176">
        <f t="shared" si="20"/>
        <v>0</v>
      </c>
      <c r="I52" s="176">
        <f t="shared" si="20"/>
        <v>8006.4357462069029</v>
      </c>
      <c r="J52" s="176">
        <f t="shared" si="20"/>
        <v>7824.4712974294735</v>
      </c>
      <c r="K52" s="12"/>
    </row>
    <row r="53" spans="1:11" ht="24.95" customHeight="1">
      <c r="A53" s="163" t="s">
        <v>185</v>
      </c>
      <c r="B53" s="29"/>
      <c r="C53" s="30">
        <f>J5</f>
        <v>7</v>
      </c>
      <c r="D53" s="31"/>
      <c r="E53" s="29"/>
      <c r="F53" s="29"/>
      <c r="G53" s="29"/>
      <c r="H53" s="29"/>
      <c r="I53" s="29"/>
      <c r="J53" s="29"/>
      <c r="K53" s="12"/>
    </row>
    <row r="54" spans="1:11">
      <c r="A54" s="32" t="s">
        <v>190</v>
      </c>
      <c r="B54" s="35"/>
      <c r="C54" s="36"/>
      <c r="D54" s="208">
        <v>0</v>
      </c>
      <c r="E54" s="183">
        <f t="shared" ref="E54" si="21">D57</f>
        <v>0</v>
      </c>
      <c r="F54" s="183">
        <f t="shared" ref="F54:G54" si="22">E57</f>
        <v>0</v>
      </c>
      <c r="G54" s="183">
        <f t="shared" si="22"/>
        <v>0</v>
      </c>
      <c r="H54" s="183">
        <f t="shared" ref="H54" si="23">G57</f>
        <v>0</v>
      </c>
      <c r="I54" s="183">
        <f t="shared" ref="I54" si="24">H57</f>
        <v>0</v>
      </c>
      <c r="J54" s="183">
        <f t="shared" ref="J54" si="25">I57</f>
        <v>0</v>
      </c>
      <c r="K54" s="12"/>
    </row>
    <row r="55" spans="1:11">
      <c r="A55" s="32" t="s">
        <v>176</v>
      </c>
      <c r="B55" s="35"/>
      <c r="C55" s="36"/>
      <c r="D55" s="200">
        <f>$D$8+$C53</f>
        <v>51</v>
      </c>
      <c r="E55" s="183">
        <f t="shared" ref="E55" si="26">D55-1</f>
        <v>50</v>
      </c>
      <c r="F55" s="183">
        <f t="shared" ref="F55:G55" si="27">E55-1</f>
        <v>49</v>
      </c>
      <c r="G55" s="183">
        <f t="shared" si="27"/>
        <v>48</v>
      </c>
      <c r="H55" s="183">
        <f t="shared" ref="H55" si="28">G55-1</f>
        <v>47</v>
      </c>
      <c r="I55" s="183">
        <f t="shared" ref="I55" si="29">H55-1</f>
        <v>46</v>
      </c>
      <c r="J55" s="183">
        <f t="shared" ref="J55" si="30">I55-1</f>
        <v>45</v>
      </c>
      <c r="K55" s="12"/>
    </row>
    <row r="56" spans="1:11">
      <c r="A56" s="32" t="s">
        <v>27</v>
      </c>
      <c r="B56" s="35"/>
      <c r="C56" s="36"/>
      <c r="D56" s="183">
        <f t="shared" ref="D56:J56" si="31">D54/D55</f>
        <v>0</v>
      </c>
      <c r="E56" s="183">
        <f t="shared" si="31"/>
        <v>0</v>
      </c>
      <c r="F56" s="183">
        <f t="shared" si="31"/>
        <v>0</v>
      </c>
      <c r="G56" s="183">
        <f t="shared" si="31"/>
        <v>0</v>
      </c>
      <c r="H56" s="183">
        <f t="shared" si="31"/>
        <v>0</v>
      </c>
      <c r="I56" s="183">
        <f t="shared" si="31"/>
        <v>0</v>
      </c>
      <c r="J56" s="183">
        <f t="shared" si="31"/>
        <v>0</v>
      </c>
      <c r="K56" s="12"/>
    </row>
    <row r="57" spans="1:11">
      <c r="A57" s="34" t="s">
        <v>192</v>
      </c>
      <c r="B57" s="35"/>
      <c r="C57" s="36"/>
      <c r="D57" s="183">
        <f t="shared" ref="D57:J57" si="32">D54-D56+IF($C53=D$5,D$27,0)</f>
        <v>0</v>
      </c>
      <c r="E57" s="183">
        <f t="shared" si="32"/>
        <v>0</v>
      </c>
      <c r="F57" s="183">
        <f t="shared" si="32"/>
        <v>0</v>
      </c>
      <c r="G57" s="183">
        <f t="shared" si="32"/>
        <v>0</v>
      </c>
      <c r="H57" s="183">
        <f t="shared" si="32"/>
        <v>0</v>
      </c>
      <c r="I57" s="183">
        <f t="shared" si="32"/>
        <v>0</v>
      </c>
      <c r="J57" s="183">
        <f t="shared" si="32"/>
        <v>8895.7689507102095</v>
      </c>
      <c r="K57" s="12"/>
    </row>
    <row r="58" spans="1:11" ht="24.95" customHeight="1">
      <c r="A58" s="163" t="s">
        <v>186</v>
      </c>
      <c r="B58" s="29"/>
      <c r="C58" s="38"/>
      <c r="D58" s="31"/>
      <c r="E58" s="29"/>
      <c r="F58" s="29"/>
      <c r="G58" s="29"/>
      <c r="H58" s="29"/>
      <c r="I58" s="29"/>
      <c r="J58" s="29"/>
      <c r="K58" s="12"/>
    </row>
    <row r="59" spans="1:11">
      <c r="A59" s="39" t="s">
        <v>32</v>
      </c>
      <c r="B59" s="35"/>
      <c r="C59" s="35"/>
      <c r="D59" s="183">
        <f t="shared" ref="D59:J59" si="33">D31+D36+D41+D46+D51+D56</f>
        <v>0</v>
      </c>
      <c r="E59" s="183">
        <f t="shared" si="33"/>
        <v>0</v>
      </c>
      <c r="F59" s="183">
        <f t="shared" si="33"/>
        <v>425.12071424999999</v>
      </c>
      <c r="G59" s="183">
        <f t="shared" si="33"/>
        <v>642.49531976432036</v>
      </c>
      <c r="H59" s="183">
        <f t="shared" si="33"/>
        <v>856.89962258592345</v>
      </c>
      <c r="I59" s="183">
        <f t="shared" si="33"/>
        <v>1102.9641051893184</v>
      </c>
      <c r="J59" s="183">
        <f t="shared" si="33"/>
        <v>1284.928553966748</v>
      </c>
      <c r="K59" s="12"/>
    </row>
    <row r="60" spans="1:11" ht="35.1" customHeight="1">
      <c r="A60" s="157" t="s">
        <v>191</v>
      </c>
      <c r="B60" s="146"/>
      <c r="C60" s="147"/>
      <c r="D60" s="146"/>
      <c r="E60" s="146"/>
      <c r="F60" s="146"/>
      <c r="G60" s="146"/>
      <c r="H60" s="146"/>
      <c r="I60" s="146"/>
      <c r="J60" s="146"/>
      <c r="K60" s="13"/>
    </row>
    <row r="61" spans="1:11">
      <c r="A61" s="22"/>
      <c r="B61" s="22"/>
      <c r="C61" s="165" t="s">
        <v>105</v>
      </c>
      <c r="D61" s="23" t="str">
        <f>Inputs!C$4</f>
        <v>2013/14</v>
      </c>
      <c r="E61" s="23" t="str">
        <f>Inputs!D$4</f>
        <v>2014/15</v>
      </c>
      <c r="F61" s="23" t="str">
        <f>Inputs!E$4</f>
        <v>2015/16</v>
      </c>
      <c r="G61" s="23" t="str">
        <f>Inputs!F$4</f>
        <v>2016/17</v>
      </c>
      <c r="H61" s="23" t="str">
        <f>Inputs!G$4</f>
        <v>2017/18</v>
      </c>
      <c r="I61" s="23" t="str">
        <f>Inputs!H$4</f>
        <v>2018/19</v>
      </c>
      <c r="J61" s="23" t="str">
        <f>Inputs!I$4</f>
        <v>2019/20</v>
      </c>
      <c r="K61" s="12"/>
    </row>
    <row r="62" spans="1:11">
      <c r="A62" s="40" t="s">
        <v>193</v>
      </c>
      <c r="B62" s="41"/>
      <c r="C62" s="41"/>
      <c r="D62" s="200">
        <f>D13</f>
        <v>145352.6386487681</v>
      </c>
      <c r="E62" s="176">
        <f t="shared" ref="E62" si="34">D68</f>
        <v>150368.45374644891</v>
      </c>
      <c r="F62" s="176">
        <f>E68</f>
        <v>139784.93995186663</v>
      </c>
      <c r="G62" s="176">
        <f>F68</f>
        <v>129219.6808960552</v>
      </c>
      <c r="H62" s="176">
        <f>G68</f>
        <v>118673.6633773025</v>
      </c>
      <c r="I62" s="176">
        <f>H68</f>
        <v>108149.41445179531</v>
      </c>
      <c r="J62" s="176">
        <f>I68</f>
        <v>97650.390497397646</v>
      </c>
      <c r="K62" s="12"/>
    </row>
    <row r="63" spans="1:11">
      <c r="A63" s="40" t="s">
        <v>23</v>
      </c>
      <c r="B63" s="35"/>
      <c r="C63" s="35"/>
      <c r="D63" s="176">
        <f t="shared" ref="D63:J63" si="35">D12</f>
        <v>168</v>
      </c>
      <c r="E63" s="176">
        <f t="shared" si="35"/>
        <v>326.95299250294715</v>
      </c>
      <c r="F63" s="176">
        <f t="shared" si="35"/>
        <v>332.63207673997107</v>
      </c>
      <c r="G63" s="176">
        <f t="shared" si="35"/>
        <v>339.66332389057214</v>
      </c>
      <c r="H63" s="176">
        <f t="shared" si="35"/>
        <v>347.02360458483008</v>
      </c>
      <c r="I63" s="176">
        <f t="shared" si="35"/>
        <v>354.35027737076769</v>
      </c>
      <c r="J63" s="176">
        <f t="shared" si="35"/>
        <v>361.63446017257883</v>
      </c>
      <c r="K63" s="12"/>
    </row>
    <row r="64" spans="1:11">
      <c r="A64" s="40" t="s">
        <v>124</v>
      </c>
      <c r="B64" s="35"/>
      <c r="C64" s="35"/>
      <c r="D64" s="202">
        <f>D10</f>
        <v>0</v>
      </c>
      <c r="E64" s="183"/>
      <c r="F64" s="183"/>
      <c r="G64" s="183"/>
      <c r="H64" s="183"/>
      <c r="I64" s="183"/>
      <c r="J64" s="183"/>
      <c r="K64" s="12"/>
    </row>
    <row r="65" spans="1:11">
      <c r="A65" s="40" t="s">
        <v>123</v>
      </c>
      <c r="B65" s="35"/>
      <c r="C65" s="35"/>
      <c r="D65" s="202">
        <f>D11</f>
        <v>0</v>
      </c>
      <c r="E65" s="183"/>
      <c r="F65" s="183"/>
      <c r="G65" s="183"/>
      <c r="H65" s="183"/>
      <c r="I65" s="183"/>
      <c r="J65" s="183"/>
      <c r="K65" s="12"/>
    </row>
    <row r="66" spans="1:11">
      <c r="A66" s="40" t="s">
        <v>191</v>
      </c>
      <c r="B66" s="42"/>
      <c r="C66" s="42"/>
      <c r="D66" s="176">
        <f>D14</f>
        <v>9044.8335228191881</v>
      </c>
      <c r="E66" s="176">
        <f t="shared" ref="E66:J66" si="36">E62/E20</f>
        <v>10256.560802079332</v>
      </c>
      <c r="F66" s="176">
        <f t="shared" si="36"/>
        <v>10232.626979071461</v>
      </c>
      <c r="G66" s="176">
        <f t="shared" si="36"/>
        <v>10206.35419486213</v>
      </c>
      <c r="H66" s="176">
        <f t="shared" si="36"/>
        <v>10177.225320922362</v>
      </c>
      <c r="I66" s="176">
        <f t="shared" si="36"/>
        <v>10144.673677026891</v>
      </c>
      <c r="J66" s="176">
        <f t="shared" si="36"/>
        <v>10107.994145987144</v>
      </c>
      <c r="K66" s="12"/>
    </row>
    <row r="67" spans="1:11" s="18" customFormat="1">
      <c r="A67" s="40" t="s">
        <v>274</v>
      </c>
      <c r="B67" s="42"/>
      <c r="C67" s="42"/>
      <c r="D67" s="200">
        <f>D7</f>
        <v>14228.648620499998</v>
      </c>
      <c r="E67" s="176"/>
      <c r="F67" s="176"/>
      <c r="G67" s="176"/>
      <c r="H67" s="176"/>
      <c r="I67" s="176"/>
      <c r="J67" s="176"/>
      <c r="K67" s="12"/>
    </row>
    <row r="68" spans="1:11">
      <c r="A68" s="43" t="s">
        <v>194</v>
      </c>
      <c r="B68" s="35"/>
      <c r="C68" s="35"/>
      <c r="D68" s="200">
        <f>D62-D63-D64+D65-D66+D67</f>
        <v>150368.45374644891</v>
      </c>
      <c r="E68" s="176">
        <f t="shared" ref="E68:F68" si="37">E62-E63-E66</f>
        <v>139784.93995186663</v>
      </c>
      <c r="F68" s="176">
        <f t="shared" si="37"/>
        <v>129219.6808960552</v>
      </c>
      <c r="G68" s="176">
        <f>G62-G63-G66</f>
        <v>118673.6633773025</v>
      </c>
      <c r="H68" s="176">
        <f>H62-H63-H66</f>
        <v>108149.41445179531</v>
      </c>
      <c r="I68" s="176">
        <f>I62-I63-I66</f>
        <v>97650.390497397646</v>
      </c>
      <c r="J68" s="176">
        <f>J62-J63-J66</f>
        <v>87180.761891237926</v>
      </c>
      <c r="K68" s="12"/>
    </row>
    <row r="69" spans="1:11" ht="35.1" customHeight="1">
      <c r="A69" s="157" t="s">
        <v>114</v>
      </c>
      <c r="B69" s="146"/>
      <c r="C69" s="147"/>
      <c r="D69" s="146"/>
      <c r="E69" s="146"/>
      <c r="F69" s="146"/>
      <c r="G69" s="146"/>
      <c r="H69" s="146"/>
      <c r="I69" s="146"/>
      <c r="J69" s="146"/>
      <c r="K69" s="13"/>
    </row>
    <row r="70" spans="1:11">
      <c r="A70" s="22"/>
      <c r="B70" s="23"/>
      <c r="C70" s="165" t="s">
        <v>105</v>
      </c>
      <c r="D70" s="23" t="str">
        <f>Inputs!C$4</f>
        <v>2013/14</v>
      </c>
      <c r="E70" s="23" t="str">
        <f>Inputs!D$4</f>
        <v>2014/15</v>
      </c>
      <c r="F70" s="23" t="str">
        <f>Inputs!E$4</f>
        <v>2015/16</v>
      </c>
      <c r="G70" s="23" t="str">
        <f>Inputs!F$4</f>
        <v>2016/17</v>
      </c>
      <c r="H70" s="23" t="str">
        <f>Inputs!G$4</f>
        <v>2017/18</v>
      </c>
      <c r="I70" s="23" t="str">
        <f>Inputs!H$4</f>
        <v>2018/19</v>
      </c>
      <c r="J70" s="23" t="str">
        <f>Inputs!I$4</f>
        <v>2019/20</v>
      </c>
      <c r="K70" s="12"/>
    </row>
    <row r="71" spans="1:11">
      <c r="A71" s="40" t="s">
        <v>61</v>
      </c>
      <c r="B71" s="44"/>
      <c r="C71" s="44">
        <f>D15/D16</f>
        <v>9.5960391392901745E-2</v>
      </c>
      <c r="D71" s="28"/>
      <c r="E71" s="28"/>
      <c r="F71" s="28"/>
      <c r="G71" s="28"/>
      <c r="H71" s="28"/>
      <c r="I71" s="28"/>
      <c r="J71" s="28"/>
      <c r="K71" s="12"/>
    </row>
    <row r="72" spans="1:11">
      <c r="A72" s="40" t="s">
        <v>64</v>
      </c>
      <c r="B72" s="28"/>
      <c r="C72" s="28"/>
      <c r="D72" s="200">
        <f>D16</f>
        <v>86577.364686041721</v>
      </c>
      <c r="E72" s="176">
        <f t="shared" ref="E72" si="38">D75</f>
        <v>92498.015505503165</v>
      </c>
      <c r="F72" s="176">
        <f>E75</f>
        <v>102327.1811615284</v>
      </c>
      <c r="G72" s="176">
        <f>F75</f>
        <v>102072.30744976585</v>
      </c>
      <c r="H72" s="176">
        <f>G75</f>
        <v>101711.19820066026</v>
      </c>
      <c r="I72" s="176">
        <f>H75</f>
        <v>102777.78904683328</v>
      </c>
      <c r="J72" s="176">
        <f>I75</f>
        <v>100921.62792960896</v>
      </c>
      <c r="K72" s="12"/>
    </row>
    <row r="73" spans="1:11">
      <c r="A73" s="40" t="s">
        <v>130</v>
      </c>
      <c r="B73" s="28"/>
      <c r="C73" s="28"/>
      <c r="D73" s="200">
        <f>D15</f>
        <v>8307.997801038553</v>
      </c>
      <c r="E73" s="176">
        <f t="shared" ref="E73" si="39">E72*$C71</f>
        <v>8876.1457709747774</v>
      </c>
      <c r="F73" s="176">
        <f>F72*$C71</f>
        <v>9819.3563543926266</v>
      </c>
      <c r="G73" s="176">
        <f>G72*$C71</f>
        <v>9794.8985732561323</v>
      </c>
      <c r="H73" s="176">
        <f>H72*$C71</f>
        <v>9760.246388376363</v>
      </c>
      <c r="I73" s="176">
        <f>I72*$C71</f>
        <v>9862.5968634312121</v>
      </c>
      <c r="J73" s="176">
        <f>J72*$C71</f>
        <v>9684.4789161340796</v>
      </c>
      <c r="K73" s="12"/>
    </row>
    <row r="74" spans="1:11">
      <c r="A74" s="40" t="s">
        <v>45</v>
      </c>
      <c r="B74" s="28"/>
      <c r="C74" s="28"/>
      <c r="D74" s="176">
        <f t="shared" ref="D74:J74" si="40">D7</f>
        <v>14228.648620499998</v>
      </c>
      <c r="E74" s="176">
        <f t="shared" si="40"/>
        <v>18705.311427000001</v>
      </c>
      <c r="F74" s="176">
        <f t="shared" si="40"/>
        <v>9564.4826426300915</v>
      </c>
      <c r="G74" s="176">
        <f t="shared" si="40"/>
        <v>9433.7893241505353</v>
      </c>
      <c r="H74" s="176">
        <f t="shared" si="40"/>
        <v>10826.837234549381</v>
      </c>
      <c r="I74" s="176">
        <f t="shared" si="40"/>
        <v>8006.4357462069029</v>
      </c>
      <c r="J74" s="176">
        <f t="shared" si="40"/>
        <v>8895.7689507102095</v>
      </c>
      <c r="K74" s="12"/>
    </row>
    <row r="75" spans="1:11">
      <c r="A75" s="43" t="s">
        <v>54</v>
      </c>
      <c r="B75" s="28"/>
      <c r="C75" s="28"/>
      <c r="D75" s="176">
        <f t="shared" ref="D75:J75" si="41">D72-D73+D74</f>
        <v>92498.015505503165</v>
      </c>
      <c r="E75" s="176">
        <f t="shared" si="41"/>
        <v>102327.1811615284</v>
      </c>
      <c r="F75" s="176">
        <f t="shared" si="41"/>
        <v>102072.30744976585</v>
      </c>
      <c r="G75" s="176">
        <f t="shared" si="41"/>
        <v>101711.19820066026</v>
      </c>
      <c r="H75" s="176">
        <f t="shared" si="41"/>
        <v>102777.78904683328</v>
      </c>
      <c r="I75" s="176">
        <f t="shared" si="41"/>
        <v>100921.62792960896</v>
      </c>
      <c r="J75" s="176">
        <f t="shared" si="41"/>
        <v>100132.91796418509</v>
      </c>
      <c r="K75" s="12"/>
    </row>
    <row r="76" spans="1:11" ht="35.1" customHeight="1">
      <c r="A76" s="157" t="s">
        <v>112</v>
      </c>
      <c r="B76" s="146"/>
      <c r="C76" s="147"/>
      <c r="D76" s="146"/>
      <c r="E76" s="146"/>
      <c r="F76" s="146"/>
      <c r="G76" s="146"/>
      <c r="H76" s="146"/>
      <c r="I76" s="146"/>
      <c r="J76" s="146"/>
      <c r="K76" s="13"/>
    </row>
    <row r="77" spans="1:11">
      <c r="A77" s="22"/>
      <c r="B77" s="23"/>
      <c r="C77" s="165" t="s">
        <v>105</v>
      </c>
      <c r="D77" s="23" t="str">
        <f>Inputs!C$4</f>
        <v>2013/14</v>
      </c>
      <c r="E77" s="23" t="str">
        <f>Inputs!D$4</f>
        <v>2014/15</v>
      </c>
      <c r="F77" s="23" t="str">
        <f>Inputs!E$4</f>
        <v>2015/16</v>
      </c>
      <c r="G77" s="23" t="str">
        <f>Inputs!F$4</f>
        <v>2016/17</v>
      </c>
      <c r="H77" s="23" t="str">
        <f>Inputs!G$4</f>
        <v>2017/18</v>
      </c>
      <c r="I77" s="23" t="str">
        <f>Inputs!H$4</f>
        <v>2018/19</v>
      </c>
      <c r="J77" s="23" t="str">
        <f>Inputs!I$4</f>
        <v>2019/20</v>
      </c>
      <c r="K77" s="12"/>
    </row>
    <row r="78" spans="1:11" s="18" customFormat="1">
      <c r="A78" s="40" t="s">
        <v>262</v>
      </c>
      <c r="B78" s="28"/>
      <c r="C78" s="28"/>
      <c r="D78" s="176">
        <f t="shared" ref="D78:J78" si="42">D59+D66</f>
        <v>9044.8335228191881</v>
      </c>
      <c r="E78" s="176">
        <f t="shared" si="42"/>
        <v>10256.560802079332</v>
      </c>
      <c r="F78" s="176">
        <f t="shared" si="42"/>
        <v>10657.747693321462</v>
      </c>
      <c r="G78" s="176">
        <f t="shared" si="42"/>
        <v>10848.84951462645</v>
      </c>
      <c r="H78" s="176">
        <f t="shared" si="42"/>
        <v>11034.124943508285</v>
      </c>
      <c r="I78" s="176">
        <f t="shared" si="42"/>
        <v>11247.637782216209</v>
      </c>
      <c r="J78" s="176">
        <f t="shared" si="42"/>
        <v>11392.922699953891</v>
      </c>
      <c r="K78" s="12"/>
    </row>
    <row r="79" spans="1:11" s="18" customFormat="1">
      <c r="A79" s="40" t="s">
        <v>130</v>
      </c>
      <c r="B79" s="28"/>
      <c r="C79" s="28"/>
      <c r="D79" s="176">
        <f t="shared" ref="D79:J79" si="43">D73</f>
        <v>8307.997801038553</v>
      </c>
      <c r="E79" s="176">
        <f t="shared" si="43"/>
        <v>8876.1457709747774</v>
      </c>
      <c r="F79" s="176">
        <f t="shared" si="43"/>
        <v>9819.3563543926266</v>
      </c>
      <c r="G79" s="176">
        <f t="shared" si="43"/>
        <v>9794.8985732561323</v>
      </c>
      <c r="H79" s="176">
        <f t="shared" si="43"/>
        <v>9760.246388376363</v>
      </c>
      <c r="I79" s="176">
        <f t="shared" si="43"/>
        <v>9862.5968634312121</v>
      </c>
      <c r="J79" s="176">
        <f t="shared" si="43"/>
        <v>9684.4789161340796</v>
      </c>
      <c r="K79" s="12"/>
    </row>
    <row r="80" spans="1:11">
      <c r="A80" s="43" t="s">
        <v>112</v>
      </c>
      <c r="B80" s="35"/>
      <c r="C80" s="35"/>
      <c r="D80" s="176">
        <f t="shared" ref="D80:J80" si="44">D78-D79</f>
        <v>736.83572178063514</v>
      </c>
      <c r="E80" s="176">
        <f t="shared" si="44"/>
        <v>1380.4150311045541</v>
      </c>
      <c r="F80" s="176">
        <f t="shared" si="44"/>
        <v>838.39133892883547</v>
      </c>
      <c r="G80" s="176">
        <f t="shared" si="44"/>
        <v>1053.9509413703181</v>
      </c>
      <c r="H80" s="176">
        <f t="shared" si="44"/>
        <v>1273.8785551319215</v>
      </c>
      <c r="I80" s="176">
        <f t="shared" si="44"/>
        <v>1385.0409187849964</v>
      </c>
      <c r="J80" s="176">
        <f t="shared" si="44"/>
        <v>1708.4437838198119</v>
      </c>
      <c r="K80" s="12"/>
    </row>
    <row r="81" spans="1:11" ht="35.1" customHeight="1">
      <c r="A81" s="157" t="s">
        <v>28</v>
      </c>
      <c r="B81" s="146"/>
      <c r="C81" s="147"/>
      <c r="D81" s="146"/>
      <c r="E81" s="146"/>
      <c r="F81" s="146"/>
      <c r="G81" s="146"/>
      <c r="H81" s="146"/>
      <c r="I81" s="146"/>
      <c r="J81" s="146"/>
      <c r="K81" s="13"/>
    </row>
    <row r="82" spans="1:11" s="18" customFormat="1">
      <c r="A82" s="40" t="s">
        <v>261</v>
      </c>
      <c r="B82" s="176"/>
      <c r="C82" s="176"/>
      <c r="D82" s="200">
        <f>D9</f>
        <v>2834.6039573955459</v>
      </c>
      <c r="E82" s="176">
        <f>D82</f>
        <v>2834.6039573955459</v>
      </c>
      <c r="F82" s="176">
        <f t="shared" ref="F82:J82" si="45">E82</f>
        <v>2834.6039573955459</v>
      </c>
      <c r="G82" s="176">
        <f t="shared" si="45"/>
        <v>2834.6039573955459</v>
      </c>
      <c r="H82" s="176">
        <f t="shared" si="45"/>
        <v>2834.6039573955459</v>
      </c>
      <c r="I82" s="176">
        <f t="shared" si="45"/>
        <v>2834.6039573955459</v>
      </c>
      <c r="J82" s="176">
        <f t="shared" si="45"/>
        <v>2834.6039573955459</v>
      </c>
      <c r="K82" s="12"/>
    </row>
    <row r="83" spans="1:11">
      <c r="A83" s="40" t="s">
        <v>196</v>
      </c>
      <c r="B83" s="176"/>
      <c r="C83" s="176"/>
      <c r="D83" s="176">
        <f t="shared" ref="D83:J83" si="46">(D23*$D$19*$D$18+D22)/(1+$D$18)^0.5</f>
        <v>3959.7314364110202</v>
      </c>
      <c r="E83" s="176">
        <f t="shared" si="46"/>
        <v>4036.6880118717886</v>
      </c>
      <c r="F83" s="176">
        <f t="shared" si="46"/>
        <v>4284.0027116811862</v>
      </c>
      <c r="G83" s="176">
        <f t="shared" si="46"/>
        <v>4291.8542954897612</v>
      </c>
      <c r="H83" s="176">
        <f t="shared" si="46"/>
        <v>4304.0296202412101</v>
      </c>
      <c r="I83" s="176">
        <f t="shared" si="46"/>
        <v>4344.9737151540839</v>
      </c>
      <c r="J83" s="176">
        <f t="shared" si="46"/>
        <v>4298.873087410796</v>
      </c>
      <c r="K83" s="12"/>
    </row>
    <row r="84" spans="1:11">
      <c r="A84" s="40" t="s">
        <v>195</v>
      </c>
      <c r="B84" s="176"/>
      <c r="C84" s="176"/>
      <c r="D84" s="176">
        <f t="shared" ref="D84:J84" si="47">D21-D78</f>
        <v>739.73105792308343</v>
      </c>
      <c r="E84" s="176">
        <f t="shared" si="47"/>
        <v>437.23951761826538</v>
      </c>
      <c r="F84" s="176">
        <f t="shared" si="47"/>
        <v>600.41105578405768</v>
      </c>
      <c r="G84" s="176">
        <f t="shared" si="47"/>
        <v>810.33681929132945</v>
      </c>
      <c r="H84" s="176">
        <f t="shared" si="47"/>
        <v>1076.2044383760403</v>
      </c>
      <c r="I84" s="176">
        <f t="shared" si="47"/>
        <v>1360.9421475119616</v>
      </c>
      <c r="J84" s="176">
        <f t="shared" si="47"/>
        <v>1651.7456029450204</v>
      </c>
      <c r="K84" s="12"/>
    </row>
    <row r="85" spans="1:11">
      <c r="A85" s="43" t="s">
        <v>29</v>
      </c>
      <c r="B85" s="176"/>
      <c r="C85" s="176"/>
      <c r="D85" s="176">
        <f>D82+D84-D83</f>
        <v>-385.39642109239094</v>
      </c>
      <c r="E85" s="176">
        <f t="shared" ref="E85:J85" si="48">E82+E84-E83</f>
        <v>-764.84453685797735</v>
      </c>
      <c r="F85" s="176">
        <f t="shared" si="48"/>
        <v>-848.9876985015826</v>
      </c>
      <c r="G85" s="176">
        <f t="shared" si="48"/>
        <v>-646.91351880288585</v>
      </c>
      <c r="H85" s="176">
        <f t="shared" si="48"/>
        <v>-393.22122446962385</v>
      </c>
      <c r="I85" s="176">
        <f t="shared" si="48"/>
        <v>-149.42761024657648</v>
      </c>
      <c r="J85" s="176">
        <f t="shared" si="48"/>
        <v>187.47647292977035</v>
      </c>
      <c r="K85" s="12"/>
    </row>
    <row r="86" spans="1:11">
      <c r="A86" s="29"/>
      <c r="B86" s="29"/>
      <c r="C86" s="29"/>
      <c r="D86" s="29"/>
      <c r="E86" s="29"/>
      <c r="F86" s="29"/>
      <c r="G86" s="29"/>
      <c r="H86" s="29"/>
      <c r="I86" s="29"/>
      <c r="J86" s="29"/>
      <c r="K86" s="12"/>
    </row>
    <row r="87" spans="1:11" ht="35.1" customHeight="1">
      <c r="A87" s="157" t="s">
        <v>113</v>
      </c>
      <c r="B87" s="146"/>
      <c r="C87" s="147"/>
      <c r="D87" s="146"/>
      <c r="E87" s="146"/>
      <c r="F87" s="146"/>
      <c r="G87" s="146"/>
      <c r="H87" s="146"/>
      <c r="I87" s="146"/>
      <c r="J87" s="146"/>
      <c r="K87" s="13"/>
    </row>
    <row r="88" spans="1:11">
      <c r="A88" s="22"/>
      <c r="B88" s="23"/>
      <c r="C88" s="165" t="s">
        <v>105</v>
      </c>
      <c r="D88" s="23" t="str">
        <f>Inputs!C$4</f>
        <v>2013/14</v>
      </c>
      <c r="E88" s="23" t="str">
        <f>Inputs!D$4</f>
        <v>2014/15</v>
      </c>
      <c r="F88" s="23" t="str">
        <f>Inputs!E$4</f>
        <v>2015/16</v>
      </c>
      <c r="G88" s="23" t="str">
        <f>Inputs!F$4</f>
        <v>2016/17</v>
      </c>
      <c r="H88" s="23" t="str">
        <f>Inputs!G$4</f>
        <v>2017/18</v>
      </c>
      <c r="I88" s="23" t="str">
        <f>Inputs!H$4</f>
        <v>2018/19</v>
      </c>
      <c r="J88" s="23" t="str">
        <f>Inputs!I$4</f>
        <v>2019/20</v>
      </c>
      <c r="K88" s="12"/>
    </row>
    <row r="89" spans="1:11">
      <c r="A89" s="40" t="s">
        <v>140</v>
      </c>
      <c r="B89" s="41"/>
      <c r="C89" s="41"/>
      <c r="D89" s="202">
        <f>D17</f>
        <v>-1026.7934873134191</v>
      </c>
      <c r="E89" s="178">
        <f t="shared" ref="E89" si="49">D92</f>
        <v>-1614.1685932855942</v>
      </c>
      <c r="F89" s="178">
        <f>E92</f>
        <v>-2021.3414926470718</v>
      </c>
      <c r="G89" s="178">
        <f>F92</f>
        <v>-2580.2810258177506</v>
      </c>
      <c r="H89" s="178">
        <f>G92</f>
        <v>-3078.8638703048146</v>
      </c>
      <c r="I89" s="178">
        <f>H92</f>
        <v>-3515.8669829386295</v>
      </c>
      <c r="J89" s="178">
        <f>I92</f>
        <v>-3921.7446337495835</v>
      </c>
      <c r="K89" s="12"/>
    </row>
    <row r="90" spans="1:11">
      <c r="A90" s="40" t="s">
        <v>112</v>
      </c>
      <c r="B90" s="35"/>
      <c r="C90" s="35"/>
      <c r="D90" s="179">
        <f t="shared" ref="D90:J90" si="50">D80</f>
        <v>736.83572178063514</v>
      </c>
      <c r="E90" s="179">
        <f t="shared" si="50"/>
        <v>1380.4150311045541</v>
      </c>
      <c r="F90" s="178">
        <f t="shared" si="50"/>
        <v>838.39133892883547</v>
      </c>
      <c r="G90" s="178">
        <f t="shared" si="50"/>
        <v>1053.9509413703181</v>
      </c>
      <c r="H90" s="178">
        <f t="shared" si="50"/>
        <v>1273.8785551319215</v>
      </c>
      <c r="I90" s="178">
        <f t="shared" si="50"/>
        <v>1385.0409187849964</v>
      </c>
      <c r="J90" s="178">
        <f t="shared" si="50"/>
        <v>1708.4437838198119</v>
      </c>
      <c r="K90" s="12"/>
    </row>
    <row r="91" spans="1:11" s="18" customFormat="1">
      <c r="A91" s="40" t="s">
        <v>261</v>
      </c>
      <c r="B91" s="35"/>
      <c r="C91" s="35"/>
      <c r="D91" s="179">
        <f t="shared" ref="D91:J91" si="51">D82</f>
        <v>2834.6039573955459</v>
      </c>
      <c r="E91" s="179">
        <f t="shared" si="51"/>
        <v>2834.6039573955459</v>
      </c>
      <c r="F91" s="178">
        <f t="shared" si="51"/>
        <v>2834.6039573955459</v>
      </c>
      <c r="G91" s="178">
        <f t="shared" si="51"/>
        <v>2834.6039573955459</v>
      </c>
      <c r="H91" s="178">
        <f t="shared" si="51"/>
        <v>2834.6039573955459</v>
      </c>
      <c r="I91" s="178">
        <f t="shared" si="51"/>
        <v>2834.6039573955459</v>
      </c>
      <c r="J91" s="178">
        <f t="shared" si="51"/>
        <v>2834.6039573955459</v>
      </c>
      <c r="K91" s="12"/>
    </row>
    <row r="92" spans="1:11">
      <c r="A92" s="45" t="s">
        <v>197</v>
      </c>
      <c r="B92" s="35"/>
      <c r="C92" s="35"/>
      <c r="D92" s="176">
        <f t="shared" ref="D92:J92" si="52">D89+(D90-D91)*D6</f>
        <v>-1614.1685932855942</v>
      </c>
      <c r="E92" s="176">
        <f t="shared" si="52"/>
        <v>-2021.3414926470718</v>
      </c>
      <c r="F92" s="176">
        <f t="shared" si="52"/>
        <v>-2580.2810258177506</v>
      </c>
      <c r="G92" s="176">
        <f t="shared" si="52"/>
        <v>-3078.8638703048146</v>
      </c>
      <c r="H92" s="176">
        <f t="shared" si="52"/>
        <v>-3515.8669829386295</v>
      </c>
      <c r="I92" s="176">
        <f t="shared" si="52"/>
        <v>-3921.7446337495835</v>
      </c>
      <c r="J92" s="176">
        <f t="shared" si="52"/>
        <v>-4237.0694823507893</v>
      </c>
      <c r="K92" s="12"/>
    </row>
    <row r="93" spans="1:11" ht="39.950000000000003" customHeight="1">
      <c r="A93" s="158" t="s">
        <v>126</v>
      </c>
      <c r="B93" s="13"/>
      <c r="C93" s="13"/>
      <c r="D93" s="152"/>
      <c r="E93" s="152"/>
      <c r="F93" s="13"/>
      <c r="G93" s="13"/>
      <c r="H93" s="13"/>
      <c r="I93" s="13"/>
      <c r="J93" s="13"/>
      <c r="K93" s="12"/>
    </row>
    <row r="94" spans="1:11">
      <c r="A94" s="25"/>
      <c r="B94" s="25"/>
      <c r="C94" s="165" t="s">
        <v>105</v>
      </c>
      <c r="D94" s="26" t="str">
        <f>Inputs!C$4</f>
        <v>2013/14</v>
      </c>
      <c r="E94" s="26" t="str">
        <f>Inputs!D$4</f>
        <v>2014/15</v>
      </c>
      <c r="F94" s="26" t="str">
        <f>Inputs!E$4</f>
        <v>2015/16</v>
      </c>
      <c r="G94" s="26" t="str">
        <f>Inputs!F$4</f>
        <v>2016/17</v>
      </c>
      <c r="H94" s="26" t="str">
        <f>Inputs!G$4</f>
        <v>2017/18</v>
      </c>
      <c r="I94" s="26" t="str">
        <f>Inputs!H$4</f>
        <v>2018/19</v>
      </c>
      <c r="J94" s="26" t="str">
        <f>Inputs!I$4</f>
        <v>2019/20</v>
      </c>
      <c r="K94" s="13"/>
    </row>
    <row r="95" spans="1:11">
      <c r="A95" s="27" t="s">
        <v>32</v>
      </c>
      <c r="B95" s="28"/>
      <c r="C95" s="28"/>
      <c r="D95" s="176">
        <f t="shared" ref="D95:J95" si="53">D59</f>
        <v>0</v>
      </c>
      <c r="E95" s="176">
        <f t="shared" si="53"/>
        <v>0</v>
      </c>
      <c r="F95" s="176">
        <f t="shared" si="53"/>
        <v>425.12071424999999</v>
      </c>
      <c r="G95" s="176">
        <f t="shared" si="53"/>
        <v>642.49531976432036</v>
      </c>
      <c r="H95" s="176">
        <f t="shared" si="53"/>
        <v>856.89962258592345</v>
      </c>
      <c r="I95" s="176">
        <f t="shared" si="53"/>
        <v>1102.9641051893184</v>
      </c>
      <c r="J95" s="176">
        <f t="shared" si="53"/>
        <v>1284.928553966748</v>
      </c>
      <c r="K95" s="12"/>
    </row>
    <row r="96" spans="1:11">
      <c r="A96" s="40" t="s">
        <v>140</v>
      </c>
      <c r="B96" s="28"/>
      <c r="C96" s="28"/>
      <c r="D96" s="176">
        <f>D89</f>
        <v>-1026.7934873134191</v>
      </c>
      <c r="E96" s="176">
        <f t="shared" ref="E96:J96" si="54">E89</f>
        <v>-1614.1685932855942</v>
      </c>
      <c r="F96" s="176">
        <f t="shared" si="54"/>
        <v>-2021.3414926470718</v>
      </c>
      <c r="G96" s="176">
        <f t="shared" si="54"/>
        <v>-2580.2810258177506</v>
      </c>
      <c r="H96" s="176">
        <f t="shared" si="54"/>
        <v>-3078.8638703048146</v>
      </c>
      <c r="I96" s="176">
        <f t="shared" si="54"/>
        <v>-3515.8669829386295</v>
      </c>
      <c r="J96" s="176">
        <f t="shared" si="54"/>
        <v>-3921.7446337495835</v>
      </c>
      <c r="K96" s="12"/>
    </row>
    <row r="97" spans="1:11">
      <c r="A97" s="45" t="s">
        <v>197</v>
      </c>
      <c r="B97" s="28"/>
      <c r="C97" s="28"/>
      <c r="D97" s="176">
        <f>D92</f>
        <v>-1614.1685932855942</v>
      </c>
      <c r="E97" s="176">
        <f t="shared" ref="E97:J97" si="55">E92</f>
        <v>-2021.3414926470718</v>
      </c>
      <c r="F97" s="176">
        <f t="shared" si="55"/>
        <v>-2580.2810258177506</v>
      </c>
      <c r="G97" s="176">
        <f t="shared" si="55"/>
        <v>-3078.8638703048146</v>
      </c>
      <c r="H97" s="176">
        <f t="shared" si="55"/>
        <v>-3515.8669829386295</v>
      </c>
      <c r="I97" s="176">
        <f t="shared" si="55"/>
        <v>-3921.7446337495835</v>
      </c>
      <c r="J97" s="176">
        <f t="shared" si="55"/>
        <v>-4237.0694823507893</v>
      </c>
      <c r="K97" s="12"/>
    </row>
    <row r="98" spans="1:11">
      <c r="A98" s="27" t="s">
        <v>29</v>
      </c>
      <c r="B98" s="28"/>
      <c r="C98" s="28"/>
      <c r="D98" s="176">
        <f>D85</f>
        <v>-385.39642109239094</v>
      </c>
      <c r="E98" s="176">
        <f t="shared" ref="E98:J98" si="56">E85</f>
        <v>-764.84453685797735</v>
      </c>
      <c r="F98" s="176">
        <f t="shared" si="56"/>
        <v>-848.9876985015826</v>
      </c>
      <c r="G98" s="176">
        <f t="shared" si="56"/>
        <v>-646.91351880288585</v>
      </c>
      <c r="H98" s="176">
        <f t="shared" si="56"/>
        <v>-393.22122446962385</v>
      </c>
      <c r="I98" s="176">
        <f t="shared" si="56"/>
        <v>-149.42761024657648</v>
      </c>
      <c r="J98" s="176">
        <f t="shared" si="56"/>
        <v>187.47647292977035</v>
      </c>
      <c r="K98" s="12"/>
    </row>
    <row r="99" spans="1:11">
      <c r="A99" s="12"/>
      <c r="B99" s="12"/>
      <c r="C99" s="12"/>
      <c r="D99" s="12"/>
      <c r="E99" s="12"/>
      <c r="F99" s="12"/>
      <c r="G99" s="12"/>
      <c r="H99" s="12"/>
      <c r="I99" s="12"/>
      <c r="J99" s="12"/>
      <c r="K99" s="12"/>
    </row>
  </sheetData>
  <pageMargins left="0.25" right="0.25" top="0.75" bottom="0.75" header="0.3" footer="0.3"/>
  <pageSetup paperSize="9" scale="59" fitToHeight="0" orientation="portrait" r:id="rId1"/>
  <headerFooter>
    <oddHeader>&amp;R&amp;D &amp;T</oddHeader>
    <oddFooter>&amp;L&amp;F&amp;C&amp;A&amp;R&amp;P</oddFooter>
  </headerFooter>
  <rowBreaks count="1" manualBreakCount="1">
    <brk id="59"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0" tint="-0.14999847407452621"/>
    <pageSetUpPr fitToPage="1"/>
  </sheetPr>
  <dimension ref="A1:K60"/>
  <sheetViews>
    <sheetView showGridLines="0" view="pageBreakPreview" zoomScaleNormal="100" zoomScaleSheetLayoutView="100" workbookViewId="0">
      <selection activeCell="E19" sqref="E19"/>
    </sheetView>
  </sheetViews>
  <sheetFormatPr defaultRowHeight="15"/>
  <cols>
    <col min="1" max="1" width="50.5703125" style="18" customWidth="1"/>
    <col min="2" max="2" width="12.5703125" style="18" customWidth="1"/>
    <col min="3" max="3" width="12" style="18" customWidth="1"/>
    <col min="4" max="5" width="10.5703125" style="18" customWidth="1"/>
    <col min="6" max="10" width="11.28515625" style="18" customWidth="1"/>
    <col min="11" max="11" width="3.140625" style="18" customWidth="1"/>
  </cols>
  <sheetData>
    <row r="1" spans="1:11" ht="39.950000000000003" customHeight="1">
      <c r="A1" s="153" t="s">
        <v>267</v>
      </c>
      <c r="B1" s="13"/>
      <c r="C1" s="13"/>
      <c r="D1" s="13"/>
      <c r="E1" s="13"/>
      <c r="F1" s="13"/>
      <c r="G1" s="13"/>
      <c r="H1" s="13"/>
      <c r="I1" s="13"/>
      <c r="J1" s="214" t="str">
        <f>EDB_Name2</f>
        <v xml:space="preserve">Alpine Energy </v>
      </c>
      <c r="K1" s="12"/>
    </row>
    <row r="2" spans="1:11" s="18" customFormat="1" ht="20.100000000000001" customHeight="1">
      <c r="A2" s="197" t="s">
        <v>253</v>
      </c>
      <c r="B2" s="14"/>
      <c r="C2" s="12"/>
      <c r="D2" s="12"/>
      <c r="E2" s="12"/>
      <c r="F2" s="12"/>
      <c r="G2" s="12"/>
      <c r="H2" s="12"/>
      <c r="I2" s="12"/>
      <c r="J2" s="12"/>
      <c r="K2" s="12"/>
    </row>
    <row r="3" spans="1:11" ht="39.950000000000003" customHeight="1">
      <c r="A3" s="158" t="s">
        <v>0</v>
      </c>
      <c r="B3" s="13"/>
      <c r="C3" s="13"/>
      <c r="D3" s="13"/>
      <c r="E3" s="13"/>
      <c r="F3" s="13"/>
      <c r="G3" s="13"/>
      <c r="H3" s="13"/>
      <c r="I3" s="13"/>
      <c r="J3" s="13"/>
      <c r="K3" s="12"/>
    </row>
    <row r="4" spans="1:11">
      <c r="A4" s="22"/>
      <c r="B4" s="51" t="s">
        <v>134</v>
      </c>
      <c r="C4" s="165" t="s">
        <v>105</v>
      </c>
      <c r="D4" s="23" t="str">
        <f>Inputs!C$4</f>
        <v>2013/14</v>
      </c>
      <c r="E4" s="23" t="str">
        <f>Inputs!D$4</f>
        <v>2014/15</v>
      </c>
      <c r="F4" s="23" t="str">
        <f>Inputs!E$4</f>
        <v>2015/16</v>
      </c>
      <c r="G4" s="23" t="str">
        <f>Inputs!F$4</f>
        <v>2016/17</v>
      </c>
      <c r="H4" s="23" t="str">
        <f>Inputs!G$4</f>
        <v>2017/18</v>
      </c>
      <c r="I4" s="23" t="str">
        <f>Inputs!H$4</f>
        <v>2018/19</v>
      </c>
      <c r="J4" s="23" t="str">
        <f>Inputs!I$4</f>
        <v>2019/20</v>
      </c>
      <c r="K4" s="12"/>
    </row>
    <row r="5" spans="1:11">
      <c r="A5" s="48" t="s">
        <v>128</v>
      </c>
      <c r="B5" s="33" t="s">
        <v>141</v>
      </c>
      <c r="C5" s="52"/>
      <c r="D5" s="53"/>
      <c r="E5" s="53"/>
      <c r="F5" s="212">
        <f>'EDB data'!D22</f>
        <v>1</v>
      </c>
      <c r="G5" s="212">
        <f>'EDB data'!E22</f>
        <v>2</v>
      </c>
      <c r="H5" s="212">
        <f>'EDB data'!F22</f>
        <v>3</v>
      </c>
      <c r="I5" s="212">
        <f>'EDB data'!G22</f>
        <v>4</v>
      </c>
      <c r="J5" s="212">
        <f>'EDB data'!H22</f>
        <v>5</v>
      </c>
      <c r="K5" s="13"/>
    </row>
    <row r="6" spans="1:11">
      <c r="A6" s="48" t="s">
        <v>21</v>
      </c>
      <c r="B6" s="33" t="s">
        <v>141</v>
      </c>
      <c r="C6" s="54"/>
      <c r="D6" s="205">
        <f>'EDB data'!B25</f>
        <v>0.28000000000000003</v>
      </c>
      <c r="E6" s="205">
        <f>'EDB data'!C25</f>
        <v>0.28000000000000003</v>
      </c>
      <c r="F6" s="205">
        <f>'EDB data'!D25</f>
        <v>0.28000000000000003</v>
      </c>
      <c r="G6" s="205">
        <f>'EDB data'!E25</f>
        <v>0.28000000000000003</v>
      </c>
      <c r="H6" s="205">
        <f>'EDB data'!F25</f>
        <v>0.28000000000000003</v>
      </c>
      <c r="I6" s="205">
        <f>'EDB data'!G25</f>
        <v>0.28000000000000003</v>
      </c>
      <c r="J6" s="205">
        <f>'EDB data'!H25</f>
        <v>0.28000000000000003</v>
      </c>
      <c r="K6" s="12"/>
    </row>
    <row r="7" spans="1:11">
      <c r="A7" s="48" t="s">
        <v>52</v>
      </c>
      <c r="B7" s="33" t="s">
        <v>141</v>
      </c>
      <c r="C7" s="183"/>
      <c r="D7" s="170">
        <f>'EDB data'!$B81</f>
        <v>-141</v>
      </c>
      <c r="E7" s="170">
        <f>'EDB data'!$B82</f>
        <v>-277.32696031885433</v>
      </c>
      <c r="F7" s="170">
        <f>'EDB data'!$B83</f>
        <v>-282.14405392240769</v>
      </c>
      <c r="G7" s="170">
        <f>'EDB data'!$B84</f>
        <v>-288.1080745744261</v>
      </c>
      <c r="H7" s="170">
        <f>'EDB data'!$B85</f>
        <v>-294.35118694481889</v>
      </c>
      <c r="I7" s="170">
        <f>'EDB data'!$B86</f>
        <v>-300.56579252900428</v>
      </c>
      <c r="J7" s="170">
        <f>'EDB data'!$B87</f>
        <v>-306.74435740271457</v>
      </c>
      <c r="K7" s="13"/>
    </row>
    <row r="8" spans="1:11">
      <c r="A8" s="48" t="s">
        <v>116</v>
      </c>
      <c r="B8" s="33" t="s">
        <v>141</v>
      </c>
      <c r="C8" s="183"/>
      <c r="D8" s="170">
        <f>'EDB data'!B39</f>
        <v>0</v>
      </c>
      <c r="E8" s="12"/>
      <c r="F8" s="12"/>
      <c r="G8" s="12"/>
      <c r="H8" s="12"/>
      <c r="I8" s="12"/>
      <c r="J8" s="12"/>
      <c r="K8" s="13"/>
    </row>
    <row r="9" spans="1:11">
      <c r="A9" s="76" t="s">
        <v>45</v>
      </c>
      <c r="B9" s="33" t="s">
        <v>141</v>
      </c>
      <c r="C9" s="55"/>
      <c r="D9" s="170">
        <f>'EDB data'!$B63</f>
        <v>14228.648620499998</v>
      </c>
      <c r="E9" s="170">
        <f>'EDB data'!$B64</f>
        <v>18705.311427000001</v>
      </c>
      <c r="F9" s="170">
        <f>'EDB data'!$B65</f>
        <v>9564.4826426300915</v>
      </c>
      <c r="G9" s="170">
        <f>'EDB data'!$B66</f>
        <v>9433.7893241505353</v>
      </c>
      <c r="H9" s="170">
        <f>'EDB data'!$B67</f>
        <v>10826.837234549381</v>
      </c>
      <c r="I9" s="170">
        <f>'EDB data'!$B68</f>
        <v>8006.4357462069029</v>
      </c>
      <c r="J9" s="170">
        <f>'EDB data'!$B69</f>
        <v>8895.7689507102095</v>
      </c>
      <c r="K9" s="13"/>
    </row>
    <row r="10" spans="1:11">
      <c r="A10" s="48" t="s">
        <v>71</v>
      </c>
      <c r="B10" s="33" t="s">
        <v>141</v>
      </c>
      <c r="C10" s="183"/>
      <c r="D10" s="170">
        <f>'EDB data'!$B45</f>
        <v>15271.56043</v>
      </c>
      <c r="E10" s="170">
        <f>'EDB data'!$B46</f>
        <v>14209.93160452411</v>
      </c>
      <c r="F10" s="170">
        <f>'EDB data'!$B47</f>
        <v>14721.621133600251</v>
      </c>
      <c r="G10" s="170">
        <f>'EDB data'!$B48</f>
        <v>15182.347638382114</v>
      </c>
      <c r="H10" s="170">
        <f>'EDB data'!$B49</f>
        <v>15599.291129873338</v>
      </c>
      <c r="I10" s="170">
        <f>'EDB data'!$B50</f>
        <v>16026.384903925755</v>
      </c>
      <c r="J10" s="170">
        <f>'EDB data'!$B51</f>
        <v>16401.803784250267</v>
      </c>
      <c r="K10" s="13"/>
    </row>
    <row r="11" spans="1:11">
      <c r="A11" s="48" t="s">
        <v>391</v>
      </c>
      <c r="B11" s="33" t="s">
        <v>141</v>
      </c>
      <c r="C11" s="56">
        <f>WACC</f>
        <v>7.1900000000000006E-2</v>
      </c>
      <c r="D11" s="31"/>
      <c r="E11" s="31"/>
      <c r="F11" s="31"/>
      <c r="G11" s="31"/>
      <c r="H11" s="31"/>
      <c r="I11" s="31"/>
      <c r="J11" s="31"/>
      <c r="K11" s="13"/>
    </row>
    <row r="12" spans="1:11">
      <c r="A12" s="48" t="s">
        <v>269</v>
      </c>
      <c r="B12" s="33" t="s">
        <v>259</v>
      </c>
      <c r="C12" s="57">
        <f>TIMING!C23</f>
        <v>1.0352275669181401</v>
      </c>
      <c r="D12" s="168"/>
      <c r="E12" s="168"/>
      <c r="F12" s="13"/>
      <c r="G12" s="13"/>
      <c r="H12" s="13"/>
      <c r="I12" s="13"/>
      <c r="J12" s="13"/>
      <c r="K12" s="12"/>
    </row>
    <row r="13" spans="1:11">
      <c r="A13" s="48" t="s">
        <v>142</v>
      </c>
      <c r="B13" s="33" t="s">
        <v>259</v>
      </c>
      <c r="C13" s="57">
        <f>TIMING!C24</f>
        <v>1.0352275669181401</v>
      </c>
      <c r="D13" s="168"/>
      <c r="E13" s="168"/>
      <c r="F13" s="13"/>
      <c r="G13" s="13"/>
      <c r="H13" s="13"/>
      <c r="I13" s="13"/>
      <c r="J13" s="13"/>
      <c r="K13" s="12"/>
    </row>
    <row r="14" spans="1:11">
      <c r="A14" s="48" t="s">
        <v>143</v>
      </c>
      <c r="B14" s="33" t="s">
        <v>259</v>
      </c>
      <c r="C14" s="57">
        <f>TIMING!C25</f>
        <v>1.0352275669181401</v>
      </c>
      <c r="D14" s="168"/>
      <c r="E14" s="168"/>
      <c r="F14" s="13"/>
      <c r="G14" s="13"/>
      <c r="H14" s="13"/>
      <c r="I14" s="13"/>
      <c r="J14" s="13"/>
      <c r="K14" s="12"/>
    </row>
    <row r="15" spans="1:11">
      <c r="A15" s="48" t="s">
        <v>144</v>
      </c>
      <c r="B15" s="33" t="s">
        <v>259</v>
      </c>
      <c r="C15" s="57">
        <f>TIMING!C26</f>
        <v>1.0352275669181401</v>
      </c>
      <c r="D15" s="168"/>
      <c r="E15" s="168"/>
      <c r="F15" s="13"/>
      <c r="G15" s="13"/>
      <c r="H15" s="13"/>
      <c r="I15" s="13"/>
      <c r="J15" s="13"/>
      <c r="K15" s="12"/>
    </row>
    <row r="16" spans="1:11">
      <c r="A16" s="48" t="s">
        <v>145</v>
      </c>
      <c r="B16" s="33" t="s">
        <v>259</v>
      </c>
      <c r="C16" s="57">
        <f>TIMING!C27</f>
        <v>1.0285536205330978</v>
      </c>
      <c r="D16" s="168"/>
      <c r="E16" s="168"/>
      <c r="F16" s="13"/>
      <c r="G16" s="13"/>
      <c r="H16" s="13"/>
      <c r="I16" s="13"/>
      <c r="J16" s="13"/>
      <c r="K16" s="12"/>
    </row>
    <row r="17" spans="1:11">
      <c r="A17" s="48" t="s">
        <v>125</v>
      </c>
      <c r="B17" s="33" t="s">
        <v>135</v>
      </c>
      <c r="C17" s="53"/>
      <c r="D17" s="170">
        <f>RAB!D92</f>
        <v>153233.2190546873</v>
      </c>
      <c r="E17" s="170">
        <f>RAB!E92</f>
        <v>156778.6950982842</v>
      </c>
      <c r="F17" s="170">
        <f>RAB!F92</f>
        <v>166692.29212078638</v>
      </c>
      <c r="G17" s="170">
        <f>RAB!G92</f>
        <v>167553.03533073096</v>
      </c>
      <c r="H17" s="170">
        <f>RAB!H92</f>
        <v>168519.62028351746</v>
      </c>
      <c r="I17" s="170">
        <f>RAB!I92</f>
        <v>170530.45597415772</v>
      </c>
      <c r="J17" s="170">
        <f>RAB!J92</f>
        <v>169164.29128373915</v>
      </c>
      <c r="K17" s="12"/>
    </row>
    <row r="18" spans="1:11">
      <c r="A18" s="48" t="s">
        <v>59</v>
      </c>
      <c r="B18" s="33" t="s">
        <v>135</v>
      </c>
      <c r="C18" s="53"/>
      <c r="D18" s="170">
        <f>RAB!D93</f>
        <v>2346.8188939219372</v>
      </c>
      <c r="E18" s="170">
        <f>RAB!E93</f>
        <v>2229.0389077027098</v>
      </c>
      <c r="F18" s="170">
        <f>RAB!F93</f>
        <v>2887.0513931599794</v>
      </c>
      <c r="G18" s="170">
        <f>RAB!G93</f>
        <v>3531.6452864443163</v>
      </c>
      <c r="H18" s="170">
        <f>RAB!H93</f>
        <v>3641.351442560001</v>
      </c>
      <c r="I18" s="170">
        <f>RAB!I93</f>
        <v>3590.3297704735037</v>
      </c>
      <c r="J18" s="170">
        <f>RAB!J93</f>
        <v>3467.66063204896</v>
      </c>
      <c r="K18" s="12"/>
    </row>
    <row r="19" spans="1:11">
      <c r="A19" s="48" t="s">
        <v>58</v>
      </c>
      <c r="B19" s="33" t="s">
        <v>135</v>
      </c>
      <c r="C19" s="53"/>
      <c r="D19" s="170">
        <f>RAB!D91</f>
        <v>9784.5645807422716</v>
      </c>
      <c r="E19" s="170">
        <f>RAB!E91</f>
        <v>10693.800319697597</v>
      </c>
      <c r="F19" s="170">
        <f>RAB!F91</f>
        <v>11258.15874910552</v>
      </c>
      <c r="G19" s="170">
        <f>RAB!G91</f>
        <v>11659.18633391778</v>
      </c>
      <c r="H19" s="170">
        <f>RAB!H91</f>
        <v>12110.329381884325</v>
      </c>
      <c r="I19" s="170">
        <f>RAB!I91</f>
        <v>12608.57992972817</v>
      </c>
      <c r="J19" s="170">
        <f>RAB!J91</f>
        <v>13044.668302898912</v>
      </c>
      <c r="K19" s="12"/>
    </row>
    <row r="20" spans="1:11">
      <c r="A20" s="48" t="s">
        <v>140</v>
      </c>
      <c r="B20" s="33" t="s">
        <v>136</v>
      </c>
      <c r="C20" s="53"/>
      <c r="D20" s="170">
        <f>TAX!D96</f>
        <v>-1026.7934873134191</v>
      </c>
      <c r="E20" s="170">
        <f>TAX!E96</f>
        <v>-1614.1685932855942</v>
      </c>
      <c r="F20" s="170">
        <f>TAX!F96</f>
        <v>-2021.3414926470718</v>
      </c>
      <c r="G20" s="170">
        <f>TAX!G96</f>
        <v>-2580.2810258177506</v>
      </c>
      <c r="H20" s="170">
        <f>TAX!H96</f>
        <v>-3078.8638703048146</v>
      </c>
      <c r="I20" s="170">
        <f>TAX!I96</f>
        <v>-3515.8669829386295</v>
      </c>
      <c r="J20" s="170">
        <f>TAX!J96</f>
        <v>-3921.7446337495835</v>
      </c>
      <c r="K20" s="12"/>
    </row>
    <row r="21" spans="1:11">
      <c r="A21" s="48" t="s">
        <v>197</v>
      </c>
      <c r="B21" s="33" t="s">
        <v>136</v>
      </c>
      <c r="C21" s="53"/>
      <c r="D21" s="170">
        <f>TAX!D97</f>
        <v>-1614.1685932855942</v>
      </c>
      <c r="E21" s="170">
        <f>TAX!E97</f>
        <v>-2021.3414926470718</v>
      </c>
      <c r="F21" s="170">
        <f>TAX!F97</f>
        <v>-2580.2810258177506</v>
      </c>
      <c r="G21" s="170">
        <f>TAX!G97</f>
        <v>-3078.8638703048146</v>
      </c>
      <c r="H21" s="170">
        <f>TAX!H97</f>
        <v>-3515.8669829386295</v>
      </c>
      <c r="I21" s="170">
        <f>TAX!I97</f>
        <v>-3921.7446337495835</v>
      </c>
      <c r="J21" s="170">
        <f>TAX!J97</f>
        <v>-4237.0694823507893</v>
      </c>
      <c r="K21" s="12"/>
    </row>
    <row r="22" spans="1:11">
      <c r="A22" s="48" t="s">
        <v>29</v>
      </c>
      <c r="B22" s="33" t="s">
        <v>136</v>
      </c>
      <c r="C22" s="53"/>
      <c r="D22" s="170">
        <f>TAX!D98</f>
        <v>-385.39642109239094</v>
      </c>
      <c r="E22" s="170">
        <f>TAX!E98</f>
        <v>-764.84453685797735</v>
      </c>
      <c r="F22" s="170">
        <f>TAX!F98</f>
        <v>-848.9876985015826</v>
      </c>
      <c r="G22" s="170">
        <f>TAX!G98</f>
        <v>-646.91351880288585</v>
      </c>
      <c r="H22" s="170">
        <f>TAX!H98</f>
        <v>-393.22122446962385</v>
      </c>
      <c r="I22" s="170">
        <f>TAX!I98</f>
        <v>-149.42761024657648</v>
      </c>
      <c r="J22" s="170">
        <f>TAX!J98</f>
        <v>187.47647292977035</v>
      </c>
      <c r="K22" s="12"/>
    </row>
    <row r="23" spans="1:11" ht="39.950000000000003" customHeight="1">
      <c r="A23" s="158" t="s">
        <v>1</v>
      </c>
      <c r="B23" s="13"/>
      <c r="C23" s="13"/>
      <c r="D23" s="13"/>
      <c r="E23" s="13"/>
      <c r="F23" s="13"/>
      <c r="G23" s="13"/>
      <c r="H23" s="13"/>
      <c r="I23" s="13"/>
      <c r="J23" s="13"/>
      <c r="K23" s="12"/>
    </row>
    <row r="24" spans="1:11" ht="35.1" customHeight="1">
      <c r="A24" s="157" t="s">
        <v>116</v>
      </c>
      <c r="B24" s="146"/>
      <c r="C24" s="147"/>
      <c r="D24" s="146"/>
      <c r="E24" s="146"/>
      <c r="F24" s="146"/>
      <c r="G24" s="146"/>
      <c r="H24" s="146"/>
      <c r="I24" s="146"/>
      <c r="J24" s="146"/>
      <c r="K24" s="13"/>
    </row>
    <row r="25" spans="1:11">
      <c r="A25" s="22"/>
      <c r="B25" s="22"/>
      <c r="C25" s="23"/>
      <c r="D25" s="23" t="str">
        <f>Inputs!C$4</f>
        <v>2013/14</v>
      </c>
      <c r="E25" s="23" t="str">
        <f>Inputs!D$4</f>
        <v>2014/15</v>
      </c>
      <c r="F25" s="23" t="str">
        <f>Inputs!E$4</f>
        <v>2015/16</v>
      </c>
      <c r="G25" s="23" t="str">
        <f>Inputs!F$4</f>
        <v>2016/17</v>
      </c>
      <c r="H25" s="23" t="str">
        <f>Inputs!G$4</f>
        <v>2017/18</v>
      </c>
      <c r="I25" s="23" t="str">
        <f>Inputs!H$4</f>
        <v>2018/19</v>
      </c>
      <c r="J25" s="23" t="str">
        <f>Inputs!I$4</f>
        <v>2019/20</v>
      </c>
      <c r="K25" s="12"/>
    </row>
    <row r="26" spans="1:11">
      <c r="A26" s="48" t="s">
        <v>62</v>
      </c>
      <c r="B26" s="48"/>
      <c r="C26" s="28"/>
      <c r="D26" s="58">
        <f t="shared" ref="D26:J26" si="0">D17/$D$17</f>
        <v>1</v>
      </c>
      <c r="E26" s="58">
        <f t="shared" si="0"/>
        <v>1.0231377769485581</v>
      </c>
      <c r="F26" s="58">
        <f t="shared" si="0"/>
        <v>1.0878339119228166</v>
      </c>
      <c r="G26" s="58">
        <f t="shared" si="0"/>
        <v>1.0934511221808443</v>
      </c>
      <c r="H26" s="58">
        <f t="shared" si="0"/>
        <v>1.0997590556612571</v>
      </c>
      <c r="I26" s="58">
        <f t="shared" si="0"/>
        <v>1.1128817695417417</v>
      </c>
      <c r="J26" s="58">
        <f t="shared" si="0"/>
        <v>1.1039661786610788</v>
      </c>
      <c r="K26" s="12"/>
    </row>
    <row r="27" spans="1:11">
      <c r="A27" s="27" t="s">
        <v>116</v>
      </c>
      <c r="B27" s="27"/>
      <c r="C27" s="28"/>
      <c r="D27" s="200">
        <f>IF(D8&gt;0,D8,0)</f>
        <v>0</v>
      </c>
      <c r="E27" s="176">
        <f t="shared" ref="E27:J27" si="1">$D27*E26</f>
        <v>0</v>
      </c>
      <c r="F27" s="176">
        <f t="shared" si="1"/>
        <v>0</v>
      </c>
      <c r="G27" s="176">
        <f t="shared" si="1"/>
        <v>0</v>
      </c>
      <c r="H27" s="176">
        <f t="shared" si="1"/>
        <v>0</v>
      </c>
      <c r="I27" s="176">
        <f t="shared" si="1"/>
        <v>0</v>
      </c>
      <c r="J27" s="176">
        <f t="shared" si="1"/>
        <v>0</v>
      </c>
      <c r="K27" s="12"/>
    </row>
    <row r="28" spans="1:11" ht="35.1" customHeight="1">
      <c r="A28" s="157" t="s">
        <v>76</v>
      </c>
      <c r="B28" s="146"/>
      <c r="C28" s="147"/>
      <c r="D28" s="146"/>
      <c r="E28" s="146"/>
      <c r="F28" s="146"/>
      <c r="G28" s="146"/>
      <c r="H28" s="146"/>
      <c r="I28" s="146"/>
      <c r="J28" s="146"/>
      <c r="K28" s="13"/>
    </row>
    <row r="29" spans="1:11">
      <c r="A29" s="22"/>
      <c r="B29" s="22"/>
      <c r="C29" s="23"/>
      <c r="D29" s="23" t="str">
        <f>Inputs!C$4</f>
        <v>2013/14</v>
      </c>
      <c r="E29" s="23" t="str">
        <f>Inputs!D$4</f>
        <v>2014/15</v>
      </c>
      <c r="F29" s="23" t="str">
        <f>Inputs!E$4</f>
        <v>2015/16</v>
      </c>
      <c r="G29" s="23" t="str">
        <f>Inputs!F$4</f>
        <v>2016/17</v>
      </c>
      <c r="H29" s="23" t="str">
        <f>Inputs!G$4</f>
        <v>2017/18</v>
      </c>
      <c r="I29" s="23" t="str">
        <f>Inputs!H$4</f>
        <v>2018/19</v>
      </c>
      <c r="J29" s="23" t="str">
        <f>Inputs!I$4</f>
        <v>2019/20</v>
      </c>
      <c r="K29" s="12"/>
    </row>
    <row r="30" spans="1:11">
      <c r="A30" s="27" t="s">
        <v>48</v>
      </c>
      <c r="B30" s="27"/>
      <c r="C30" s="28"/>
      <c r="D30" s="176">
        <f t="shared" ref="D30:J30" si="2">D17+D20</f>
        <v>152206.4255673739</v>
      </c>
      <c r="E30" s="176">
        <f t="shared" si="2"/>
        <v>155164.52650499859</v>
      </c>
      <c r="F30" s="176">
        <f t="shared" si="2"/>
        <v>164670.95062813931</v>
      </c>
      <c r="G30" s="176">
        <f t="shared" si="2"/>
        <v>164972.75430491319</v>
      </c>
      <c r="H30" s="176">
        <f t="shared" si="2"/>
        <v>165440.75641321266</v>
      </c>
      <c r="I30" s="176">
        <f t="shared" si="2"/>
        <v>167014.58899121909</v>
      </c>
      <c r="J30" s="176">
        <f t="shared" si="2"/>
        <v>165242.54664998956</v>
      </c>
      <c r="K30" s="12"/>
    </row>
    <row r="31" spans="1:11">
      <c r="A31" s="27" t="s">
        <v>45</v>
      </c>
      <c r="B31" s="27"/>
      <c r="C31" s="28"/>
      <c r="D31" s="176">
        <f t="shared" ref="D31:J31" si="3">D9</f>
        <v>14228.648620499998</v>
      </c>
      <c r="E31" s="176">
        <f t="shared" si="3"/>
        <v>18705.311427000001</v>
      </c>
      <c r="F31" s="176">
        <f t="shared" si="3"/>
        <v>9564.4826426300915</v>
      </c>
      <c r="G31" s="176">
        <f t="shared" si="3"/>
        <v>9433.7893241505353</v>
      </c>
      <c r="H31" s="176">
        <f t="shared" si="3"/>
        <v>10826.837234549381</v>
      </c>
      <c r="I31" s="176">
        <f t="shared" si="3"/>
        <v>8006.4357462069029</v>
      </c>
      <c r="J31" s="176">
        <f t="shared" si="3"/>
        <v>8895.7689507102095</v>
      </c>
      <c r="K31" s="12"/>
    </row>
    <row r="32" spans="1:11">
      <c r="A32" s="27" t="s">
        <v>116</v>
      </c>
      <c r="B32" s="27"/>
      <c r="C32" s="28"/>
      <c r="D32" s="176">
        <f t="shared" ref="D32:J32" si="4">D27</f>
        <v>0</v>
      </c>
      <c r="E32" s="176">
        <f t="shared" si="4"/>
        <v>0</v>
      </c>
      <c r="F32" s="176">
        <f t="shared" si="4"/>
        <v>0</v>
      </c>
      <c r="G32" s="176">
        <f t="shared" si="4"/>
        <v>0</v>
      </c>
      <c r="H32" s="176">
        <f t="shared" si="4"/>
        <v>0</v>
      </c>
      <c r="I32" s="176">
        <f t="shared" si="4"/>
        <v>0</v>
      </c>
      <c r="J32" s="176">
        <f t="shared" si="4"/>
        <v>0</v>
      </c>
      <c r="K32" s="12"/>
    </row>
    <row r="33" spans="1:11">
      <c r="A33" s="27" t="s">
        <v>59</v>
      </c>
      <c r="B33" s="27"/>
      <c r="C33" s="28"/>
      <c r="D33" s="176">
        <f t="shared" ref="D33:J33" si="5">D18</f>
        <v>2346.8188939219372</v>
      </c>
      <c r="E33" s="176">
        <f t="shared" si="5"/>
        <v>2229.0389077027098</v>
      </c>
      <c r="F33" s="176">
        <f t="shared" si="5"/>
        <v>2887.0513931599794</v>
      </c>
      <c r="G33" s="176">
        <f t="shared" si="5"/>
        <v>3531.6452864443163</v>
      </c>
      <c r="H33" s="176">
        <f t="shared" si="5"/>
        <v>3641.351442560001</v>
      </c>
      <c r="I33" s="176">
        <f t="shared" si="5"/>
        <v>3590.3297704735037</v>
      </c>
      <c r="J33" s="176">
        <f t="shared" si="5"/>
        <v>3467.66063204896</v>
      </c>
      <c r="K33" s="12"/>
    </row>
    <row r="34" spans="1:11">
      <c r="A34" s="27" t="s">
        <v>76</v>
      </c>
      <c r="B34" s="27"/>
      <c r="C34" s="28"/>
      <c r="D34" s="176">
        <f t="shared" ref="D34:J34" si="6">D30*$C$11+D31*($C$14-1)+D32-D33</f>
        <v>9098.0637758056146</v>
      </c>
      <c r="E34" s="176">
        <f t="shared" si="6"/>
        <v>9586.2331580259834</v>
      </c>
      <c r="F34" s="176">
        <f t="shared" si="6"/>
        <v>9289.7234093338775</v>
      </c>
      <c r="G34" s="176">
        <f t="shared" si="6"/>
        <v>8662.2251927870911</v>
      </c>
      <c r="H34" s="176">
        <f t="shared" si="6"/>
        <v>8635.2420767418898</v>
      </c>
      <c r="I34" s="176">
        <f t="shared" si="6"/>
        <v>8700.066429020444</v>
      </c>
      <c r="J34" s="176">
        <f t="shared" si="6"/>
        <v>8726.654768084747</v>
      </c>
      <c r="K34" s="12"/>
    </row>
    <row r="35" spans="1:11" ht="35.1" customHeight="1">
      <c r="A35" s="157" t="s">
        <v>71</v>
      </c>
      <c r="B35" s="146"/>
      <c r="C35" s="147"/>
      <c r="D35" s="146"/>
      <c r="E35" s="146"/>
      <c r="F35" s="146"/>
      <c r="G35" s="146"/>
      <c r="H35" s="146"/>
      <c r="I35" s="146"/>
      <c r="J35" s="146"/>
      <c r="K35" s="13"/>
    </row>
    <row r="36" spans="1:11">
      <c r="A36" s="22"/>
      <c r="B36" s="22"/>
      <c r="C36" s="23"/>
      <c r="D36" s="23" t="str">
        <f>Inputs!C$4</f>
        <v>2013/14</v>
      </c>
      <c r="E36" s="23" t="str">
        <f>Inputs!D$4</f>
        <v>2014/15</v>
      </c>
      <c r="F36" s="23" t="str">
        <f>Inputs!E$4</f>
        <v>2015/16</v>
      </c>
      <c r="G36" s="23" t="str">
        <f>Inputs!F$4</f>
        <v>2016/17</v>
      </c>
      <c r="H36" s="23" t="str">
        <f>Inputs!G$4</f>
        <v>2017/18</v>
      </c>
      <c r="I36" s="23" t="str">
        <f>Inputs!H$4</f>
        <v>2018/19</v>
      </c>
      <c r="J36" s="23" t="str">
        <f>Inputs!I$4</f>
        <v>2019/20</v>
      </c>
      <c r="K36" s="12"/>
    </row>
    <row r="37" spans="1:11">
      <c r="A37" s="27" t="s">
        <v>71</v>
      </c>
      <c r="B37" s="27"/>
      <c r="C37" s="28"/>
      <c r="D37" s="176">
        <f t="shared" ref="D37:J37" si="7">D10</f>
        <v>15271.56043</v>
      </c>
      <c r="E37" s="176">
        <f t="shared" si="7"/>
        <v>14209.93160452411</v>
      </c>
      <c r="F37" s="176">
        <f t="shared" si="7"/>
        <v>14721.621133600251</v>
      </c>
      <c r="G37" s="176">
        <f t="shared" si="7"/>
        <v>15182.347638382114</v>
      </c>
      <c r="H37" s="176">
        <f t="shared" si="7"/>
        <v>15599.291129873338</v>
      </c>
      <c r="I37" s="176">
        <f t="shared" si="7"/>
        <v>16026.384903925755</v>
      </c>
      <c r="J37" s="176">
        <f t="shared" si="7"/>
        <v>16401.803784250267</v>
      </c>
      <c r="K37" s="12"/>
    </row>
    <row r="38" spans="1:11">
      <c r="A38" s="27" t="s">
        <v>72</v>
      </c>
      <c r="B38" s="27"/>
      <c r="C38" s="28"/>
      <c r="D38" s="176">
        <f t="shared" ref="D38:J38" si="8">D37*$C$12</f>
        <v>15809.540346992246</v>
      </c>
      <c r="E38" s="176">
        <f t="shared" si="8"/>
        <v>14710.512921024678</v>
      </c>
      <c r="F38" s="176">
        <f t="shared" si="8"/>
        <v>15240.228027227658</v>
      </c>
      <c r="G38" s="176">
        <f t="shared" si="8"/>
        <v>15717.184805787687</v>
      </c>
      <c r="H38" s="176">
        <f t="shared" si="8"/>
        <v>16148.816202026501</v>
      </c>
      <c r="I38" s="176">
        <f t="shared" si="8"/>
        <v>16590.955450584668</v>
      </c>
      <c r="J38" s="176">
        <f t="shared" si="8"/>
        <v>16979.599424638149</v>
      </c>
      <c r="K38" s="12"/>
    </row>
    <row r="39" spans="1:11" ht="35.1" customHeight="1">
      <c r="A39" s="157" t="s">
        <v>158</v>
      </c>
      <c r="B39" s="146"/>
      <c r="C39" s="147"/>
      <c r="D39" s="146"/>
      <c r="E39" s="146"/>
      <c r="F39" s="146"/>
      <c r="G39" s="146"/>
      <c r="H39" s="146"/>
      <c r="I39" s="146"/>
      <c r="J39" s="146"/>
      <c r="K39" s="13"/>
    </row>
    <row r="40" spans="1:11">
      <c r="A40" s="22"/>
      <c r="B40" s="22"/>
      <c r="C40" s="23"/>
      <c r="D40" s="23" t="str">
        <f>Inputs!C$4</f>
        <v>2013/14</v>
      </c>
      <c r="E40" s="23" t="str">
        <f>Inputs!D$4</f>
        <v>2014/15</v>
      </c>
      <c r="F40" s="23" t="str">
        <f>Inputs!E$4</f>
        <v>2015/16</v>
      </c>
      <c r="G40" s="23" t="str">
        <f>Inputs!F$4</f>
        <v>2016/17</v>
      </c>
      <c r="H40" s="23" t="str">
        <f>Inputs!G$4</f>
        <v>2017/18</v>
      </c>
      <c r="I40" s="23" t="str">
        <f>Inputs!H$4</f>
        <v>2018/19</v>
      </c>
      <c r="J40" s="23" t="str">
        <f>Inputs!I$4</f>
        <v>2019/20</v>
      </c>
      <c r="K40" s="12"/>
    </row>
    <row r="41" spans="1:11">
      <c r="A41" s="27" t="s">
        <v>156</v>
      </c>
      <c r="B41" s="27"/>
      <c r="C41" s="28"/>
      <c r="D41" s="176">
        <f t="shared" ref="D41:J41" si="9">D21-D20</f>
        <v>-587.37510597217511</v>
      </c>
      <c r="E41" s="176">
        <f t="shared" si="9"/>
        <v>-407.17289936147768</v>
      </c>
      <c r="F41" s="176">
        <f t="shared" si="9"/>
        <v>-558.93953317067871</v>
      </c>
      <c r="G41" s="176">
        <f t="shared" si="9"/>
        <v>-498.58284448706399</v>
      </c>
      <c r="H41" s="176">
        <f t="shared" si="9"/>
        <v>-437.00311263381491</v>
      </c>
      <c r="I41" s="176">
        <f t="shared" si="9"/>
        <v>-405.87765081095404</v>
      </c>
      <c r="J41" s="176">
        <f t="shared" si="9"/>
        <v>-315.32484860120576</v>
      </c>
      <c r="K41" s="12"/>
    </row>
    <row r="42" spans="1:11">
      <c r="A42" s="59" t="s">
        <v>188</v>
      </c>
      <c r="B42" s="27"/>
      <c r="C42" s="28"/>
      <c r="D42" s="176">
        <f>(D34+D19+D38+((D7-D37-D19+D22)*D6+D41)*$C13-D41-D7*$C15)/($C16-D6*$C13)</f>
        <v>37095.402456561613</v>
      </c>
      <c r="E42" s="176">
        <f t="shared" ref="E42:J42" si="10">(E34+E19+E38+((E7-E37-E19+E22)*E6+E41)*$C13-E41-E7*$C15)/($C16-E6*$C13)</f>
        <v>37556.386087570419</v>
      </c>
      <c r="F42" s="176">
        <f t="shared" si="10"/>
        <v>38178.447647438181</v>
      </c>
      <c r="G42" s="176">
        <f t="shared" si="10"/>
        <v>38267.579040029799</v>
      </c>
      <c r="H42" s="176">
        <f t="shared" si="10"/>
        <v>39194.251274507456</v>
      </c>
      <c r="I42" s="176">
        <f t="shared" si="10"/>
        <v>40295.370892754931</v>
      </c>
      <c r="J42" s="176">
        <f t="shared" si="10"/>
        <v>41272.161936535442</v>
      </c>
      <c r="K42" s="12"/>
    </row>
    <row r="43" spans="1:11">
      <c r="A43" s="27" t="s">
        <v>70</v>
      </c>
      <c r="B43" s="27"/>
      <c r="C43" s="28"/>
      <c r="D43" s="176">
        <f>(D42+D7-D37-D19+D22)*D6</f>
        <v>3223.6066869235469</v>
      </c>
      <c r="E43" s="176">
        <f t="shared" ref="E43:J43" si="11">(E42+E7-E37-E19+E22)*E6</f>
        <v>3250.935146528127</v>
      </c>
      <c r="F43" s="176">
        <f t="shared" si="11"/>
        <v>3098.9100834463584</v>
      </c>
      <c r="G43" s="176">
        <f t="shared" si="11"/>
        <v>2937.4865728187265</v>
      </c>
      <c r="H43" s="176">
        <f t="shared" si="11"/>
        <v>3023.1763383738985</v>
      </c>
      <c r="I43" s="176">
        <f t="shared" si="11"/>
        <v>3138.9155437711183</v>
      </c>
      <c r="J43" s="176">
        <f t="shared" si="11"/>
        <v>3277.7981501757299</v>
      </c>
      <c r="K43" s="12"/>
    </row>
    <row r="44" spans="1:11">
      <c r="A44" s="27" t="s">
        <v>63</v>
      </c>
      <c r="B44" s="27"/>
      <c r="C44" s="28"/>
      <c r="D44" s="176">
        <f t="shared" ref="D44:J44" si="12">IF(D43&lt;0,#N/A,D43)</f>
        <v>3223.6066869235469</v>
      </c>
      <c r="E44" s="176">
        <f t="shared" si="12"/>
        <v>3250.935146528127</v>
      </c>
      <c r="F44" s="176">
        <f t="shared" si="12"/>
        <v>3098.9100834463584</v>
      </c>
      <c r="G44" s="176">
        <f t="shared" si="12"/>
        <v>2937.4865728187265</v>
      </c>
      <c r="H44" s="176">
        <f t="shared" si="12"/>
        <v>3023.1763383738985</v>
      </c>
      <c r="I44" s="176">
        <f t="shared" si="12"/>
        <v>3138.9155437711183</v>
      </c>
      <c r="J44" s="176">
        <f t="shared" si="12"/>
        <v>3277.7981501757299</v>
      </c>
      <c r="K44" s="12"/>
    </row>
    <row r="45" spans="1:11">
      <c r="A45" s="188" t="s">
        <v>222</v>
      </c>
      <c r="B45" s="27"/>
      <c r="C45" s="28"/>
      <c r="D45" s="176">
        <f t="shared" ref="D45:J45" si="13">D34+D19+D38+(D44+D41)*$C$13-D41-D7*$C$15</f>
        <v>38154.610501828822</v>
      </c>
      <c r="E45" s="176">
        <f t="shared" si="13"/>
        <v>38628.756884509414</v>
      </c>
      <c r="F45" s="176">
        <f t="shared" si="13"/>
        <v>39268.580554105873</v>
      </c>
      <c r="G45" s="176">
        <f t="shared" si="13"/>
        <v>39360.256970659138</v>
      </c>
      <c r="H45" s="176">
        <f t="shared" si="13"/>
        <v>40313.389052478633</v>
      </c>
      <c r="I45" s="176">
        <f t="shared" si="13"/>
        <v>41445.949622467087</v>
      </c>
      <c r="J45" s="176">
        <f t="shared" si="13"/>
        <v>42450.631587051845</v>
      </c>
      <c r="K45" s="12"/>
    </row>
    <row r="46" spans="1:11">
      <c r="A46" s="27" t="s">
        <v>66</v>
      </c>
      <c r="B46" s="27"/>
      <c r="C46" s="28"/>
      <c r="D46" s="176">
        <f t="shared" ref="D46:J46" si="14">D45/$C$16</f>
        <v>37095.402456561613</v>
      </c>
      <c r="E46" s="176">
        <f t="shared" si="14"/>
        <v>37556.386087570412</v>
      </c>
      <c r="F46" s="176">
        <f t="shared" si="14"/>
        <v>38178.447647438181</v>
      </c>
      <c r="G46" s="176">
        <f t="shared" si="14"/>
        <v>38267.579040029799</v>
      </c>
      <c r="H46" s="176">
        <f t="shared" si="14"/>
        <v>39194.251274507464</v>
      </c>
      <c r="I46" s="176">
        <f t="shared" si="14"/>
        <v>40295.370892754931</v>
      </c>
      <c r="J46" s="176">
        <f t="shared" si="14"/>
        <v>41272.161936535449</v>
      </c>
      <c r="K46" s="12"/>
    </row>
    <row r="47" spans="1:11">
      <c r="A47" s="27" t="s">
        <v>67</v>
      </c>
      <c r="B47" s="27"/>
      <c r="C47" s="28"/>
      <c r="D47" s="176">
        <f t="shared" ref="D47:J47" si="15">D42-D46</f>
        <v>0</v>
      </c>
      <c r="E47" s="176">
        <f t="shared" si="15"/>
        <v>0</v>
      </c>
      <c r="F47" s="176">
        <f t="shared" si="15"/>
        <v>0</v>
      </c>
      <c r="G47" s="176">
        <f t="shared" si="15"/>
        <v>0</v>
      </c>
      <c r="H47" s="176">
        <f t="shared" si="15"/>
        <v>0</v>
      </c>
      <c r="I47" s="176">
        <f t="shared" si="15"/>
        <v>0</v>
      </c>
      <c r="J47" s="176">
        <f t="shared" si="15"/>
        <v>0</v>
      </c>
      <c r="K47" s="12"/>
    </row>
    <row r="48" spans="1:11" ht="35.1" customHeight="1">
      <c r="A48" s="157" t="s">
        <v>117</v>
      </c>
      <c r="B48" s="146"/>
      <c r="C48" s="147"/>
      <c r="D48" s="146"/>
      <c r="E48" s="146"/>
      <c r="F48" s="146"/>
      <c r="G48" s="146"/>
      <c r="H48" s="146"/>
      <c r="I48" s="146"/>
      <c r="J48" s="146"/>
      <c r="K48" s="13"/>
    </row>
    <row r="49" spans="1:11">
      <c r="A49" s="22"/>
      <c r="B49" s="22"/>
      <c r="C49" s="165" t="s">
        <v>105</v>
      </c>
      <c r="D49" s="23" t="str">
        <f>Inputs!C$4</f>
        <v>2013/14</v>
      </c>
      <c r="E49" s="23" t="str">
        <f>Inputs!D$4</f>
        <v>2014/15</v>
      </c>
      <c r="F49" s="23" t="str">
        <f>Inputs!E$4</f>
        <v>2015/16</v>
      </c>
      <c r="G49" s="23" t="str">
        <f>Inputs!F$4</f>
        <v>2016/17</v>
      </c>
      <c r="H49" s="23" t="str">
        <f>Inputs!G$4</f>
        <v>2017/18</v>
      </c>
      <c r="I49" s="23" t="str">
        <f>Inputs!H$4</f>
        <v>2018/19</v>
      </c>
      <c r="J49" s="23" t="str">
        <f>Inputs!I$4</f>
        <v>2019/20</v>
      </c>
      <c r="K49" s="12"/>
    </row>
    <row r="50" spans="1:11">
      <c r="A50" s="27" t="s">
        <v>68</v>
      </c>
      <c r="B50" s="27"/>
      <c r="C50" s="28"/>
      <c r="D50" s="176"/>
      <c r="E50" s="200"/>
      <c r="F50" s="213">
        <f>F5</f>
        <v>1</v>
      </c>
      <c r="G50" s="213">
        <f>G5</f>
        <v>2</v>
      </c>
      <c r="H50" s="213">
        <f>H5</f>
        <v>3</v>
      </c>
      <c r="I50" s="213">
        <f>I5</f>
        <v>4</v>
      </c>
      <c r="J50" s="213">
        <f>J5</f>
        <v>5</v>
      </c>
      <c r="K50" s="12"/>
    </row>
    <row r="51" spans="1:11">
      <c r="A51" s="27" t="s">
        <v>157</v>
      </c>
      <c r="B51" s="27"/>
      <c r="C51" s="28"/>
      <c r="D51" s="176"/>
      <c r="E51" s="200"/>
      <c r="F51" s="176">
        <f>F45</f>
        <v>39268.580554105873</v>
      </c>
      <c r="G51" s="176">
        <f>G45</f>
        <v>39360.256970659138</v>
      </c>
      <c r="H51" s="176">
        <f>H45</f>
        <v>40313.389052478633</v>
      </c>
      <c r="I51" s="176">
        <f>I45</f>
        <v>41445.949622467087</v>
      </c>
      <c r="J51" s="176">
        <f>J45</f>
        <v>42450.631587051845</v>
      </c>
      <c r="K51" s="12"/>
    </row>
    <row r="52" spans="1:11">
      <c r="A52" s="27" t="s">
        <v>153</v>
      </c>
      <c r="B52" s="27"/>
      <c r="C52" s="28"/>
      <c r="D52" s="176"/>
      <c r="E52" s="200"/>
      <c r="F52" s="176">
        <f>F51/(1+WACC)^F$50</f>
        <v>36634.555979201294</v>
      </c>
      <c r="G52" s="176">
        <f>G51/(1+WACC)^G$50</f>
        <v>34257.004387312845</v>
      </c>
      <c r="H52" s="176">
        <f>H51/(1+WACC)^H$50</f>
        <v>32733.051745699435</v>
      </c>
      <c r="I52" s="176">
        <f>I51/(1+WACC)^I$50</f>
        <v>31395.327017958971</v>
      </c>
      <c r="J52" s="176">
        <f>J51/(1+WACC)^J$50</f>
        <v>29999.416079191233</v>
      </c>
      <c r="K52" s="12"/>
    </row>
    <row r="53" spans="1:11">
      <c r="A53" s="27" t="s">
        <v>213</v>
      </c>
      <c r="B53" s="27"/>
      <c r="C53" s="176">
        <f>SUM(F52:J52)</f>
        <v>165019.35520936377</v>
      </c>
      <c r="D53" s="28"/>
      <c r="E53" s="28"/>
      <c r="F53" s="28"/>
      <c r="G53" s="28"/>
      <c r="H53" s="28"/>
      <c r="I53" s="28"/>
      <c r="J53" s="28"/>
      <c r="K53" s="12"/>
    </row>
    <row r="54" spans="1:11" ht="39.950000000000003" customHeight="1">
      <c r="A54" s="158" t="s">
        <v>126</v>
      </c>
      <c r="B54" s="13"/>
      <c r="C54" s="13"/>
      <c r="D54" s="152"/>
      <c r="E54" s="152"/>
      <c r="F54" s="13"/>
      <c r="G54" s="13"/>
      <c r="H54" s="13"/>
      <c r="I54" s="13"/>
      <c r="J54" s="13"/>
      <c r="K54" s="12"/>
    </row>
    <row r="55" spans="1:11">
      <c r="A55" s="25"/>
      <c r="B55" s="25"/>
      <c r="C55" s="165" t="s">
        <v>105</v>
      </c>
      <c r="D55" s="26" t="str">
        <f>Inputs!C$4</f>
        <v>2013/14</v>
      </c>
      <c r="E55" s="26" t="str">
        <f>Inputs!D$4</f>
        <v>2014/15</v>
      </c>
      <c r="F55" s="26" t="str">
        <f>Inputs!E$4</f>
        <v>2015/16</v>
      </c>
      <c r="G55" s="26" t="str">
        <f>Inputs!F$4</f>
        <v>2016/17</v>
      </c>
      <c r="H55" s="26" t="str">
        <f>Inputs!G$4</f>
        <v>2017/18</v>
      </c>
      <c r="I55" s="26" t="str">
        <f>Inputs!H$4</f>
        <v>2018/19</v>
      </c>
      <c r="J55" s="26" t="str">
        <f>Inputs!I$4</f>
        <v>2019/20</v>
      </c>
      <c r="K55" s="13"/>
    </row>
    <row r="56" spans="1:11">
      <c r="A56" s="27" t="s">
        <v>48</v>
      </c>
      <c r="B56" s="27"/>
      <c r="C56" s="28"/>
      <c r="D56" s="176">
        <f t="shared" ref="D56:J56" si="16">D30</f>
        <v>152206.4255673739</v>
      </c>
      <c r="E56" s="176">
        <f t="shared" si="16"/>
        <v>155164.52650499859</v>
      </c>
      <c r="F56" s="176">
        <f t="shared" si="16"/>
        <v>164670.95062813931</v>
      </c>
      <c r="G56" s="176">
        <f t="shared" si="16"/>
        <v>164972.75430491319</v>
      </c>
      <c r="H56" s="176">
        <f t="shared" si="16"/>
        <v>165440.75641321266</v>
      </c>
      <c r="I56" s="176">
        <f t="shared" si="16"/>
        <v>167014.58899121909</v>
      </c>
      <c r="J56" s="176">
        <f t="shared" si="16"/>
        <v>165242.54664998956</v>
      </c>
      <c r="K56" s="12"/>
    </row>
    <row r="57" spans="1:11">
      <c r="A57" s="27" t="s">
        <v>213</v>
      </c>
      <c r="B57" s="27"/>
      <c r="C57" s="176">
        <f>C53</f>
        <v>165019.35520936377</v>
      </c>
      <c r="D57" s="28"/>
      <c r="E57" s="28"/>
      <c r="F57" s="28"/>
      <c r="G57" s="28"/>
      <c r="H57" s="28"/>
      <c r="I57" s="28"/>
      <c r="J57" s="28"/>
      <c r="K57" s="12"/>
    </row>
    <row r="58" spans="1:11" s="18" customFormat="1">
      <c r="A58" s="27" t="s">
        <v>116</v>
      </c>
      <c r="B58" s="27"/>
      <c r="C58" s="176"/>
      <c r="D58" s="176">
        <f>D27</f>
        <v>0</v>
      </c>
      <c r="E58" s="176">
        <f t="shared" ref="E58:J58" si="17">E27</f>
        <v>0</v>
      </c>
      <c r="F58" s="176">
        <f t="shared" si="17"/>
        <v>0</v>
      </c>
      <c r="G58" s="176">
        <f t="shared" si="17"/>
        <v>0</v>
      </c>
      <c r="H58" s="176">
        <f t="shared" si="17"/>
        <v>0</v>
      </c>
      <c r="I58" s="176">
        <f t="shared" si="17"/>
        <v>0</v>
      </c>
      <c r="J58" s="176">
        <f t="shared" si="17"/>
        <v>0</v>
      </c>
      <c r="K58" s="12"/>
    </row>
    <row r="59" spans="1:11" s="296" customFormat="1">
      <c r="A59" s="59" t="s">
        <v>188</v>
      </c>
      <c r="B59" s="27"/>
      <c r="C59" s="28"/>
      <c r="D59" s="176">
        <f>D42</f>
        <v>37095.402456561613</v>
      </c>
      <c r="E59" s="176">
        <f t="shared" ref="E59:J59" si="18">E42</f>
        <v>37556.386087570419</v>
      </c>
      <c r="F59" s="176">
        <f t="shared" si="18"/>
        <v>38178.447647438181</v>
      </c>
      <c r="G59" s="176">
        <f t="shared" si="18"/>
        <v>38267.579040029799</v>
      </c>
      <c r="H59" s="176">
        <f t="shared" si="18"/>
        <v>39194.251274507456</v>
      </c>
      <c r="I59" s="176">
        <f t="shared" si="18"/>
        <v>40295.370892754931</v>
      </c>
      <c r="J59" s="176">
        <f t="shared" si="18"/>
        <v>41272.161936535442</v>
      </c>
      <c r="K59" s="225"/>
    </row>
    <row r="60" spans="1:11">
      <c r="A60"/>
      <c r="B60"/>
      <c r="C60"/>
      <c r="D60"/>
      <c r="E60"/>
      <c r="F60"/>
      <c r="G60"/>
      <c r="H60"/>
      <c r="I60"/>
      <c r="J60"/>
      <c r="K60"/>
    </row>
  </sheetData>
  <pageMargins left="0.25" right="0.25" top="0.75" bottom="0.75" header="0.3" footer="0.3"/>
  <pageSetup paperSize="9" scale="63" fitToHeight="0" orientation="portrait" r:id="rId1"/>
  <headerFooter>
    <oddHeader>&amp;R&amp;D &amp;T</oddHeader>
    <oddFooter>&amp;L&amp;F&amp;C&amp;A&amp;R&amp;P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tint="-0.14999847407452621"/>
    <pageSetUpPr fitToPage="1"/>
  </sheetPr>
  <dimension ref="A1:I28"/>
  <sheetViews>
    <sheetView showGridLines="0" view="pageBreakPreview" zoomScaleNormal="100" zoomScaleSheetLayoutView="100" workbookViewId="0">
      <selection activeCell="H2" sqref="H2"/>
    </sheetView>
  </sheetViews>
  <sheetFormatPr defaultRowHeight="15"/>
  <cols>
    <col min="1" max="1" width="52.42578125" style="12" customWidth="1"/>
    <col min="2" max="2" width="10.28515625" style="12" customWidth="1"/>
    <col min="3" max="8" width="11.85546875" style="12" customWidth="1"/>
    <col min="9" max="9" width="2.7109375" style="12" customWidth="1"/>
  </cols>
  <sheetData>
    <row r="1" spans="1:9" ht="39.950000000000003" customHeight="1">
      <c r="A1" s="153" t="s">
        <v>132</v>
      </c>
      <c r="H1" s="214" t="str">
        <f>EDB_Name2</f>
        <v xml:space="preserve">Alpine Energy </v>
      </c>
    </row>
    <row r="2" spans="1:9" s="18" customFormat="1" ht="20.100000000000001" customHeight="1">
      <c r="A2" s="197" t="s">
        <v>254</v>
      </c>
      <c r="B2" s="14"/>
      <c r="C2" s="12"/>
      <c r="D2" s="12"/>
      <c r="E2" s="12"/>
      <c r="F2" s="12"/>
      <c r="G2" s="12"/>
      <c r="H2" s="12"/>
      <c r="I2" s="12"/>
    </row>
    <row r="3" spans="1:9" ht="39.950000000000003" customHeight="1">
      <c r="A3" s="158" t="s">
        <v>0</v>
      </c>
    </row>
    <row r="4" spans="1:9">
      <c r="A4" s="22"/>
      <c r="B4" s="22" t="s">
        <v>134</v>
      </c>
      <c r="C4" s="165" t="s">
        <v>105</v>
      </c>
      <c r="D4" s="23" t="str">
        <f>Inputs!E$4</f>
        <v>2015/16</v>
      </c>
      <c r="E4" s="23" t="str">
        <f>Inputs!F$4</f>
        <v>2016/17</v>
      </c>
      <c r="F4" s="23" t="str">
        <f>Inputs!G$4</f>
        <v>2017/18</v>
      </c>
      <c r="G4" s="23" t="str">
        <f>Inputs!H$4</f>
        <v>2018/19</v>
      </c>
      <c r="H4" s="23" t="str">
        <f>Inputs!I$4</f>
        <v>2019/20</v>
      </c>
    </row>
    <row r="5" spans="1:9">
      <c r="A5" s="48" t="s">
        <v>77</v>
      </c>
      <c r="B5" s="33" t="s">
        <v>141</v>
      </c>
      <c r="C5" s="60"/>
      <c r="D5" s="61">
        <f>'EDB data'!$B56</f>
        <v>2.6759444082874303E-3</v>
      </c>
      <c r="E5" s="61">
        <f>'EDB data'!$B57</f>
        <v>2.5764323694281374E-3</v>
      </c>
      <c r="F5" s="61">
        <f>'EDB data'!$B58</f>
        <v>2.5764323694281374E-3</v>
      </c>
      <c r="G5" s="61">
        <f>'EDB data'!$B59</f>
        <v>2.5764323694281374E-3</v>
      </c>
      <c r="H5" s="61">
        <f>'EDB data'!$B60</f>
        <v>2.5764323694281374E-3</v>
      </c>
    </row>
    <row r="6" spans="1:9">
      <c r="A6" s="48" t="s">
        <v>65</v>
      </c>
      <c r="B6" s="33" t="s">
        <v>141</v>
      </c>
      <c r="C6" s="193">
        <f>'EDB data'!B14</f>
        <v>0</v>
      </c>
    </row>
    <row r="7" spans="1:9">
      <c r="A7" s="48" t="s">
        <v>215</v>
      </c>
      <c r="B7" s="33" t="s">
        <v>141</v>
      </c>
      <c r="C7" s="167">
        <f>'EDB data'!B42</f>
        <v>-0.11</v>
      </c>
    </row>
    <row r="8" spans="1:9">
      <c r="A8" s="62" t="s">
        <v>138</v>
      </c>
      <c r="B8" s="33" t="s">
        <v>141</v>
      </c>
      <c r="C8" s="44"/>
      <c r="D8" s="56">
        <f>'EDB data'!D24</f>
        <v>1.5299617509562324E-2</v>
      </c>
      <c r="E8" s="56">
        <f>'EDB data'!E24</f>
        <v>1.506906655504392E-2</v>
      </c>
      <c r="F8" s="56">
        <f>'EDB data'!F24</f>
        <v>1.7731958762886579E-2</v>
      </c>
      <c r="G8" s="56">
        <f>'EDB data'!G24</f>
        <v>2.1069692058346856E-2</v>
      </c>
      <c r="H8" s="56">
        <f>'EDB data'!H24</f>
        <v>2.1528794788826966E-2</v>
      </c>
    </row>
    <row r="9" spans="1:9" ht="39.950000000000003" customHeight="1">
      <c r="A9" s="158" t="s">
        <v>1</v>
      </c>
    </row>
    <row r="10" spans="1:9" ht="35.1" customHeight="1">
      <c r="A10" s="157" t="str">
        <f>"Index of price path with industry-wide X factor of "&amp;TEXT(C6,"#0.0%")</f>
        <v>Index of price path with industry-wide X factor of 0.0%</v>
      </c>
      <c r="B10" s="146"/>
      <c r="C10" s="147"/>
      <c r="D10" s="146"/>
      <c r="E10" s="146"/>
      <c r="F10" s="146"/>
      <c r="G10" s="146"/>
      <c r="H10" s="146"/>
      <c r="I10" s="146"/>
    </row>
    <row r="11" spans="1:9">
      <c r="A11" s="22"/>
      <c r="B11" s="22"/>
      <c r="C11" s="165" t="s">
        <v>105</v>
      </c>
      <c r="D11" s="23" t="str">
        <f>Inputs!E$4</f>
        <v>2015/16</v>
      </c>
      <c r="E11" s="23" t="str">
        <f>Inputs!F$4</f>
        <v>2016/17</v>
      </c>
      <c r="F11" s="23" t="str">
        <f>Inputs!G$4</f>
        <v>2017/18</v>
      </c>
      <c r="G11" s="23" t="str">
        <f>Inputs!H$4</f>
        <v>2018/19</v>
      </c>
      <c r="H11" s="23" t="str">
        <f>Inputs!I$4</f>
        <v>2019/20</v>
      </c>
    </row>
    <row r="12" spans="1:9">
      <c r="A12" s="43" t="s">
        <v>79</v>
      </c>
      <c r="B12" s="43"/>
      <c r="C12" s="198">
        <f>C6</f>
        <v>0</v>
      </c>
      <c r="D12" s="63"/>
      <c r="E12" s="63"/>
      <c r="F12" s="63"/>
      <c r="G12" s="63"/>
      <c r="H12" s="64"/>
    </row>
    <row r="13" spans="1:9">
      <c r="A13" s="40" t="s">
        <v>198</v>
      </c>
      <c r="B13" s="65"/>
      <c r="C13" s="44"/>
      <c r="D13" s="203">
        <v>1</v>
      </c>
      <c r="E13" s="66">
        <f>D13*(1+E$8)*(1-$C$6)</f>
        <v>1.0150690665550439</v>
      </c>
      <c r="F13" s="66">
        <f>E13*(1+F$8)*(1-$C$6)</f>
        <v>1.0330682293846798</v>
      </c>
      <c r="G13" s="66">
        <f>F13*(1+G$8)*(1-$C$6)</f>
        <v>1.0548346588530766</v>
      </c>
      <c r="H13" s="66">
        <f>G13*(1+H$8)*(1-$C$6)</f>
        <v>1.0775439777596667</v>
      </c>
    </row>
    <row r="14" spans="1:9">
      <c r="A14" s="43" t="s">
        <v>133</v>
      </c>
      <c r="B14" s="43"/>
      <c r="C14" s="44"/>
      <c r="D14" s="203">
        <v>1</v>
      </c>
      <c r="E14" s="66">
        <f>D14*(1+E$5)</f>
        <v>1.0025764323694282</v>
      </c>
      <c r="F14" s="66">
        <f t="shared" ref="F14:H14" si="0">E14*(1+F$5)</f>
        <v>1.0051595027426106</v>
      </c>
      <c r="G14" s="66">
        <f t="shared" si="0"/>
        <v>1.0077492282219149</v>
      </c>
      <c r="H14" s="66">
        <f t="shared" si="0"/>
        <v>1.0103456259537722</v>
      </c>
    </row>
    <row r="15" spans="1:9">
      <c r="A15" s="43" t="s">
        <v>214</v>
      </c>
      <c r="B15" s="44"/>
      <c r="C15" s="44"/>
      <c r="D15" s="203">
        <v>1</v>
      </c>
      <c r="E15" s="66">
        <f>E13*E14</f>
        <v>1.0176843233553217</v>
      </c>
      <c r="F15" s="66">
        <f>F13*F14</f>
        <v>1.0383983477474938</v>
      </c>
      <c r="G15" s="66">
        <f>G13*G14</f>
        <v>1.0630088133609148</v>
      </c>
      <c r="H15" s="66">
        <f>H13*H14</f>
        <v>1.088691844702308</v>
      </c>
    </row>
    <row r="16" spans="1:9" ht="35.1" customHeight="1">
      <c r="A16" s="157" t="str">
        <f>"CPI minus X revenues with applicable X factor (" &amp; IF(ISNUMBER(C7),"alternate X factor of " &amp; TEXT(C7,"#0.0%"), "industry-wide X factor of " &amp; TEXT(C6,"#0.0%"))&amp;")"</f>
        <v>CPI minus X revenues with applicable X factor (alternate X factor of -11.0%)</v>
      </c>
      <c r="B16" s="146"/>
      <c r="C16" s="147"/>
      <c r="D16" s="146"/>
      <c r="E16" s="146"/>
      <c r="F16" s="146"/>
      <c r="G16" s="146"/>
      <c r="H16" s="146"/>
      <c r="I16" s="146"/>
    </row>
    <row r="17" spans="1:8">
      <c r="A17" s="22"/>
      <c r="B17" s="22"/>
      <c r="C17" s="165" t="s">
        <v>105</v>
      </c>
      <c r="D17" s="23" t="str">
        <f>Inputs!E$4</f>
        <v>2015/16</v>
      </c>
      <c r="E17" s="23" t="str">
        <f>Inputs!F$4</f>
        <v>2016/17</v>
      </c>
      <c r="F17" s="23" t="str">
        <f>Inputs!G$4</f>
        <v>2017/18</v>
      </c>
      <c r="G17" s="23" t="str">
        <f>Inputs!H$4</f>
        <v>2018/19</v>
      </c>
      <c r="H17" s="23" t="str">
        <f>Inputs!I$4</f>
        <v>2019/20</v>
      </c>
    </row>
    <row r="18" spans="1:8">
      <c r="A18" s="43" t="s">
        <v>79</v>
      </c>
      <c r="B18" s="43"/>
      <c r="C18" s="198">
        <f>IF(ISNUMBER(C7),C7,C6)</f>
        <v>-0.11</v>
      </c>
      <c r="D18" s="63"/>
      <c r="E18" s="63"/>
      <c r="F18" s="63"/>
      <c r="G18" s="63"/>
      <c r="H18" s="64"/>
    </row>
    <row r="19" spans="1:8">
      <c r="A19" s="40" t="s">
        <v>198</v>
      </c>
      <c r="B19" s="65"/>
      <c r="C19" s="44"/>
      <c r="D19" s="203">
        <v>1</v>
      </c>
      <c r="E19" s="66">
        <f>D19*(1+E$8)*(1-$C$18)</f>
        <v>1.1267266638760989</v>
      </c>
      <c r="F19" s="66">
        <f>E19*(1+F$8)*(1-$C$18)</f>
        <v>1.2728433654248641</v>
      </c>
      <c r="G19" s="66">
        <f>F19*(1+G$8)*(1-$C$18)</f>
        <v>1.4426245793218924</v>
      </c>
      <c r="H19" s="66">
        <f>G19*(1+H$8)*(1-$C$18)</f>
        <v>1.6357876281106487</v>
      </c>
    </row>
    <row r="20" spans="1:8">
      <c r="A20" s="43" t="s">
        <v>133</v>
      </c>
      <c r="B20" s="43"/>
      <c r="C20" s="44"/>
      <c r="D20" s="203">
        <v>1</v>
      </c>
      <c r="E20" s="66">
        <f>D20*(1+E$5)</f>
        <v>1.0025764323694282</v>
      </c>
      <c r="F20" s="66">
        <f t="shared" ref="F20:H20" si="1">E20*(1+F$5)</f>
        <v>1.0051595027426106</v>
      </c>
      <c r="G20" s="66">
        <f t="shared" si="1"/>
        <v>1.0077492282219149</v>
      </c>
      <c r="H20" s="66">
        <f t="shared" si="1"/>
        <v>1.0103456259537722</v>
      </c>
    </row>
    <row r="21" spans="1:8">
      <c r="A21" s="43" t="s">
        <v>214</v>
      </c>
      <c r="B21" s="43"/>
      <c r="C21" s="44"/>
      <c r="D21" s="203">
        <v>1</v>
      </c>
      <c r="E21" s="66">
        <f>E19*E20</f>
        <v>1.1296295989244072</v>
      </c>
      <c r="F21" s="66">
        <f>F19*F20</f>
        <v>1.2794106042596873</v>
      </c>
      <c r="G21" s="66">
        <f>G19*G20</f>
        <v>1.4538038064256018</v>
      </c>
      <c r="H21" s="66">
        <f>H19*H20</f>
        <v>1.6527108750508896</v>
      </c>
    </row>
    <row r="22" spans="1:8">
      <c r="A22" s="67"/>
      <c r="B22" s="67"/>
      <c r="C22" s="31"/>
      <c r="D22" s="31"/>
      <c r="E22" s="31"/>
      <c r="F22" s="31"/>
      <c r="G22" s="31"/>
      <c r="H22" s="31"/>
    </row>
    <row r="23" spans="1:8">
      <c r="A23" s="17" t="s">
        <v>248</v>
      </c>
      <c r="B23" s="15"/>
    </row>
    <row r="24" spans="1:8">
      <c r="A24" s="17" t="s">
        <v>247</v>
      </c>
      <c r="B24" s="15"/>
    </row>
    <row r="25" spans="1:8" ht="39.950000000000003" customHeight="1">
      <c r="A25" s="158" t="s">
        <v>126</v>
      </c>
    </row>
    <row r="26" spans="1:8">
      <c r="A26" s="22"/>
      <c r="B26" s="22"/>
      <c r="C26" s="165" t="s">
        <v>266</v>
      </c>
      <c r="D26" s="23" t="str">
        <f>Inputs!E$4</f>
        <v>2015/16</v>
      </c>
      <c r="E26" s="23" t="str">
        <f>Inputs!F$4</f>
        <v>2016/17</v>
      </c>
      <c r="F26" s="23" t="str">
        <f>Inputs!G$4</f>
        <v>2017/18</v>
      </c>
      <c r="G26" s="23" t="str">
        <f>Inputs!H$4</f>
        <v>2018/19</v>
      </c>
      <c r="H26" s="23" t="str">
        <f>Inputs!I$4</f>
        <v>2019/20</v>
      </c>
    </row>
    <row r="27" spans="1:8">
      <c r="A27" s="27" t="s">
        <v>230</v>
      </c>
      <c r="B27" s="27"/>
      <c r="C27" s="28"/>
      <c r="D27" s="66">
        <f>D15</f>
        <v>1</v>
      </c>
      <c r="E27" s="66">
        <f>E15</f>
        <v>1.0176843233553217</v>
      </c>
      <c r="F27" s="66">
        <f>F15</f>
        <v>1.0383983477474938</v>
      </c>
      <c r="G27" s="66">
        <f>G15</f>
        <v>1.0630088133609148</v>
      </c>
      <c r="H27" s="66">
        <f>H15</f>
        <v>1.088691844702308</v>
      </c>
    </row>
    <row r="28" spans="1:8">
      <c r="A28" s="27" t="s">
        <v>231</v>
      </c>
      <c r="B28" s="27"/>
      <c r="C28" s="28"/>
      <c r="D28" s="66">
        <f>D21</f>
        <v>1</v>
      </c>
      <c r="E28" s="66">
        <f t="shared" ref="E28:H28" si="2">E21</f>
        <v>1.1296295989244072</v>
      </c>
      <c r="F28" s="66">
        <f t="shared" si="2"/>
        <v>1.2794106042596873</v>
      </c>
      <c r="G28" s="66">
        <f t="shared" si="2"/>
        <v>1.4538038064256018</v>
      </c>
      <c r="H28" s="66">
        <f t="shared" si="2"/>
        <v>1.6527108750508896</v>
      </c>
    </row>
  </sheetData>
  <conditionalFormatting sqref="D18:H18 G22:H22">
    <cfRule type="expression" dxfId="58" priority="20">
      <formula>#REF!=0</formula>
    </cfRule>
  </conditionalFormatting>
  <conditionalFormatting sqref="C22:F22">
    <cfRule type="expression" dxfId="57" priority="14">
      <formula>#REF!=0</formula>
    </cfRule>
  </conditionalFormatting>
  <conditionalFormatting sqref="E27">
    <cfRule type="expression" dxfId="56" priority="9">
      <formula>#REF!=0</formula>
    </cfRule>
  </conditionalFormatting>
  <conditionalFormatting sqref="F27:H27">
    <cfRule type="expression" dxfId="55" priority="8">
      <formula>#REF!=0</formula>
    </cfRule>
  </conditionalFormatting>
  <conditionalFormatting sqref="E28">
    <cfRule type="expression" dxfId="54" priority="7">
      <formula>#REF!=0</formula>
    </cfRule>
  </conditionalFormatting>
  <conditionalFormatting sqref="F28:H28">
    <cfRule type="expression" dxfId="53" priority="6">
      <formula>#REF!=0</formula>
    </cfRule>
  </conditionalFormatting>
  <conditionalFormatting sqref="D27">
    <cfRule type="expression" dxfId="52" priority="5">
      <formula>#REF!=0</formula>
    </cfRule>
  </conditionalFormatting>
  <conditionalFormatting sqref="D28">
    <cfRule type="expression" dxfId="51" priority="4">
      <formula>#REF!=0</formula>
    </cfRule>
  </conditionalFormatting>
  <conditionalFormatting sqref="D12:H12">
    <cfRule type="expression" dxfId="50" priority="2">
      <formula>#REF!=0</formula>
    </cfRule>
  </conditionalFormatting>
  <conditionalFormatting sqref="D21:H21">
    <cfRule type="expression" dxfId="49" priority="1">
      <formula>#REF!=0</formula>
    </cfRule>
  </conditionalFormatting>
  <pageMargins left="0.25" right="0.25" top="0.75" bottom="0.75" header="0.3" footer="0.3"/>
  <pageSetup paperSize="9" scale="72" fitToHeight="0" orientation="portrait" r:id="rId1"/>
  <headerFooter>
    <oddHeader>&amp;R&amp;D &amp;T</oddHeader>
    <oddFooter>&amp;L&amp;F&amp;C&amp;A&amp;R&amp;P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14999847407452621"/>
    <pageSetUpPr fitToPage="1"/>
  </sheetPr>
  <dimension ref="A1:I61"/>
  <sheetViews>
    <sheetView showGridLines="0" view="pageBreakPreview" zoomScaleNormal="100" zoomScaleSheetLayoutView="100" workbookViewId="0">
      <selection activeCell="H2" sqref="H2"/>
    </sheetView>
  </sheetViews>
  <sheetFormatPr defaultRowHeight="15"/>
  <cols>
    <col min="1" max="1" width="68.140625" style="12" customWidth="1"/>
    <col min="2" max="2" width="10.28515625" style="12" customWidth="1"/>
    <col min="3" max="8" width="11.85546875" style="12" customWidth="1"/>
    <col min="9" max="9" width="2.7109375" customWidth="1"/>
  </cols>
  <sheetData>
    <row r="1" spans="1:9" ht="39.950000000000003" customHeight="1">
      <c r="A1" s="153" t="s">
        <v>118</v>
      </c>
      <c r="H1" s="214" t="str">
        <f>EDB_Name2</f>
        <v xml:space="preserve">Alpine Energy </v>
      </c>
      <c r="I1" s="12"/>
    </row>
    <row r="2" spans="1:9" s="18" customFormat="1" ht="20.100000000000001" customHeight="1">
      <c r="A2" s="197" t="s">
        <v>255</v>
      </c>
      <c r="B2" s="14"/>
      <c r="C2" s="12"/>
      <c r="D2" s="12"/>
      <c r="E2" s="12"/>
      <c r="F2" s="12"/>
      <c r="G2" s="12"/>
      <c r="H2" s="12"/>
      <c r="I2" s="12"/>
    </row>
    <row r="3" spans="1:9" ht="39.950000000000003" customHeight="1">
      <c r="A3" s="158" t="s">
        <v>0</v>
      </c>
      <c r="I3" s="12"/>
    </row>
    <row r="4" spans="1:9">
      <c r="A4" s="22"/>
      <c r="B4" s="51" t="s">
        <v>134</v>
      </c>
      <c r="C4" s="165" t="s">
        <v>105</v>
      </c>
      <c r="D4" s="23" t="str">
        <f>Inputs!E$4</f>
        <v>2015/16</v>
      </c>
      <c r="E4" s="23" t="str">
        <f>Inputs!F$4</f>
        <v>2016/17</v>
      </c>
      <c r="F4" s="23" t="str">
        <f>Inputs!G$4</f>
        <v>2017/18</v>
      </c>
      <c r="G4" s="23" t="str">
        <f>Inputs!H$4</f>
        <v>2018/19</v>
      </c>
      <c r="H4" s="23" t="str">
        <f>Inputs!I$4</f>
        <v>2019/20</v>
      </c>
      <c r="I4" s="12"/>
    </row>
    <row r="5" spans="1:9">
      <c r="A5" s="48" t="s">
        <v>128</v>
      </c>
      <c r="B5" s="33" t="s">
        <v>141</v>
      </c>
      <c r="C5" s="52"/>
      <c r="D5" s="172">
        <f>'EDB data'!D22</f>
        <v>1</v>
      </c>
      <c r="E5" s="172">
        <f>'EDB data'!E22</f>
        <v>2</v>
      </c>
      <c r="F5" s="172">
        <f>'EDB data'!F22</f>
        <v>3</v>
      </c>
      <c r="G5" s="172">
        <f>'EDB data'!G22</f>
        <v>4</v>
      </c>
      <c r="H5" s="172">
        <f>'EDB data'!H22</f>
        <v>5</v>
      </c>
      <c r="I5" s="12"/>
    </row>
    <row r="6" spans="1:9">
      <c r="A6" s="48" t="s">
        <v>65</v>
      </c>
      <c r="B6" s="33" t="s">
        <v>141</v>
      </c>
      <c r="C6" s="193">
        <f>'EDB data'!B14</f>
        <v>0</v>
      </c>
      <c r="D6" s="13"/>
      <c r="E6" s="13"/>
      <c r="F6" s="13"/>
      <c r="G6" s="13"/>
      <c r="H6" s="13"/>
      <c r="I6" s="12"/>
    </row>
    <row r="7" spans="1:9">
      <c r="A7" s="48" t="s">
        <v>227</v>
      </c>
      <c r="B7" s="33" t="s">
        <v>141</v>
      </c>
      <c r="C7" s="170">
        <f>'EDB data'!B41</f>
        <v>563.21950926363934</v>
      </c>
      <c r="D7" s="13"/>
      <c r="E7" s="13"/>
      <c r="F7" s="13"/>
      <c r="G7" s="13"/>
      <c r="H7" s="13"/>
      <c r="I7" s="12"/>
    </row>
    <row r="8" spans="1:9">
      <c r="A8" s="48" t="s">
        <v>215</v>
      </c>
      <c r="B8" s="33" t="s">
        <v>141</v>
      </c>
      <c r="C8" s="193">
        <f>'EDB data'!B42</f>
        <v>-0.11</v>
      </c>
      <c r="D8" s="13"/>
      <c r="E8" s="13"/>
      <c r="F8" s="13"/>
      <c r="G8" s="13"/>
      <c r="H8" s="13"/>
      <c r="I8" s="12"/>
    </row>
    <row r="9" spans="1:9">
      <c r="A9" s="48" t="s">
        <v>391</v>
      </c>
      <c r="B9" s="33" t="s">
        <v>141</v>
      </c>
      <c r="C9" s="49">
        <f>WACC</f>
        <v>7.1900000000000006E-2</v>
      </c>
      <c r="D9" s="31"/>
      <c r="E9" s="31"/>
      <c r="F9" s="31"/>
      <c r="G9" s="31"/>
      <c r="H9" s="31"/>
      <c r="I9" s="12"/>
    </row>
    <row r="10" spans="1:9">
      <c r="A10" s="48" t="s">
        <v>145</v>
      </c>
      <c r="B10" s="33" t="s">
        <v>259</v>
      </c>
      <c r="C10" s="57">
        <f>TIMING!C27</f>
        <v>1.0285536205330978</v>
      </c>
      <c r="D10" s="168"/>
      <c r="E10" s="168"/>
      <c r="F10" s="13"/>
      <c r="G10" s="13"/>
      <c r="H10" s="13"/>
      <c r="I10" s="12"/>
    </row>
    <row r="11" spans="1:9" s="296" customFormat="1">
      <c r="A11" s="48" t="s">
        <v>364</v>
      </c>
      <c r="B11" s="33" t="s">
        <v>141</v>
      </c>
      <c r="C11" s="303">
        <f>'EDB data'!B55</f>
        <v>2.6759444082874303E-3</v>
      </c>
      <c r="D11" s="168"/>
      <c r="E11" s="168"/>
      <c r="F11" s="226"/>
      <c r="G11" s="226"/>
      <c r="H11" s="226"/>
      <c r="I11" s="225"/>
    </row>
    <row r="12" spans="1:9" s="296" customFormat="1">
      <c r="A12" s="48" t="s">
        <v>365</v>
      </c>
      <c r="B12" s="33" t="s">
        <v>141</v>
      </c>
      <c r="C12" s="303">
        <f>'EDB data'!B56</f>
        <v>2.6759444082874303E-3</v>
      </c>
      <c r="D12" s="168"/>
      <c r="E12" s="168"/>
      <c r="F12" s="226"/>
      <c r="G12" s="226"/>
      <c r="H12" s="226"/>
      <c r="I12" s="225"/>
    </row>
    <row r="13" spans="1:9">
      <c r="A13" s="48" t="s">
        <v>213</v>
      </c>
      <c r="B13" s="33" t="s">
        <v>81</v>
      </c>
      <c r="C13" s="170">
        <f>BBAR!C57</f>
        <v>165019.35520936377</v>
      </c>
      <c r="D13" s="35"/>
      <c r="E13" s="35"/>
      <c r="F13" s="35"/>
      <c r="G13" s="35"/>
      <c r="H13" s="35"/>
      <c r="I13" s="12"/>
    </row>
    <row r="14" spans="1:9">
      <c r="A14" s="48" t="s">
        <v>230</v>
      </c>
      <c r="B14" s="33" t="s">
        <v>137</v>
      </c>
      <c r="C14" s="179"/>
      <c r="D14" s="57">
        <f>REV!D27</f>
        <v>1</v>
      </c>
      <c r="E14" s="57">
        <f>REV!E27</f>
        <v>1.0176843233553217</v>
      </c>
      <c r="F14" s="57">
        <f>REV!F27</f>
        <v>1.0383983477474938</v>
      </c>
      <c r="G14" s="57">
        <f>REV!G27</f>
        <v>1.0630088133609148</v>
      </c>
      <c r="H14" s="57">
        <f>REV!H27</f>
        <v>1.088691844702308</v>
      </c>
      <c r="I14" s="12"/>
    </row>
    <row r="15" spans="1:9">
      <c r="A15" s="48" t="s">
        <v>231</v>
      </c>
      <c r="B15" s="33" t="s">
        <v>137</v>
      </c>
      <c r="C15" s="35"/>
      <c r="D15" s="57">
        <f>REV!D28</f>
        <v>1</v>
      </c>
      <c r="E15" s="57">
        <f>REV!E28</f>
        <v>1.1296295989244072</v>
      </c>
      <c r="F15" s="57">
        <f>REV!F28</f>
        <v>1.2794106042596873</v>
      </c>
      <c r="G15" s="57">
        <f>REV!G28</f>
        <v>1.4538038064256018</v>
      </c>
      <c r="H15" s="57">
        <f>REV!H28</f>
        <v>1.6527108750508896</v>
      </c>
      <c r="I15" s="12"/>
    </row>
    <row r="16" spans="1:9" ht="39.950000000000003" customHeight="1">
      <c r="A16" s="158" t="s">
        <v>1</v>
      </c>
      <c r="I16" s="12"/>
    </row>
    <row r="17" spans="1:9" ht="35.1" customHeight="1">
      <c r="A17" s="157" t="str">
        <f>"CPI minus X revenues with industry-wide X factor of "&amp;TEXT(C6,"#0.0%")</f>
        <v>CPI minus X revenues with industry-wide X factor of 0.0%</v>
      </c>
      <c r="B17" s="146"/>
      <c r="C17" s="147"/>
      <c r="D17" s="146"/>
      <c r="E17" s="146"/>
      <c r="F17" s="146"/>
      <c r="G17" s="146"/>
      <c r="H17" s="146"/>
      <c r="I17" s="146"/>
    </row>
    <row r="18" spans="1:9" ht="26.25">
      <c r="A18" s="22"/>
      <c r="B18" s="22"/>
      <c r="C18" s="22" t="s">
        <v>139</v>
      </c>
      <c r="D18" s="23" t="str">
        <f>Inputs!E$4</f>
        <v>2015/16</v>
      </c>
      <c r="E18" s="23" t="str">
        <f>Inputs!F$4</f>
        <v>2016/17</v>
      </c>
      <c r="F18" s="23" t="str">
        <f>Inputs!G$4</f>
        <v>2017/18</v>
      </c>
      <c r="G18" s="23" t="str">
        <f>Inputs!H$4</f>
        <v>2018/19</v>
      </c>
      <c r="H18" s="23" t="str">
        <f>Inputs!I$4</f>
        <v>2019/20</v>
      </c>
      <c r="I18" s="12"/>
    </row>
    <row r="19" spans="1:9">
      <c r="A19" s="40" t="s">
        <v>213</v>
      </c>
      <c r="B19" s="40"/>
      <c r="C19" s="176">
        <f>C13</f>
        <v>165019.35520936377</v>
      </c>
      <c r="D19" s="178"/>
      <c r="E19" s="179"/>
      <c r="F19" s="179"/>
      <c r="G19" s="179"/>
      <c r="H19" s="179"/>
      <c r="I19" s="12"/>
    </row>
    <row r="20" spans="1:9">
      <c r="A20" s="40" t="s">
        <v>226</v>
      </c>
      <c r="B20" s="40"/>
      <c r="C20" s="176">
        <f>C7</f>
        <v>563.21950926363934</v>
      </c>
      <c r="D20" s="178"/>
      <c r="E20" s="179"/>
      <c r="F20" s="179"/>
      <c r="G20" s="179"/>
      <c r="H20" s="179"/>
      <c r="I20" s="12"/>
    </row>
    <row r="21" spans="1:9">
      <c r="A21" s="40" t="s">
        <v>229</v>
      </c>
      <c r="B21" s="40"/>
      <c r="C21" s="176">
        <f>C19+C20</f>
        <v>165582.57471862741</v>
      </c>
      <c r="D21" s="178"/>
      <c r="E21" s="179"/>
      <c r="F21" s="179"/>
      <c r="G21" s="179"/>
      <c r="H21" s="179"/>
      <c r="I21" s="12"/>
    </row>
    <row r="22" spans="1:9">
      <c r="A22" s="40" t="s">
        <v>214</v>
      </c>
      <c r="B22" s="40"/>
      <c r="C22" s="68"/>
      <c r="D22" s="66">
        <f>D14</f>
        <v>1</v>
      </c>
      <c r="E22" s="66">
        <f>E14</f>
        <v>1.0176843233553217</v>
      </c>
      <c r="F22" s="66">
        <f>F14</f>
        <v>1.0383983477474938</v>
      </c>
      <c r="G22" s="66">
        <f>G14</f>
        <v>1.0630088133609148</v>
      </c>
      <c r="H22" s="66">
        <f>H14</f>
        <v>1.088691844702308</v>
      </c>
      <c r="I22" s="12"/>
    </row>
    <row r="23" spans="1:9">
      <c r="A23" s="40" t="s">
        <v>234</v>
      </c>
      <c r="B23" s="40"/>
      <c r="C23" s="68"/>
      <c r="D23" s="66">
        <f>D22/(1+$C$9)^D$5</f>
        <v>0.93292284728052988</v>
      </c>
      <c r="E23" s="66">
        <f>E22/(1+$C$9)^E$5</f>
        <v>0.88573650207799792</v>
      </c>
      <c r="F23" s="66">
        <f>F22/(1+$C$9)^F$5</f>
        <v>0.84314287754920647</v>
      </c>
      <c r="G23" s="66">
        <f>G22/(1+$C$9)^G$5</f>
        <v>0.80522969367185804</v>
      </c>
      <c r="H23" s="66">
        <f>H22/(1+$C$9)^H$5</f>
        <v>0.76936710739560976</v>
      </c>
      <c r="I23" s="12"/>
    </row>
    <row r="24" spans="1:9">
      <c r="A24" s="40" t="s">
        <v>232</v>
      </c>
      <c r="B24" s="40"/>
      <c r="C24" s="68">
        <f>SUM(D23:H23)</f>
        <v>4.2363990279752022</v>
      </c>
      <c r="D24" s="68"/>
      <c r="E24" s="68"/>
      <c r="F24" s="68"/>
      <c r="G24" s="68"/>
      <c r="H24" s="68"/>
      <c r="I24" s="12"/>
    </row>
    <row r="25" spans="1:9">
      <c r="A25" s="40" t="s">
        <v>233</v>
      </c>
      <c r="B25" s="40"/>
      <c r="C25" s="178">
        <f>C21/C24</f>
        <v>39085.688960175226</v>
      </c>
      <c r="D25" s="178"/>
      <c r="E25" s="178"/>
      <c r="F25" s="178"/>
      <c r="G25" s="178"/>
      <c r="H25" s="178"/>
      <c r="I25" s="12"/>
    </row>
    <row r="26" spans="1:9">
      <c r="A26" s="40" t="s">
        <v>275</v>
      </c>
      <c r="B26" s="40"/>
      <c r="C26" s="178"/>
      <c r="D26" s="179">
        <f>$C25*D22</f>
        <v>39085.688960175226</v>
      </c>
      <c r="E26" s="179">
        <f>$C25*E22</f>
        <v>39776.892922312494</v>
      </c>
      <c r="F26" s="179">
        <f>$C25*F22</f>
        <v>40586.514836818416</v>
      </c>
      <c r="G26" s="179">
        <f>$C25*G22</f>
        <v>41548.431840949677</v>
      </c>
      <c r="H26" s="179">
        <f>$C25*H22</f>
        <v>42552.270815513803</v>
      </c>
      <c r="I26" s="12"/>
    </row>
    <row r="27" spans="1:9">
      <c r="A27" s="40" t="s">
        <v>265</v>
      </c>
      <c r="B27" s="40"/>
      <c r="C27" s="178"/>
      <c r="D27" s="185">
        <f>D26/$C$10</f>
        <v>38000.633296995416</v>
      </c>
      <c r="E27" s="185">
        <f>E26/$C$10</f>
        <v>38672.648783926488</v>
      </c>
      <c r="F27" s="185">
        <f>F26/$C$10</f>
        <v>39459.794828958438</v>
      </c>
      <c r="G27" s="185">
        <f>G26/$C$10</f>
        <v>40395.008108002366</v>
      </c>
      <c r="H27" s="185">
        <f>H26/$C$10</f>
        <v>41370.97956396189</v>
      </c>
      <c r="I27" s="12"/>
    </row>
    <row r="28" spans="1:9">
      <c r="A28" s="43" t="s">
        <v>235</v>
      </c>
      <c r="B28" s="40"/>
      <c r="C28" s="178"/>
      <c r="D28" s="176">
        <f>D26/(1+$C$9)^D5</f>
        <v>36463.932232647843</v>
      </c>
      <c r="E28" s="176">
        <f>E26/(1+$C$9)^E5</f>
        <v>34619.621420894226</v>
      </c>
      <c r="F28" s="176">
        <f>F26/(1+$C$9)^F5</f>
        <v>32954.820260875393</v>
      </c>
      <c r="G28" s="176">
        <f>G26/(1+$C$9)^G5</f>
        <v>31472.957348355423</v>
      </c>
      <c r="H28" s="176">
        <f>H26/(1+$C$9)^H5</f>
        <v>30071.243455854536</v>
      </c>
      <c r="I28" s="12"/>
    </row>
    <row r="29" spans="1:9">
      <c r="A29" s="40" t="s">
        <v>229</v>
      </c>
      <c r="B29" s="40"/>
      <c r="C29" s="178">
        <f>SUM(D28:H28)</f>
        <v>165582.57471862741</v>
      </c>
      <c r="D29" s="178"/>
      <c r="E29" s="178"/>
      <c r="F29" s="178"/>
      <c r="G29" s="178"/>
      <c r="H29" s="178"/>
      <c r="I29" s="12"/>
    </row>
    <row r="30" spans="1:9">
      <c r="A30" s="27" t="s">
        <v>56</v>
      </c>
      <c r="B30" s="27"/>
      <c r="C30" s="73">
        <f>C21-C29</f>
        <v>0</v>
      </c>
      <c r="D30" s="28"/>
      <c r="E30" s="28"/>
      <c r="F30" s="28"/>
      <c r="G30" s="28"/>
      <c r="H30" s="28"/>
      <c r="I30" s="12"/>
    </row>
    <row r="31" spans="1:9" s="296" customFormat="1">
      <c r="A31" s="74" t="s">
        <v>366</v>
      </c>
      <c r="B31" s="27"/>
      <c r="C31" s="73">
        <f>(1+$C$11)*(1+$C$12)</f>
        <v>1.0053590494950508</v>
      </c>
      <c r="D31" s="28"/>
      <c r="E31" s="28"/>
      <c r="F31" s="28"/>
      <c r="G31" s="28"/>
      <c r="H31" s="28"/>
      <c r="I31" s="225"/>
    </row>
    <row r="32" spans="1:9" s="296" customFormat="1">
      <c r="A32" s="43" t="s">
        <v>398</v>
      </c>
      <c r="B32" s="27"/>
      <c r="C32" s="267">
        <f>C29/C31</f>
        <v>164699.93959052989</v>
      </c>
      <c r="D32" s="28"/>
      <c r="E32" s="28"/>
      <c r="F32" s="28"/>
      <c r="G32" s="28"/>
      <c r="H32" s="28"/>
      <c r="I32" s="225"/>
    </row>
    <row r="33" spans="1:9" ht="35.1" customHeight="1">
      <c r="A33" s="157" t="str">
        <f>"CPI minus X revenues with applicable X factor (" &amp; IF(ISNUMBER(C8),"alternate X factor of " &amp; TEXT(C8,"#0.0%"), "industry-wide X factor of " &amp; TEXT(C6,"#0.0%"))&amp;")"</f>
        <v>CPI minus X revenues with applicable X factor (alternate X factor of -11.0%)</v>
      </c>
      <c r="B33" s="146"/>
      <c r="C33" s="147"/>
      <c r="D33" s="146"/>
      <c r="E33" s="146"/>
      <c r="F33" s="146"/>
      <c r="G33" s="146"/>
      <c r="H33" s="146"/>
      <c r="I33" s="146"/>
    </row>
    <row r="34" spans="1:9" ht="26.25">
      <c r="A34" s="22"/>
      <c r="B34" s="22"/>
      <c r="C34" s="22" t="s">
        <v>139</v>
      </c>
      <c r="D34" s="165" t="s">
        <v>98</v>
      </c>
      <c r="E34" s="165" t="s">
        <v>99</v>
      </c>
      <c r="F34" s="165" t="s">
        <v>100</v>
      </c>
      <c r="G34" s="165" t="s">
        <v>101</v>
      </c>
      <c r="H34" s="165" t="s">
        <v>102</v>
      </c>
      <c r="I34" s="12"/>
    </row>
    <row r="35" spans="1:9">
      <c r="A35" s="40" t="s">
        <v>213</v>
      </c>
      <c r="B35" s="43"/>
      <c r="C35" s="176">
        <f>C13</f>
        <v>165019.35520936377</v>
      </c>
      <c r="D35" s="178"/>
      <c r="E35" s="179"/>
      <c r="F35" s="179"/>
      <c r="G35" s="179"/>
      <c r="H35" s="179"/>
      <c r="I35" s="12"/>
    </row>
    <row r="36" spans="1:9">
      <c r="A36" s="40" t="s">
        <v>226</v>
      </c>
      <c r="B36" s="43"/>
      <c r="C36" s="178">
        <f>C7</f>
        <v>563.21950926363934</v>
      </c>
      <c r="D36" s="178"/>
      <c r="E36" s="179"/>
      <c r="F36" s="179"/>
      <c r="G36" s="179"/>
      <c r="H36" s="179"/>
      <c r="I36" s="12"/>
    </row>
    <row r="37" spans="1:9">
      <c r="A37" s="40" t="s">
        <v>229</v>
      </c>
      <c r="B37" s="43"/>
      <c r="C37" s="178">
        <f>C35+C36</f>
        <v>165582.57471862741</v>
      </c>
      <c r="D37" s="178"/>
      <c r="E37" s="178"/>
      <c r="F37" s="178"/>
      <c r="G37" s="178"/>
      <c r="H37" s="178"/>
      <c r="I37" s="12"/>
    </row>
    <row r="38" spans="1:9">
      <c r="A38" s="40" t="s">
        <v>214</v>
      </c>
      <c r="B38" s="43"/>
      <c r="C38" s="68"/>
      <c r="D38" s="66">
        <f>D15</f>
        <v>1</v>
      </c>
      <c r="E38" s="66">
        <f>E15</f>
        <v>1.1296295989244072</v>
      </c>
      <c r="F38" s="66">
        <f>F15</f>
        <v>1.2794106042596873</v>
      </c>
      <c r="G38" s="66">
        <f>G15</f>
        <v>1.4538038064256018</v>
      </c>
      <c r="H38" s="66">
        <f>H15</f>
        <v>1.6527108750508896</v>
      </c>
      <c r="I38" s="12"/>
    </row>
    <row r="39" spans="1:9">
      <c r="A39" s="40" t="s">
        <v>234</v>
      </c>
      <c r="B39" s="43"/>
      <c r="C39" s="68"/>
      <c r="D39" s="66">
        <f>D38/(1+$C$9)^D$5</f>
        <v>0.93292284728052988</v>
      </c>
      <c r="E39" s="66">
        <f>E38/(1+$C$9)^E$5</f>
        <v>0.98316751730657781</v>
      </c>
      <c r="F39" s="66">
        <f>F38/(1+$C$9)^F$5</f>
        <v>1.0388363394283773</v>
      </c>
      <c r="G39" s="66">
        <f>G38/(1+$C$9)^G$5</f>
        <v>1.1012570911861372</v>
      </c>
      <c r="H39" s="66">
        <f>H38/(1+$C$9)^H$5</f>
        <v>1.1679534401645679</v>
      </c>
      <c r="I39" s="12"/>
    </row>
    <row r="40" spans="1:9">
      <c r="A40" s="40" t="s">
        <v>232</v>
      </c>
      <c r="B40" s="43"/>
      <c r="C40" s="68">
        <f>SUM(D39:H39)</f>
        <v>5.2241372353661903</v>
      </c>
      <c r="D40" s="68"/>
      <c r="E40" s="68"/>
      <c r="F40" s="68"/>
      <c r="G40" s="68"/>
      <c r="H40" s="68"/>
      <c r="I40" s="12"/>
    </row>
    <row r="41" spans="1:9">
      <c r="A41" s="40" t="s">
        <v>233</v>
      </c>
      <c r="B41" s="43"/>
      <c r="C41" s="178">
        <f>C37/C40</f>
        <v>31695.678589312702</v>
      </c>
      <c r="D41" s="178"/>
      <c r="E41" s="178"/>
      <c r="F41" s="178"/>
      <c r="G41" s="178"/>
      <c r="H41" s="178"/>
      <c r="I41" s="12"/>
    </row>
    <row r="42" spans="1:9">
      <c r="A42" s="40" t="s">
        <v>275</v>
      </c>
      <c r="B42" s="43"/>
      <c r="C42" s="178"/>
      <c r="D42" s="179">
        <f t="shared" ref="D42:E42" si="0">$C41*D38</f>
        <v>31695.678589312702</v>
      </c>
      <c r="E42" s="179">
        <f t="shared" si="0"/>
        <v>35804.376692482227</v>
      </c>
      <c r="F42" s="179">
        <f>$C41*F38</f>
        <v>40551.787296373397</v>
      </c>
      <c r="G42" s="179">
        <f>$C41*G38</f>
        <v>46079.298180385253</v>
      </c>
      <c r="H42" s="179">
        <f>$C41*H38</f>
        <v>52383.79269667474</v>
      </c>
      <c r="I42" s="12"/>
    </row>
    <row r="43" spans="1:9">
      <c r="A43" s="40" t="s">
        <v>265</v>
      </c>
      <c r="B43" s="43"/>
      <c r="C43" s="178"/>
      <c r="D43" s="185">
        <f>D42/$C$10</f>
        <v>30815.776597903448</v>
      </c>
      <c r="E43" s="185">
        <f>E42/$C$10</f>
        <v>34810.413358833808</v>
      </c>
      <c r="F43" s="185">
        <f t="shared" ref="F43:H43" si="1">F42/$C$10</f>
        <v>39426.031357855187</v>
      </c>
      <c r="G43" s="185">
        <f t="shared" si="1"/>
        <v>44800.093315993014</v>
      </c>
      <c r="H43" s="185">
        <f t="shared" si="1"/>
        <v>50929.569106493735</v>
      </c>
      <c r="I43" s="12"/>
    </row>
    <row r="44" spans="1:9">
      <c r="A44" s="43" t="s">
        <v>235</v>
      </c>
      <c r="B44" s="43"/>
      <c r="C44" s="178"/>
      <c r="D44" s="176">
        <f>D42/(1+$C$9)^D$5</f>
        <v>29569.622716030131</v>
      </c>
      <c r="E44" s="176">
        <f>E42/(1+$C$9)^E$5</f>
        <v>31162.161628001824</v>
      </c>
      <c r="F44" s="176">
        <f>F42/(1+$C$9)^F$5</f>
        <v>32926.622721420004</v>
      </c>
      <c r="G44" s="176">
        <f>G42/(1+$C$9)^G$5</f>
        <v>34905.090806437234</v>
      </c>
      <c r="H44" s="176">
        <f>H42/(1+$C$9)^H$5</f>
        <v>37019.0768467382</v>
      </c>
      <c r="I44" s="12"/>
    </row>
    <row r="45" spans="1:9">
      <c r="A45" s="40" t="s">
        <v>229</v>
      </c>
      <c r="B45" s="43"/>
      <c r="C45" s="178">
        <f>SUM(D44:H44)</f>
        <v>165582.57471862738</v>
      </c>
      <c r="D45" s="69"/>
      <c r="E45" s="69"/>
      <c r="F45" s="69"/>
      <c r="G45" s="42"/>
      <c r="H45" s="42"/>
      <c r="I45" s="12"/>
    </row>
    <row r="46" spans="1:9">
      <c r="A46" s="27" t="s">
        <v>433</v>
      </c>
      <c r="B46" s="43"/>
      <c r="C46" s="70">
        <f>C37-C45</f>
        <v>0</v>
      </c>
      <c r="D46" s="70"/>
      <c r="E46" s="70"/>
      <c r="F46" s="70"/>
      <c r="G46" s="70"/>
      <c r="H46" s="70"/>
      <c r="I46" s="12"/>
    </row>
    <row r="47" spans="1:9" s="296" customFormat="1">
      <c r="A47" s="74" t="s">
        <v>366</v>
      </c>
      <c r="B47" s="43"/>
      <c r="C47" s="73">
        <f>(1+$C$11)*(1+$C$12)</f>
        <v>1.0053590494950508</v>
      </c>
      <c r="D47" s="302"/>
      <c r="E47" s="302"/>
      <c r="F47" s="302"/>
      <c r="G47" s="302"/>
      <c r="H47" s="302"/>
      <c r="I47" s="225"/>
    </row>
    <row r="48" spans="1:9" s="296" customFormat="1">
      <c r="A48" s="27" t="s">
        <v>367</v>
      </c>
      <c r="B48" s="43"/>
      <c r="C48" s="267">
        <f>D44/C47</f>
        <v>29412.002339742899</v>
      </c>
      <c r="D48" s="302"/>
      <c r="E48" s="302"/>
      <c r="F48" s="302"/>
      <c r="G48" s="302"/>
      <c r="H48" s="302"/>
      <c r="I48" s="225"/>
    </row>
    <row r="49" spans="1:9">
      <c r="I49" s="12"/>
    </row>
    <row r="50" spans="1:9">
      <c r="A50" s="191" t="s">
        <v>236</v>
      </c>
      <c r="B50" s="15"/>
      <c r="I50" s="12"/>
    </row>
    <row r="51" spans="1:9">
      <c r="A51" s="191" t="s">
        <v>200</v>
      </c>
      <c r="B51" s="15"/>
      <c r="I51" s="12"/>
    </row>
    <row r="52" spans="1:9" ht="39.950000000000003" customHeight="1">
      <c r="A52" s="158" t="s">
        <v>126</v>
      </c>
      <c r="I52" s="12"/>
    </row>
    <row r="53" spans="1:9">
      <c r="A53" s="22"/>
      <c r="B53" s="22"/>
      <c r="C53" s="23"/>
      <c r="D53" s="23" t="str">
        <f>Inputs!E$4</f>
        <v>2015/16</v>
      </c>
      <c r="E53" s="23" t="str">
        <f>Inputs!F$4</f>
        <v>2016/17</v>
      </c>
      <c r="F53" s="23" t="str">
        <f>Inputs!G$4</f>
        <v>2017/18</v>
      </c>
      <c r="G53" s="23" t="str">
        <f>Inputs!H$4</f>
        <v>2018/19</v>
      </c>
      <c r="H53" s="23" t="str">
        <f>Inputs!I$4</f>
        <v>2019/20</v>
      </c>
      <c r="I53" s="12"/>
    </row>
    <row r="54" spans="1:9" s="18" customFormat="1">
      <c r="A54" s="74" t="s">
        <v>276</v>
      </c>
      <c r="B54" s="71"/>
      <c r="C54" s="28"/>
      <c r="D54" s="176">
        <f>D27</f>
        <v>38000.633296995416</v>
      </c>
      <c r="E54" s="176">
        <f t="shared" ref="E54:H54" si="2">E27</f>
        <v>38672.648783926488</v>
      </c>
      <c r="F54" s="176">
        <f t="shared" si="2"/>
        <v>39459.794828958438</v>
      </c>
      <c r="G54" s="176">
        <f t="shared" si="2"/>
        <v>40395.008108002366</v>
      </c>
      <c r="H54" s="176">
        <f t="shared" si="2"/>
        <v>41370.97956396189</v>
      </c>
      <c r="I54" s="12"/>
    </row>
    <row r="55" spans="1:9" s="296" customFormat="1">
      <c r="A55" s="74" t="s">
        <v>383</v>
      </c>
      <c r="B55" s="71"/>
      <c r="C55" s="28"/>
      <c r="D55" s="176">
        <f>D43</f>
        <v>30815.776597903448</v>
      </c>
      <c r="E55" s="176">
        <f t="shared" ref="E55:H55" si="3">E43</f>
        <v>34810.413358833808</v>
      </c>
      <c r="F55" s="176">
        <f t="shared" si="3"/>
        <v>39426.031357855187</v>
      </c>
      <c r="G55" s="176">
        <f t="shared" si="3"/>
        <v>44800.093315993014</v>
      </c>
      <c r="H55" s="176">
        <f t="shared" si="3"/>
        <v>50929.569106493735</v>
      </c>
      <c r="I55" s="225"/>
    </row>
    <row r="56" spans="1:9">
      <c r="A56" s="74" t="s">
        <v>201</v>
      </c>
      <c r="B56" s="71"/>
      <c r="C56" s="28"/>
      <c r="D56" s="176">
        <f>D27</f>
        <v>38000.633296995416</v>
      </c>
      <c r="E56" s="28"/>
      <c r="F56" s="28"/>
      <c r="G56" s="28"/>
      <c r="H56" s="28"/>
      <c r="I56" s="12"/>
    </row>
    <row r="57" spans="1:9">
      <c r="A57" s="74" t="s">
        <v>202</v>
      </c>
      <c r="B57" s="71"/>
      <c r="C57" s="28"/>
      <c r="D57" s="176">
        <f>D43</f>
        <v>30815.776597903448</v>
      </c>
      <c r="E57" s="28"/>
      <c r="F57" s="28"/>
      <c r="G57" s="28"/>
      <c r="H57" s="28"/>
      <c r="I57" s="12"/>
    </row>
    <row r="58" spans="1:9">
      <c r="A58" s="74" t="s">
        <v>321</v>
      </c>
      <c r="B58" s="74"/>
      <c r="C58" s="74"/>
      <c r="D58" s="176">
        <f>C21</f>
        <v>165582.57471862741</v>
      </c>
      <c r="E58" s="74"/>
      <c r="F58" s="74"/>
      <c r="G58" s="74"/>
      <c r="H58" s="74"/>
      <c r="I58" s="12"/>
    </row>
    <row r="59" spans="1:9">
      <c r="A59" s="74" t="s">
        <v>320</v>
      </c>
      <c r="B59" s="74"/>
      <c r="C59" s="74"/>
      <c r="D59" s="176">
        <f>C37</f>
        <v>165582.57471862741</v>
      </c>
    </row>
    <row r="60" spans="1:9">
      <c r="A60" s="74" t="s">
        <v>366</v>
      </c>
      <c r="B60" s="74"/>
      <c r="C60" s="74"/>
      <c r="D60" s="304">
        <f>C47</f>
        <v>1.0053590494950508</v>
      </c>
    </row>
    <row r="61" spans="1:9">
      <c r="A61" s="27" t="s">
        <v>367</v>
      </c>
      <c r="B61" s="74"/>
      <c r="C61" s="74"/>
      <c r="D61" s="176">
        <f>C48</f>
        <v>29412.002339742899</v>
      </c>
    </row>
  </sheetData>
  <conditionalFormatting sqref="D39:H41 E45:H45 H46:H48 D23:H32">
    <cfRule type="expression" dxfId="48" priority="27">
      <formula>#REF!=0</formula>
    </cfRule>
  </conditionalFormatting>
  <conditionalFormatting sqref="E38">
    <cfRule type="expression" dxfId="47" priority="25">
      <formula>#REF!=0</formula>
    </cfRule>
  </conditionalFormatting>
  <conditionalFormatting sqref="D43:E43">
    <cfRule type="expression" dxfId="46" priority="23">
      <formula>#REF!=0</formula>
    </cfRule>
  </conditionalFormatting>
  <conditionalFormatting sqref="D44">
    <cfRule type="expression" dxfId="45" priority="22">
      <formula>#REF!=0</formula>
    </cfRule>
  </conditionalFormatting>
  <conditionalFormatting sqref="F38:H38">
    <cfRule type="expression" dxfId="44" priority="19">
      <formula>#REF!=0</formula>
    </cfRule>
  </conditionalFormatting>
  <conditionalFormatting sqref="F43:H43">
    <cfRule type="expression" dxfId="43" priority="18">
      <formula>#REF!=0</formula>
    </cfRule>
  </conditionalFormatting>
  <conditionalFormatting sqref="E44:H44">
    <cfRule type="expression" dxfId="42" priority="17">
      <formula>#REF!=0</formula>
    </cfRule>
  </conditionalFormatting>
  <conditionalFormatting sqref="D14:H15">
    <cfRule type="expression" dxfId="41" priority="7">
      <formula>#REF!=0</formula>
    </cfRule>
  </conditionalFormatting>
  <conditionalFormatting sqref="D38">
    <cfRule type="expression" dxfId="40" priority="6">
      <formula>#REF!=0</formula>
    </cfRule>
  </conditionalFormatting>
  <conditionalFormatting sqref="D42:H42">
    <cfRule type="expression" dxfId="39" priority="4">
      <formula>#REF!=0</formula>
    </cfRule>
  </conditionalFormatting>
  <conditionalFormatting sqref="C46:G46 D47:G48">
    <cfRule type="expression" dxfId="38" priority="3">
      <formula>#REF!=0</formula>
    </cfRule>
  </conditionalFormatting>
  <conditionalFormatting sqref="C32">
    <cfRule type="expression" dxfId="37" priority="2">
      <formula>#REF!=0</formula>
    </cfRule>
  </conditionalFormatting>
  <conditionalFormatting sqref="C48">
    <cfRule type="expression" dxfId="36" priority="1">
      <formula>#REF!=0</formula>
    </cfRule>
  </conditionalFormatting>
  <pageMargins left="0.25" right="0.25" top="0.75" bottom="0.75" header="0.3" footer="0.3"/>
  <pageSetup paperSize="9" scale="65" fitToHeight="0" orientation="portrait" r:id="rId1"/>
  <headerFooter>
    <oddHeader>&amp;R&amp;D &amp;T</oddHeader>
    <oddFooter>&amp;L&amp;F&amp;C&amp;A&amp;R&amp;P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tint="-0.14999847407452621"/>
    <pageSetUpPr fitToPage="1"/>
  </sheetPr>
  <dimension ref="A1:S62"/>
  <sheetViews>
    <sheetView showGridLines="0" view="pageBreakPreview" zoomScaleNormal="100" zoomScaleSheetLayoutView="100" workbookViewId="0">
      <selection activeCell="S2" sqref="S2"/>
    </sheetView>
  </sheetViews>
  <sheetFormatPr defaultRowHeight="15"/>
  <cols>
    <col min="1" max="1" width="48.42578125" style="224" customWidth="1"/>
    <col min="2" max="2" width="13.140625" style="224" customWidth="1"/>
    <col min="3" max="3" width="15.5703125" style="224" customWidth="1"/>
    <col min="4" max="4" width="11.28515625" style="224" customWidth="1"/>
    <col min="5" max="5" width="10.85546875" style="224" customWidth="1"/>
    <col min="6" max="6" width="12.7109375" style="224" customWidth="1"/>
    <col min="7" max="19" width="10.85546875" style="224" customWidth="1"/>
    <col min="20" max="20" width="2.7109375" style="224" customWidth="1"/>
    <col min="21" max="16384" width="9.140625" style="224"/>
  </cols>
  <sheetData>
    <row r="1" spans="1:19" ht="39.950000000000003" customHeight="1">
      <c r="A1" s="153" t="s">
        <v>279</v>
      </c>
      <c r="B1" s="225"/>
      <c r="C1" s="225"/>
      <c r="D1" s="225"/>
      <c r="E1" s="225"/>
      <c r="F1" s="225"/>
      <c r="G1" s="225"/>
      <c r="I1" s="225"/>
      <c r="S1" s="214" t="str">
        <f>EDB_Name2</f>
        <v xml:space="preserve">Alpine Energy </v>
      </c>
    </row>
    <row r="2" spans="1:19" ht="20.100000000000001" customHeight="1">
      <c r="A2" s="197" t="s">
        <v>280</v>
      </c>
      <c r="B2" s="14"/>
      <c r="C2" s="225"/>
      <c r="D2" s="225"/>
      <c r="E2" s="225"/>
      <c r="F2" s="225"/>
      <c r="G2" s="225"/>
      <c r="H2" s="225"/>
      <c r="I2" s="225"/>
      <c r="J2" s="225"/>
      <c r="K2" s="225"/>
      <c r="L2" s="225"/>
      <c r="M2" s="225"/>
      <c r="N2" s="225"/>
      <c r="O2" s="225"/>
      <c r="P2" s="225"/>
    </row>
    <row r="3" spans="1:19" ht="39.950000000000003" customHeight="1">
      <c r="A3" s="158" t="s">
        <v>0</v>
      </c>
      <c r="B3" s="225"/>
      <c r="C3" s="225"/>
      <c r="D3" s="225"/>
      <c r="E3" s="225"/>
      <c r="F3" s="225"/>
      <c r="G3" s="225"/>
      <c r="H3" s="225"/>
      <c r="I3" s="225"/>
    </row>
    <row r="4" spans="1:19">
      <c r="A4" s="22"/>
      <c r="B4" s="22" t="s">
        <v>134</v>
      </c>
      <c r="C4" s="165" t="s">
        <v>105</v>
      </c>
      <c r="D4" s="23" t="str">
        <f>'EDB data'!D20</f>
        <v>2015/16</v>
      </c>
      <c r="E4" s="23" t="str">
        <f>'EDB data'!E20</f>
        <v>2016/17</v>
      </c>
      <c r="F4" s="23" t="str">
        <f>'EDB data'!F20</f>
        <v>2017/18</v>
      </c>
      <c r="G4" s="23" t="str">
        <f>'EDB data'!G20</f>
        <v>2018/19</v>
      </c>
      <c r="H4" s="23" t="str">
        <f>'EDB data'!H20</f>
        <v>2019/20</v>
      </c>
      <c r="I4" s="225"/>
    </row>
    <row r="5" spans="1:19">
      <c r="A5" s="40" t="s">
        <v>391</v>
      </c>
      <c r="B5" s="33" t="s">
        <v>281</v>
      </c>
      <c r="C5" s="229">
        <f>WACC</f>
        <v>7.1900000000000006E-2</v>
      </c>
      <c r="D5" s="179"/>
      <c r="E5" s="179"/>
      <c r="F5" s="179"/>
      <c r="G5" s="179"/>
      <c r="H5" s="179"/>
      <c r="I5" s="225"/>
    </row>
    <row r="6" spans="1:19">
      <c r="A6" s="40" t="s">
        <v>125</v>
      </c>
      <c r="B6" s="33" t="s">
        <v>135</v>
      </c>
      <c r="C6" s="178"/>
      <c r="D6" s="170">
        <f>RAB!F92</f>
        <v>166692.29212078638</v>
      </c>
      <c r="E6" s="170">
        <f>RAB!G92</f>
        <v>167553.03533073096</v>
      </c>
      <c r="F6" s="170">
        <f>RAB!H92</f>
        <v>168519.62028351746</v>
      </c>
      <c r="G6" s="170">
        <f>RAB!I92</f>
        <v>170530.45597415772</v>
      </c>
      <c r="H6" s="170">
        <f>RAB!J92</f>
        <v>169164.29128373915</v>
      </c>
      <c r="I6" s="225"/>
    </row>
    <row r="7" spans="1:19">
      <c r="A7" s="40" t="s">
        <v>140</v>
      </c>
      <c r="B7" s="33" t="s">
        <v>136</v>
      </c>
      <c r="C7" s="178"/>
      <c r="D7" s="170">
        <f>TAX!F96</f>
        <v>-2021.3414926470718</v>
      </c>
      <c r="E7" s="170">
        <f>TAX!G96</f>
        <v>-2580.2810258177506</v>
      </c>
      <c r="F7" s="170">
        <f>TAX!H96</f>
        <v>-3078.8638703048146</v>
      </c>
      <c r="G7" s="170">
        <f>TAX!I96</f>
        <v>-3515.8669829386295</v>
      </c>
      <c r="H7" s="170">
        <f>TAX!J96</f>
        <v>-3921.7446337495835</v>
      </c>
      <c r="I7" s="225"/>
    </row>
    <row r="8" spans="1:19">
      <c r="A8" s="40" t="s">
        <v>265</v>
      </c>
      <c r="B8" s="33" t="s">
        <v>155</v>
      </c>
      <c r="C8" s="178"/>
      <c r="D8" s="170">
        <f>MAR!D54</f>
        <v>38000.633296995416</v>
      </c>
      <c r="E8" s="170">
        <f>MAR!E54</f>
        <v>38672.648783926488</v>
      </c>
      <c r="F8" s="170">
        <f>MAR!F54</f>
        <v>39459.794828958438</v>
      </c>
      <c r="G8" s="170">
        <f>MAR!G54</f>
        <v>40395.008108002366</v>
      </c>
      <c r="H8" s="170">
        <f>MAR!H54</f>
        <v>41370.97956396189</v>
      </c>
      <c r="I8" s="225"/>
    </row>
    <row r="9" spans="1:19">
      <c r="A9" s="40" t="s">
        <v>52</v>
      </c>
      <c r="B9" s="33" t="s">
        <v>141</v>
      </c>
      <c r="C9" s="178"/>
      <c r="D9" s="170">
        <f>'EDB data'!$B83</f>
        <v>-282.14405392240769</v>
      </c>
      <c r="E9" s="170">
        <f>'EDB data'!$B84</f>
        <v>-288.1080745744261</v>
      </c>
      <c r="F9" s="170">
        <f>'EDB data'!$B85</f>
        <v>-294.35118694481889</v>
      </c>
      <c r="G9" s="170">
        <f>'EDB data'!$B86</f>
        <v>-300.56579252900428</v>
      </c>
      <c r="H9" s="170">
        <f>'EDB data'!$B87</f>
        <v>-306.74435740271457</v>
      </c>
    </row>
    <row r="10" spans="1:19">
      <c r="A10" s="40" t="s">
        <v>71</v>
      </c>
      <c r="B10" s="33" t="s">
        <v>141</v>
      </c>
      <c r="C10" s="178"/>
      <c r="D10" s="170">
        <f>'EDB data'!B47</f>
        <v>14721.621133600251</v>
      </c>
      <c r="E10" s="170">
        <f>'EDB data'!B48</f>
        <v>15182.347638382114</v>
      </c>
      <c r="F10" s="170">
        <f>'EDB data'!B49</f>
        <v>15599.291129873338</v>
      </c>
      <c r="G10" s="170">
        <f>'EDB data'!B50</f>
        <v>16026.384903925755</v>
      </c>
      <c r="H10" s="170">
        <f>'EDB data'!B51</f>
        <v>16401.803784250267</v>
      </c>
    </row>
    <row r="11" spans="1:19">
      <c r="A11" s="40" t="s">
        <v>282</v>
      </c>
      <c r="B11" s="33" t="s">
        <v>135</v>
      </c>
      <c r="C11" s="178"/>
      <c r="D11" s="170">
        <f>RAB!F91</f>
        <v>11258.15874910552</v>
      </c>
      <c r="E11" s="170">
        <f>RAB!G91</f>
        <v>11659.18633391778</v>
      </c>
      <c r="F11" s="170">
        <f>RAB!H91</f>
        <v>12110.329381884325</v>
      </c>
      <c r="G11" s="170">
        <f>RAB!I91</f>
        <v>12608.57992972817</v>
      </c>
      <c r="H11" s="170">
        <f>RAB!J91</f>
        <v>13044.668302898912</v>
      </c>
    </row>
    <row r="12" spans="1:19">
      <c r="A12" s="40" t="s">
        <v>116</v>
      </c>
      <c r="B12" s="33" t="s">
        <v>81</v>
      </c>
      <c r="C12" s="178"/>
      <c r="D12" s="170">
        <f>BBAR!F58</f>
        <v>0</v>
      </c>
      <c r="E12" s="170">
        <f>BBAR!G58</f>
        <v>0</v>
      </c>
      <c r="F12" s="170">
        <f>BBAR!H58</f>
        <v>0</v>
      </c>
      <c r="G12" s="170">
        <f>BBAR!I58</f>
        <v>0</v>
      </c>
      <c r="H12" s="170">
        <f>BBAR!J58</f>
        <v>0</v>
      </c>
    </row>
    <row r="13" spans="1:19">
      <c r="A13" s="40" t="s">
        <v>29</v>
      </c>
      <c r="B13" s="33" t="s">
        <v>136</v>
      </c>
      <c r="C13" s="178"/>
      <c r="D13" s="170">
        <f>TAX!F98</f>
        <v>-848.9876985015826</v>
      </c>
      <c r="E13" s="170">
        <f>TAX!G98</f>
        <v>-646.91351880288585</v>
      </c>
      <c r="F13" s="170">
        <f>TAX!H98</f>
        <v>-393.22122446962385</v>
      </c>
      <c r="G13" s="170">
        <f>TAX!I98</f>
        <v>-149.42761024657648</v>
      </c>
      <c r="H13" s="170">
        <f>TAX!J98</f>
        <v>187.47647292977035</v>
      </c>
    </row>
    <row r="14" spans="1:19">
      <c r="A14" s="40" t="s">
        <v>283</v>
      </c>
      <c r="B14" s="33" t="s">
        <v>141</v>
      </c>
      <c r="C14" s="178"/>
      <c r="D14" s="230">
        <f>'EDB data'!D25</f>
        <v>0.28000000000000003</v>
      </c>
      <c r="E14" s="230">
        <f>'EDB data'!E25</f>
        <v>0.28000000000000003</v>
      </c>
      <c r="F14" s="230">
        <f>'EDB data'!F25</f>
        <v>0.28000000000000003</v>
      </c>
      <c r="G14" s="230">
        <f>'EDB data'!G25</f>
        <v>0.28000000000000003</v>
      </c>
      <c r="H14" s="230">
        <f>'EDB data'!H25</f>
        <v>0.28000000000000003</v>
      </c>
    </row>
    <row r="15" spans="1:19">
      <c r="A15" s="40" t="s">
        <v>284</v>
      </c>
      <c r="B15" s="33" t="s">
        <v>141</v>
      </c>
      <c r="C15" s="178"/>
      <c r="D15" s="170">
        <f>'EDB data'!B65</f>
        <v>9564.4826426300915</v>
      </c>
      <c r="E15" s="170">
        <f>'EDB data'!B66</f>
        <v>9433.7893241505353</v>
      </c>
      <c r="F15" s="170">
        <f>'EDB data'!B67</f>
        <v>10826.837234549381</v>
      </c>
      <c r="G15" s="170">
        <f>'EDB data'!B68</f>
        <v>8006.4357462069029</v>
      </c>
      <c r="H15" s="170">
        <f>'EDB data'!B69</f>
        <v>8895.7689507102095</v>
      </c>
    </row>
    <row r="16" spans="1:19">
      <c r="A16" s="40" t="s">
        <v>285</v>
      </c>
      <c r="B16" s="33" t="s">
        <v>141</v>
      </c>
      <c r="C16" s="178"/>
      <c r="D16" s="170">
        <f>'EDB data'!B74</f>
        <v>332.63207673997107</v>
      </c>
      <c r="E16" s="170">
        <f>'EDB data'!B75</f>
        <v>339.66332389057214</v>
      </c>
      <c r="F16" s="170">
        <f>'EDB data'!B76</f>
        <v>347.02360458483008</v>
      </c>
      <c r="G16" s="170">
        <f>'EDB data'!B77</f>
        <v>354.35027737076769</v>
      </c>
      <c r="H16" s="170">
        <f>'EDB data'!B78</f>
        <v>361.63446017257883</v>
      </c>
    </row>
    <row r="17" spans="1:11">
      <c r="A17" s="40" t="s">
        <v>197</v>
      </c>
      <c r="B17" s="33" t="s">
        <v>136</v>
      </c>
      <c r="C17" s="178"/>
      <c r="D17" s="170">
        <f>TAX!F97</f>
        <v>-2580.2810258177506</v>
      </c>
      <c r="E17" s="170">
        <f>TAX!G97</f>
        <v>-3078.8638703048146</v>
      </c>
      <c r="F17" s="170">
        <f>TAX!H97</f>
        <v>-3515.8669829386295</v>
      </c>
      <c r="G17" s="170">
        <f>TAX!I97</f>
        <v>-3921.7446337495835</v>
      </c>
      <c r="H17" s="170">
        <f>TAX!J97</f>
        <v>-4237.0694823507893</v>
      </c>
    </row>
    <row r="18" spans="1:11">
      <c r="A18" s="40" t="s">
        <v>286</v>
      </c>
      <c r="B18" s="33" t="s">
        <v>135</v>
      </c>
      <c r="C18" s="178"/>
      <c r="D18" s="170"/>
      <c r="E18" s="170"/>
      <c r="F18" s="170"/>
      <c r="G18" s="170"/>
      <c r="H18" s="170">
        <f>RAB!J94</f>
        <v>168121.41810342687</v>
      </c>
    </row>
    <row r="19" spans="1:11">
      <c r="A19" s="122" t="s">
        <v>227</v>
      </c>
      <c r="B19" s="33" t="s">
        <v>141</v>
      </c>
      <c r="C19" s="170">
        <f>'EDB data'!B41</f>
        <v>563.21950926363934</v>
      </c>
      <c r="D19" s="170"/>
      <c r="E19" s="170"/>
      <c r="F19" s="170"/>
      <c r="G19" s="170"/>
      <c r="H19" s="170"/>
    </row>
    <row r="20" spans="1:11" ht="39.950000000000003" customHeight="1">
      <c r="A20" s="158" t="s">
        <v>1</v>
      </c>
      <c r="B20" s="225"/>
      <c r="C20" s="225"/>
      <c r="D20" s="225"/>
      <c r="E20" s="225"/>
      <c r="F20" s="225"/>
      <c r="G20" s="225"/>
      <c r="H20" s="225"/>
      <c r="I20" s="225"/>
    </row>
    <row r="21" spans="1:11" ht="35.1" customHeight="1">
      <c r="A21" s="157" t="s">
        <v>287</v>
      </c>
      <c r="B21" s="146"/>
      <c r="C21" s="147"/>
      <c r="D21" s="146"/>
      <c r="E21" s="146"/>
      <c r="F21" s="146"/>
      <c r="G21" s="146"/>
      <c r="H21" s="146"/>
      <c r="I21" s="146"/>
      <c r="J21" s="146"/>
      <c r="K21" s="226"/>
    </row>
    <row r="22" spans="1:11">
      <c r="A22" s="22"/>
      <c r="B22" s="22"/>
      <c r="C22" s="22"/>
      <c r="D22" s="23" t="str">
        <f>D4</f>
        <v>2015/16</v>
      </c>
      <c r="E22" s="23" t="str">
        <f>E4</f>
        <v>2016/17</v>
      </c>
      <c r="F22" s="23" t="str">
        <f>F4</f>
        <v>2017/18</v>
      </c>
      <c r="G22" s="23" t="str">
        <f>G4</f>
        <v>2018/19</v>
      </c>
      <c r="H22" s="23" t="str">
        <f>H4</f>
        <v>2019/20</v>
      </c>
      <c r="I22" s="225"/>
    </row>
    <row r="23" spans="1:11">
      <c r="A23" s="40" t="s">
        <v>265</v>
      </c>
      <c r="B23" s="33"/>
      <c r="C23" s="178"/>
      <c r="D23" s="179">
        <f t="shared" ref="D23:H26" si="0">D8</f>
        <v>38000.633296995416</v>
      </c>
      <c r="E23" s="179">
        <f t="shared" si="0"/>
        <v>38672.648783926488</v>
      </c>
      <c r="F23" s="179">
        <f t="shared" si="0"/>
        <v>39459.794828958438</v>
      </c>
      <c r="G23" s="179">
        <f t="shared" si="0"/>
        <v>40395.008108002366</v>
      </c>
      <c r="H23" s="179">
        <f t="shared" si="0"/>
        <v>41370.97956396189</v>
      </c>
      <c r="I23" s="225"/>
    </row>
    <row r="24" spans="1:11">
      <c r="A24" s="32" t="s">
        <v>288</v>
      </c>
      <c r="B24" s="33"/>
      <c r="C24" s="178"/>
      <c r="D24" s="179">
        <f t="shared" si="0"/>
        <v>-282.14405392240769</v>
      </c>
      <c r="E24" s="179">
        <f t="shared" si="0"/>
        <v>-288.1080745744261</v>
      </c>
      <c r="F24" s="179">
        <f t="shared" si="0"/>
        <v>-294.35118694481889</v>
      </c>
      <c r="G24" s="179">
        <f t="shared" si="0"/>
        <v>-300.56579252900428</v>
      </c>
      <c r="H24" s="179">
        <f t="shared" si="0"/>
        <v>-306.74435740271457</v>
      </c>
      <c r="I24" s="225"/>
    </row>
    <row r="25" spans="1:11">
      <c r="A25" s="32" t="s">
        <v>289</v>
      </c>
      <c r="B25" s="33"/>
      <c r="C25" s="178"/>
      <c r="D25" s="179">
        <f t="shared" si="0"/>
        <v>14721.621133600251</v>
      </c>
      <c r="E25" s="179">
        <f t="shared" si="0"/>
        <v>15182.347638382114</v>
      </c>
      <c r="F25" s="179">
        <f t="shared" si="0"/>
        <v>15599.291129873338</v>
      </c>
      <c r="G25" s="179">
        <f t="shared" si="0"/>
        <v>16026.384903925755</v>
      </c>
      <c r="H25" s="179">
        <f t="shared" si="0"/>
        <v>16401.803784250267</v>
      </c>
      <c r="I25" s="225"/>
    </row>
    <row r="26" spans="1:11">
      <c r="A26" s="32" t="s">
        <v>290</v>
      </c>
      <c r="B26" s="33"/>
      <c r="C26" s="178"/>
      <c r="D26" s="179">
        <f t="shared" si="0"/>
        <v>11258.15874910552</v>
      </c>
      <c r="E26" s="179">
        <f t="shared" si="0"/>
        <v>11659.18633391778</v>
      </c>
      <c r="F26" s="179">
        <f t="shared" si="0"/>
        <v>12110.329381884325</v>
      </c>
      <c r="G26" s="179">
        <f t="shared" si="0"/>
        <v>12608.57992972817</v>
      </c>
      <c r="H26" s="179">
        <f t="shared" si="0"/>
        <v>13044.668302898912</v>
      </c>
      <c r="I26" s="225"/>
    </row>
    <row r="27" spans="1:11" ht="15.75" thickBot="1">
      <c r="A27" s="32" t="s">
        <v>291</v>
      </c>
      <c r="B27" s="33"/>
      <c r="C27" s="178"/>
      <c r="D27" s="178">
        <f>D13</f>
        <v>-848.9876985015826</v>
      </c>
      <c r="E27" s="178">
        <f>E13</f>
        <v>-646.91351880288585</v>
      </c>
      <c r="F27" s="178">
        <f>F13</f>
        <v>-393.22122446962385</v>
      </c>
      <c r="G27" s="178">
        <f>G13</f>
        <v>-149.42761024657648</v>
      </c>
      <c r="H27" s="178">
        <f>H13</f>
        <v>187.47647292977035</v>
      </c>
    </row>
    <row r="28" spans="1:11" ht="15.75" thickTop="1">
      <c r="A28" s="231" t="s">
        <v>292</v>
      </c>
      <c r="B28" s="232"/>
      <c r="C28" s="233"/>
      <c r="D28" s="234">
        <f>D23+D24-D25-D26+D27</f>
        <v>10889.721661865657</v>
      </c>
      <c r="E28" s="234">
        <f t="shared" ref="E28:H28" si="1">E23+E24-E25-E26+E27</f>
        <v>10896.093218249283</v>
      </c>
      <c r="F28" s="234">
        <f t="shared" si="1"/>
        <v>11062.601905786332</v>
      </c>
      <c r="G28" s="234">
        <f t="shared" si="1"/>
        <v>11310.049871572857</v>
      </c>
      <c r="H28" s="234">
        <f t="shared" si="1"/>
        <v>11805.239592339767</v>
      </c>
    </row>
    <row r="29" spans="1:11">
      <c r="A29" s="40" t="s">
        <v>21</v>
      </c>
      <c r="B29" s="33"/>
      <c r="C29" s="178"/>
      <c r="D29" s="235">
        <f>D14</f>
        <v>0.28000000000000003</v>
      </c>
      <c r="E29" s="235">
        <f>E14</f>
        <v>0.28000000000000003</v>
      </c>
      <c r="F29" s="235">
        <f>F14</f>
        <v>0.28000000000000003</v>
      </c>
      <c r="G29" s="235">
        <f>G14</f>
        <v>0.28000000000000003</v>
      </c>
      <c r="H29" s="235">
        <f>H14</f>
        <v>0.28000000000000003</v>
      </c>
    </row>
    <row r="30" spans="1:11">
      <c r="A30" s="40" t="s">
        <v>75</v>
      </c>
      <c r="B30" s="33"/>
      <c r="C30" s="178"/>
      <c r="D30" s="179">
        <f>D28*D29</f>
        <v>3049.1220653223841</v>
      </c>
      <c r="E30" s="179">
        <f t="shared" ref="E30:H30" si="2">E28*E29</f>
        <v>3050.9061011097997</v>
      </c>
      <c r="F30" s="179">
        <f t="shared" si="2"/>
        <v>3097.5285336201732</v>
      </c>
      <c r="G30" s="179">
        <f t="shared" si="2"/>
        <v>3166.8139640404002</v>
      </c>
      <c r="H30" s="179">
        <f t="shared" si="2"/>
        <v>3305.4670858551349</v>
      </c>
    </row>
    <row r="31" spans="1:11">
      <c r="A31" s="40" t="s">
        <v>293</v>
      </c>
      <c r="B31" s="33"/>
      <c r="C31" s="178"/>
      <c r="D31" s="179">
        <f>D17-D7</f>
        <v>-558.93953317067871</v>
      </c>
      <c r="E31" s="179">
        <f>E17-E7</f>
        <v>-498.58284448706399</v>
      </c>
      <c r="F31" s="179">
        <f>F17-F7</f>
        <v>-437.00311263381491</v>
      </c>
      <c r="G31" s="179">
        <f>G17-G7</f>
        <v>-405.87765081095404</v>
      </c>
      <c r="H31" s="179">
        <f>H17-H7</f>
        <v>-315.32484860120576</v>
      </c>
    </row>
    <row r="32" spans="1:11">
      <c r="A32" s="122" t="s">
        <v>294</v>
      </c>
      <c r="B32" s="33"/>
      <c r="C32" s="236"/>
      <c r="D32" s="179">
        <f>D30+D31</f>
        <v>2490.1825321517053</v>
      </c>
      <c r="E32" s="179">
        <f t="shared" ref="E32:H32" si="3">E30+E31</f>
        <v>2552.3232566227357</v>
      </c>
      <c r="F32" s="179">
        <f t="shared" si="3"/>
        <v>2660.5254209863583</v>
      </c>
      <c r="G32" s="179">
        <f t="shared" si="3"/>
        <v>2760.9363132294461</v>
      </c>
      <c r="H32" s="179">
        <f t="shared" si="3"/>
        <v>2990.1422372539291</v>
      </c>
    </row>
    <row r="33" spans="1:19" ht="35.1" customHeight="1">
      <c r="A33" s="157" t="s">
        <v>295</v>
      </c>
      <c r="B33" s="146"/>
      <c r="C33" s="147"/>
      <c r="D33" s="146"/>
      <c r="E33" s="146"/>
      <c r="F33" s="146"/>
      <c r="G33" s="146"/>
      <c r="H33" s="146"/>
      <c r="I33" s="146"/>
      <c r="J33" s="146"/>
      <c r="K33" s="226"/>
    </row>
    <row r="34" spans="1:19">
      <c r="A34" s="22"/>
      <c r="B34" s="22"/>
      <c r="C34" s="22"/>
      <c r="D34" s="237">
        <v>42094</v>
      </c>
      <c r="E34" s="238">
        <v>42277</v>
      </c>
      <c r="F34" s="239">
        <v>42311</v>
      </c>
      <c r="G34" s="240">
        <v>42460</v>
      </c>
      <c r="H34" s="241">
        <v>42642</v>
      </c>
      <c r="I34" s="239">
        <v>42676</v>
      </c>
      <c r="J34" s="240">
        <v>42824</v>
      </c>
      <c r="K34" s="241">
        <v>43007</v>
      </c>
      <c r="L34" s="239">
        <v>43041</v>
      </c>
      <c r="M34" s="240">
        <v>43189</v>
      </c>
      <c r="N34" s="241">
        <v>43372</v>
      </c>
      <c r="O34" s="239">
        <v>43406</v>
      </c>
      <c r="P34" s="240">
        <v>43554</v>
      </c>
      <c r="Q34" s="241">
        <v>43737</v>
      </c>
      <c r="R34" s="239">
        <v>43771</v>
      </c>
      <c r="S34" s="240">
        <v>43919</v>
      </c>
    </row>
    <row r="35" spans="1:19">
      <c r="A35" s="27" t="s">
        <v>296</v>
      </c>
      <c r="B35" s="28"/>
      <c r="C35" s="28"/>
      <c r="D35" s="242">
        <f t="shared" ref="D35:S35" si="4">YEAR(D34)+(MONTH(D34)&gt;3)</f>
        <v>2015</v>
      </c>
      <c r="E35" s="242">
        <f t="shared" si="4"/>
        <v>2016</v>
      </c>
      <c r="F35" s="242">
        <f t="shared" si="4"/>
        <v>2016</v>
      </c>
      <c r="G35" s="242">
        <f t="shared" si="4"/>
        <v>2016</v>
      </c>
      <c r="H35" s="242">
        <f t="shared" si="4"/>
        <v>2017</v>
      </c>
      <c r="I35" s="242">
        <f t="shared" si="4"/>
        <v>2017</v>
      </c>
      <c r="J35" s="242">
        <f t="shared" si="4"/>
        <v>2017</v>
      </c>
      <c r="K35" s="242">
        <f t="shared" si="4"/>
        <v>2018</v>
      </c>
      <c r="L35" s="242">
        <f t="shared" si="4"/>
        <v>2018</v>
      </c>
      <c r="M35" s="242">
        <f t="shared" si="4"/>
        <v>2018</v>
      </c>
      <c r="N35" s="242">
        <f t="shared" si="4"/>
        <v>2019</v>
      </c>
      <c r="O35" s="242">
        <f t="shared" si="4"/>
        <v>2019</v>
      </c>
      <c r="P35" s="242">
        <f t="shared" si="4"/>
        <v>2019</v>
      </c>
      <c r="Q35" s="242">
        <f t="shared" si="4"/>
        <v>2020</v>
      </c>
      <c r="R35" s="242">
        <f t="shared" si="4"/>
        <v>2020</v>
      </c>
      <c r="S35" s="242">
        <f t="shared" si="4"/>
        <v>2020</v>
      </c>
    </row>
    <row r="36" spans="1:19">
      <c r="A36" s="27" t="s">
        <v>297</v>
      </c>
      <c r="B36" s="28"/>
      <c r="C36" s="28"/>
      <c r="D36" s="176">
        <f>IF(MONTH(D34)=3,0,IF(MONTH(D34)=4,365,IF(MONTH(D34)=9,TIMING!$C$7,IF(MONTH(D34)=11,TIMING!$C$8,NA()))))</f>
        <v>0</v>
      </c>
      <c r="E36" s="176">
        <f t="shared" ref="E36:S36" si="5">IF(MONTH(E34)=3,0,IF(MONTH(E34)=4,365,IF(MONTH(E34)=9,182,IF(MONTH(E34)=11,148,NA()))))</f>
        <v>182</v>
      </c>
      <c r="F36" s="176">
        <f t="shared" si="5"/>
        <v>148</v>
      </c>
      <c r="G36" s="176">
        <f t="shared" si="5"/>
        <v>0</v>
      </c>
      <c r="H36" s="176">
        <f t="shared" si="5"/>
        <v>182</v>
      </c>
      <c r="I36" s="176">
        <f t="shared" si="5"/>
        <v>148</v>
      </c>
      <c r="J36" s="176">
        <f t="shared" si="5"/>
        <v>0</v>
      </c>
      <c r="K36" s="176">
        <f t="shared" si="5"/>
        <v>182</v>
      </c>
      <c r="L36" s="176">
        <f t="shared" si="5"/>
        <v>148</v>
      </c>
      <c r="M36" s="176">
        <f t="shared" si="5"/>
        <v>0</v>
      </c>
      <c r="N36" s="176">
        <f t="shared" si="5"/>
        <v>182</v>
      </c>
      <c r="O36" s="176">
        <f t="shared" si="5"/>
        <v>148</v>
      </c>
      <c r="P36" s="176">
        <f t="shared" si="5"/>
        <v>0</v>
      </c>
      <c r="Q36" s="176">
        <f t="shared" si="5"/>
        <v>182</v>
      </c>
      <c r="R36" s="176">
        <f t="shared" si="5"/>
        <v>148</v>
      </c>
      <c r="S36" s="176">
        <f t="shared" si="5"/>
        <v>0</v>
      </c>
    </row>
    <row r="37" spans="1:19">
      <c r="A37" s="27" t="s">
        <v>298</v>
      </c>
      <c r="B37" s="28"/>
      <c r="C37" s="28"/>
      <c r="D37" s="176">
        <f>365-D36</f>
        <v>365</v>
      </c>
      <c r="E37" s="176">
        <f t="shared" ref="E37:S37" si="6">365-E36</f>
        <v>183</v>
      </c>
      <c r="F37" s="176">
        <f t="shared" si="6"/>
        <v>217</v>
      </c>
      <c r="G37" s="176">
        <f t="shared" si="6"/>
        <v>365</v>
      </c>
      <c r="H37" s="176">
        <f t="shared" si="6"/>
        <v>183</v>
      </c>
      <c r="I37" s="176">
        <f t="shared" si="6"/>
        <v>217</v>
      </c>
      <c r="J37" s="176">
        <f t="shared" si="6"/>
        <v>365</v>
      </c>
      <c r="K37" s="176">
        <f t="shared" si="6"/>
        <v>183</v>
      </c>
      <c r="L37" s="176">
        <f t="shared" si="6"/>
        <v>217</v>
      </c>
      <c r="M37" s="176">
        <f t="shared" si="6"/>
        <v>365</v>
      </c>
      <c r="N37" s="176">
        <f t="shared" si="6"/>
        <v>183</v>
      </c>
      <c r="O37" s="176">
        <f t="shared" si="6"/>
        <v>217</v>
      </c>
      <c r="P37" s="176">
        <f t="shared" si="6"/>
        <v>365</v>
      </c>
      <c r="Q37" s="176">
        <f t="shared" si="6"/>
        <v>183</v>
      </c>
      <c r="R37" s="176">
        <f t="shared" si="6"/>
        <v>217</v>
      </c>
      <c r="S37" s="176">
        <f t="shared" si="6"/>
        <v>365</v>
      </c>
    </row>
    <row r="38" spans="1:19">
      <c r="A38" s="27" t="s">
        <v>299</v>
      </c>
      <c r="B38" s="28"/>
      <c r="C38" s="28"/>
      <c r="D38" s="176">
        <f t="shared" ref="D38:S38" si="7">D37+365*(D35-$D$35)</f>
        <v>365</v>
      </c>
      <c r="E38" s="176">
        <f t="shared" si="7"/>
        <v>548</v>
      </c>
      <c r="F38" s="176">
        <f t="shared" si="7"/>
        <v>582</v>
      </c>
      <c r="G38" s="176">
        <f t="shared" si="7"/>
        <v>730</v>
      </c>
      <c r="H38" s="176">
        <f t="shared" si="7"/>
        <v>913</v>
      </c>
      <c r="I38" s="176">
        <f t="shared" si="7"/>
        <v>947</v>
      </c>
      <c r="J38" s="176">
        <f t="shared" si="7"/>
        <v>1095</v>
      </c>
      <c r="K38" s="176">
        <f t="shared" si="7"/>
        <v>1278</v>
      </c>
      <c r="L38" s="176">
        <f t="shared" si="7"/>
        <v>1312</v>
      </c>
      <c r="M38" s="176">
        <f t="shared" si="7"/>
        <v>1460</v>
      </c>
      <c r="N38" s="176">
        <f t="shared" si="7"/>
        <v>1643</v>
      </c>
      <c r="O38" s="176">
        <f t="shared" si="7"/>
        <v>1677</v>
      </c>
      <c r="P38" s="176">
        <f t="shared" si="7"/>
        <v>1825</v>
      </c>
      <c r="Q38" s="176">
        <f t="shared" si="7"/>
        <v>2008</v>
      </c>
      <c r="R38" s="176">
        <f t="shared" si="7"/>
        <v>2042</v>
      </c>
      <c r="S38" s="176">
        <f t="shared" si="7"/>
        <v>2190</v>
      </c>
    </row>
    <row r="39" spans="1:19">
      <c r="A39" s="27" t="s">
        <v>300</v>
      </c>
      <c r="B39" s="28"/>
      <c r="C39" s="28"/>
      <c r="D39" s="243">
        <f t="shared" ref="D39:S39" si="8">(1+WACC)^-(D38/365)</f>
        <v>0.93292284728052988</v>
      </c>
      <c r="E39" s="243">
        <f t="shared" si="8"/>
        <v>0.90100517708047989</v>
      </c>
      <c r="F39" s="243">
        <f t="shared" si="8"/>
        <v>0.89519654095385315</v>
      </c>
      <c r="G39" s="243">
        <f t="shared" si="8"/>
        <v>0.87034503897801074</v>
      </c>
      <c r="H39" s="243">
        <f t="shared" si="8"/>
        <v>0.84056831521641928</v>
      </c>
      <c r="I39" s="243">
        <f t="shared" si="8"/>
        <v>0.83514930586235003</v>
      </c>
      <c r="J39" s="243">
        <f t="shared" si="8"/>
        <v>0.8119647718798495</v>
      </c>
      <c r="K39" s="243">
        <f t="shared" si="8"/>
        <v>0.7841853859654998</v>
      </c>
      <c r="L39" s="243">
        <f t="shared" si="8"/>
        <v>0.77912986832946174</v>
      </c>
      <c r="M39" s="243">
        <f t="shared" si="8"/>
        <v>0.75750048687363514</v>
      </c>
      <c r="N39" s="243">
        <f t="shared" si="8"/>
        <v>0.73158446307071534</v>
      </c>
      <c r="O39" s="243">
        <f t="shared" si="8"/>
        <v>0.72686805516322561</v>
      </c>
      <c r="P39" s="243">
        <f t="shared" si="8"/>
        <v>0.70668951103053923</v>
      </c>
      <c r="Q39" s="243">
        <f t="shared" si="8"/>
        <v>0.68251186031412936</v>
      </c>
      <c r="R39" s="243">
        <f t="shared" si="8"/>
        <v>0.67811181562013767</v>
      </c>
      <c r="S39" s="243">
        <f t="shared" si="8"/>
        <v>0.65928679077389607</v>
      </c>
    </row>
    <row r="40" spans="1:19" ht="24.95" customHeight="1">
      <c r="A40" s="163" t="s">
        <v>301</v>
      </c>
      <c r="B40" s="29"/>
      <c r="C40" s="38"/>
      <c r="D40" s="29"/>
      <c r="E40" s="29"/>
      <c r="F40" s="29"/>
      <c r="G40" s="29"/>
      <c r="H40" s="29"/>
      <c r="I40" s="29"/>
      <c r="J40" s="29"/>
      <c r="K40" s="29"/>
      <c r="L40" s="225"/>
    </row>
    <row r="41" spans="1:19">
      <c r="A41" s="27" t="s">
        <v>302</v>
      </c>
      <c r="B41" s="28"/>
      <c r="C41" s="28"/>
      <c r="D41" s="243"/>
      <c r="E41" s="243">
        <f>E39/G39</f>
        <v>1.0352275669181401</v>
      </c>
      <c r="F41" s="243">
        <f>F39/G39</f>
        <v>1.0285536205330978</v>
      </c>
      <c r="G41" s="243">
        <f>G39/G39</f>
        <v>1</v>
      </c>
      <c r="H41" s="243">
        <f>H39/J39</f>
        <v>1.0352275669181401</v>
      </c>
      <c r="I41" s="243">
        <f>I39/J39</f>
        <v>1.0285536205330978</v>
      </c>
      <c r="J41" s="243">
        <f>J39/J39</f>
        <v>1</v>
      </c>
      <c r="K41" s="243">
        <f>K39/M39</f>
        <v>1.0352275669181401</v>
      </c>
      <c r="L41" s="243">
        <f>L39/M39</f>
        <v>1.0285536205330978</v>
      </c>
      <c r="M41" s="243">
        <f>M39/M39</f>
        <v>1</v>
      </c>
      <c r="N41" s="243">
        <f>N39/P39</f>
        <v>1.0352275669181401</v>
      </c>
      <c r="O41" s="243">
        <f>O39/P39</f>
        <v>1.0285536205330976</v>
      </c>
      <c r="P41" s="243">
        <f>P39/P39</f>
        <v>1</v>
      </c>
      <c r="Q41" s="243">
        <f>Q39/S39</f>
        <v>1.0352275669181401</v>
      </c>
      <c r="R41" s="243">
        <f>R39/S39</f>
        <v>1.0285536205330976</v>
      </c>
      <c r="S41" s="243">
        <f>S39/S39</f>
        <v>1</v>
      </c>
    </row>
    <row r="42" spans="1:19">
      <c r="A42" s="27" t="s">
        <v>303</v>
      </c>
      <c r="B42" s="28"/>
      <c r="C42" s="28"/>
      <c r="D42" s="28"/>
      <c r="E42" s="37" t="b">
        <f>ROUND(TIMING!$C$19-E41,15)=0</f>
        <v>1</v>
      </c>
      <c r="F42" s="37" t="b">
        <f>ROUND(TIMING!$C$20-F41,15)=0</f>
        <v>1</v>
      </c>
      <c r="G42" s="37" t="b">
        <f>G41=1</f>
        <v>1</v>
      </c>
      <c r="H42" s="37" t="b">
        <f>ROUND(TIMING!$C$19-H41,15)=0</f>
        <v>1</v>
      </c>
      <c r="I42" s="37" t="b">
        <f>ROUND(TIMING!$C$20-I41,15)=0</f>
        <v>1</v>
      </c>
      <c r="J42" s="37" t="b">
        <f>J41=1</f>
        <v>1</v>
      </c>
      <c r="K42" s="37" t="b">
        <f>ROUND(TIMING!$C$19-K41,15)=0</f>
        <v>1</v>
      </c>
      <c r="L42" s="37" t="b">
        <f>ROUND(TIMING!$C$20-L41,15)=0</f>
        <v>1</v>
      </c>
      <c r="M42" s="37" t="b">
        <f>M41=1</f>
        <v>1</v>
      </c>
      <c r="N42" s="37" t="b">
        <f>ROUND(TIMING!$C$19-N41,15)=0</f>
        <v>1</v>
      </c>
      <c r="O42" s="37" t="b">
        <f>ROUND(TIMING!$C$20-O41,15)=0</f>
        <v>1</v>
      </c>
      <c r="P42" s="37" t="b">
        <f>P41=1</f>
        <v>1</v>
      </c>
      <c r="Q42" s="37" t="b">
        <f>ROUND(TIMING!$C$19-Q41,15)=0</f>
        <v>1</v>
      </c>
      <c r="R42" s="37" t="b">
        <f>ROUND(TIMING!$C$20-R41,15)=0</f>
        <v>1</v>
      </c>
      <c r="S42" s="37" t="b">
        <f>S41=1</f>
        <v>1</v>
      </c>
    </row>
    <row r="43" spans="1:19" ht="24.95" customHeight="1">
      <c r="A43" s="163"/>
      <c r="B43" s="29"/>
      <c r="C43" s="165" t="s">
        <v>304</v>
      </c>
      <c r="D43" s="29"/>
      <c r="E43" s="29"/>
      <c r="F43" s="29"/>
      <c r="G43" s="29"/>
      <c r="H43" s="29"/>
      <c r="I43" s="29"/>
      <c r="J43" s="29"/>
      <c r="K43" s="29"/>
      <c r="L43" s="225"/>
    </row>
    <row r="44" spans="1:19">
      <c r="A44" s="40" t="s">
        <v>305</v>
      </c>
      <c r="B44" s="27"/>
      <c r="C44" s="244">
        <f>SUMPRODUCT($D44:$S44,$D$39:$S$39)</f>
        <v>154475.76706654296</v>
      </c>
      <c r="D44" s="179"/>
      <c r="E44" s="179"/>
      <c r="F44" s="179">
        <f>D8</f>
        <v>38000.633296995416</v>
      </c>
      <c r="G44" s="179"/>
      <c r="H44" s="179"/>
      <c r="I44" s="179">
        <f>E8</f>
        <v>38672.648783926488</v>
      </c>
      <c r="J44" s="179"/>
      <c r="K44" s="179"/>
      <c r="L44" s="179">
        <f>F8</f>
        <v>39459.794828958438</v>
      </c>
      <c r="M44" s="179"/>
      <c r="N44" s="179"/>
      <c r="O44" s="179">
        <f>G8</f>
        <v>40395.008108002366</v>
      </c>
      <c r="P44" s="179"/>
      <c r="Q44" s="179"/>
      <c r="R44" s="179">
        <f>H8</f>
        <v>41370.97956396189</v>
      </c>
      <c r="S44" s="179"/>
    </row>
    <row r="45" spans="1:19">
      <c r="A45" s="32" t="s">
        <v>306</v>
      </c>
      <c r="B45" s="27"/>
      <c r="C45" s="244">
        <f t="shared" ref="C45:C55" si="9">SUMPRODUCT($D45:$S45,$D$39:$S$39)</f>
        <v>-1156.4595972121056</v>
      </c>
      <c r="D45" s="179"/>
      <c r="E45" s="179">
        <f>D9</f>
        <v>-282.14405392240769</v>
      </c>
      <c r="G45" s="179"/>
      <c r="H45" s="179">
        <f>E9</f>
        <v>-288.1080745744261</v>
      </c>
      <c r="J45" s="179"/>
      <c r="K45" s="179">
        <f>F9</f>
        <v>-294.35118694481889</v>
      </c>
      <c r="M45" s="179"/>
      <c r="N45" s="179">
        <f>G9</f>
        <v>-300.56579252900428</v>
      </c>
      <c r="O45" s="179"/>
      <c r="P45" s="179"/>
      <c r="Q45" s="179">
        <f>H9</f>
        <v>-306.74435740271457</v>
      </c>
      <c r="S45" s="179"/>
    </row>
    <row r="46" spans="1:19">
      <c r="A46" s="32" t="s">
        <v>307</v>
      </c>
      <c r="B46" s="27"/>
      <c r="C46" s="244">
        <f t="shared" si="9"/>
        <v>-61177.873175483102</v>
      </c>
      <c r="D46" s="179"/>
      <c r="E46" s="179">
        <f>-D10</f>
        <v>-14721.621133600251</v>
      </c>
      <c r="F46" s="179"/>
      <c r="G46" s="179"/>
      <c r="H46" s="179">
        <f>-E10</f>
        <v>-15182.347638382114</v>
      </c>
      <c r="I46" s="179"/>
      <c r="J46" s="179"/>
      <c r="K46" s="179">
        <f>-F10</f>
        <v>-15599.291129873338</v>
      </c>
      <c r="L46" s="179"/>
      <c r="M46" s="179"/>
      <c r="N46" s="179">
        <f>-G10</f>
        <v>-16026.384903925755</v>
      </c>
      <c r="O46" s="179"/>
      <c r="P46" s="179"/>
      <c r="Q46" s="179">
        <f>-H10</f>
        <v>-16401.803784250267</v>
      </c>
      <c r="R46" s="179"/>
      <c r="S46" s="179"/>
    </row>
    <row r="47" spans="1:19">
      <c r="A47" s="32" t="s">
        <v>308</v>
      </c>
      <c r="B47" s="27"/>
      <c r="C47" s="244">
        <f t="shared" si="9"/>
        <v>-36966.492122947566</v>
      </c>
      <c r="D47" s="179"/>
      <c r="E47" s="179">
        <f>-D15</f>
        <v>-9564.4826426300915</v>
      </c>
      <c r="F47" s="179"/>
      <c r="G47" s="179"/>
      <c r="H47" s="179">
        <f>-E15</f>
        <v>-9433.7893241505353</v>
      </c>
      <c r="I47" s="179"/>
      <c r="J47" s="179"/>
      <c r="K47" s="179">
        <f>-F15</f>
        <v>-10826.837234549381</v>
      </c>
      <c r="L47" s="179"/>
      <c r="M47" s="179"/>
      <c r="N47" s="179">
        <f>-G15</f>
        <v>-8006.4357462069029</v>
      </c>
      <c r="O47" s="179"/>
      <c r="P47" s="179"/>
      <c r="Q47" s="179">
        <f>-H15</f>
        <v>-8895.7689507102095</v>
      </c>
      <c r="R47" s="179"/>
      <c r="S47" s="179"/>
    </row>
    <row r="48" spans="1:19">
      <c r="A48" s="32" t="s">
        <v>309</v>
      </c>
      <c r="B48" s="27"/>
      <c r="C48" s="244">
        <f t="shared" si="9"/>
        <v>0</v>
      </c>
      <c r="D48" s="179"/>
      <c r="E48" s="179"/>
      <c r="F48" s="179"/>
      <c r="G48" s="179">
        <f>-D12</f>
        <v>0</v>
      </c>
      <c r="H48" s="179"/>
      <c r="I48" s="179"/>
      <c r="J48" s="179">
        <f>-E12</f>
        <v>0</v>
      </c>
      <c r="K48" s="179"/>
      <c r="L48" s="179"/>
      <c r="M48" s="179">
        <f>-F12</f>
        <v>0</v>
      </c>
      <c r="N48" s="179"/>
      <c r="O48" s="179"/>
      <c r="P48" s="179">
        <f>-G12</f>
        <v>0</v>
      </c>
      <c r="Q48" s="179"/>
      <c r="R48" s="179"/>
      <c r="S48" s="179">
        <f>-H12</f>
        <v>0</v>
      </c>
    </row>
    <row r="49" spans="1:19" ht="15" customHeight="1">
      <c r="A49" s="32" t="s">
        <v>310</v>
      </c>
      <c r="B49" s="27"/>
      <c r="C49" s="244">
        <f>SUMPRODUCT($D49:$S49,$D$39:$S$39)</f>
        <v>1317.0063274531128</v>
      </c>
      <c r="D49" s="179"/>
      <c r="F49" s="179"/>
      <c r="G49" s="179">
        <f>D16</f>
        <v>332.63207673997107</v>
      </c>
      <c r="I49" s="179"/>
      <c r="J49" s="179">
        <f>E16</f>
        <v>339.66332389057214</v>
      </c>
      <c r="M49" s="179">
        <f>F16</f>
        <v>347.02360458483008</v>
      </c>
      <c r="N49" s="179"/>
      <c r="O49" s="179"/>
      <c r="P49" s="179">
        <f>G16</f>
        <v>354.35027737076769</v>
      </c>
      <c r="Q49" s="179"/>
      <c r="R49" s="179"/>
      <c r="S49" s="179">
        <f>H16</f>
        <v>361.63446017257883</v>
      </c>
    </row>
    <row r="50" spans="1:19" ht="15" customHeight="1">
      <c r="A50" s="32" t="s">
        <v>311</v>
      </c>
      <c r="B50" s="27"/>
      <c r="C50" s="244">
        <f t="shared" si="9"/>
        <v>-10536.08021841677</v>
      </c>
      <c r="D50" s="179"/>
      <c r="E50" s="179">
        <f>-D32</f>
        <v>-2490.1825321517053</v>
      </c>
      <c r="F50" s="179"/>
      <c r="G50" s="179"/>
      <c r="H50" s="179">
        <f>-E32</f>
        <v>-2552.3232566227357</v>
      </c>
      <c r="I50" s="179"/>
      <c r="J50" s="179"/>
      <c r="K50" s="179">
        <f>-F32</f>
        <v>-2660.5254209863583</v>
      </c>
      <c r="L50" s="179"/>
      <c r="M50" s="179"/>
      <c r="N50" s="179">
        <f>-G32</f>
        <v>-2760.9363132294461</v>
      </c>
      <c r="O50" s="179"/>
      <c r="P50" s="179"/>
      <c r="Q50" s="179">
        <f>-H32</f>
        <v>-2990.1422372539291</v>
      </c>
      <c r="R50" s="179"/>
      <c r="S50" s="179"/>
    </row>
    <row r="51" spans="1:19" ht="15" customHeight="1">
      <c r="A51" s="32" t="s">
        <v>312</v>
      </c>
      <c r="B51" s="27"/>
      <c r="C51" s="244">
        <f t="shared" si="9"/>
        <v>-525.44034822617721</v>
      </c>
      <c r="D51" s="179">
        <f>-C19</f>
        <v>-563.21950926363934</v>
      </c>
      <c r="E51" s="179"/>
      <c r="F51" s="179"/>
      <c r="G51" s="179"/>
      <c r="H51" s="179"/>
      <c r="I51" s="179"/>
      <c r="J51" s="179"/>
      <c r="K51" s="179"/>
      <c r="L51" s="179"/>
      <c r="M51" s="179"/>
      <c r="N51" s="179"/>
      <c r="O51" s="179"/>
      <c r="P51" s="179"/>
      <c r="Q51" s="179"/>
      <c r="R51" s="179"/>
      <c r="S51" s="179"/>
    </row>
    <row r="52" spans="1:19" ht="15" customHeight="1">
      <c r="A52" s="40" t="s">
        <v>313</v>
      </c>
      <c r="B52" s="27"/>
      <c r="C52" s="244">
        <f t="shared" si="9"/>
        <v>45430.427931710365</v>
      </c>
      <c r="D52" s="179">
        <f t="shared" ref="D52:S52" si="10">SUM(D44:D51)</f>
        <v>-563.21950926363934</v>
      </c>
      <c r="E52" s="179">
        <f t="shared" si="10"/>
        <v>-27058.430362304458</v>
      </c>
      <c r="F52" s="179">
        <f t="shared" si="10"/>
        <v>38000.633296995416</v>
      </c>
      <c r="G52" s="179">
        <f t="shared" si="10"/>
        <v>332.63207673997107</v>
      </c>
      <c r="H52" s="179">
        <f t="shared" si="10"/>
        <v>-27456.568293729808</v>
      </c>
      <c r="I52" s="179">
        <f t="shared" si="10"/>
        <v>38672.648783926488</v>
      </c>
      <c r="J52" s="179">
        <f t="shared" si="10"/>
        <v>339.66332389057214</v>
      </c>
      <c r="K52" s="179">
        <f t="shared" si="10"/>
        <v>-29381.004972353898</v>
      </c>
      <c r="L52" s="179">
        <f t="shared" si="10"/>
        <v>39459.794828958438</v>
      </c>
      <c r="M52" s="179">
        <f t="shared" si="10"/>
        <v>347.02360458483008</v>
      </c>
      <c r="N52" s="179">
        <f t="shared" si="10"/>
        <v>-27094.322755891106</v>
      </c>
      <c r="O52" s="179">
        <f t="shared" si="10"/>
        <v>40395.008108002366</v>
      </c>
      <c r="P52" s="179">
        <f t="shared" si="10"/>
        <v>354.35027737076769</v>
      </c>
      <c r="Q52" s="179">
        <f t="shared" si="10"/>
        <v>-28594.459329617122</v>
      </c>
      <c r="R52" s="179">
        <f t="shared" si="10"/>
        <v>41370.97956396189</v>
      </c>
      <c r="S52" s="179">
        <f t="shared" si="10"/>
        <v>361.63446017257883</v>
      </c>
    </row>
    <row r="53" spans="1:19" ht="15" customHeight="1">
      <c r="A53" s="32" t="s">
        <v>314</v>
      </c>
      <c r="B53" s="27"/>
      <c r="C53" s="244">
        <f t="shared" si="9"/>
        <v>-153625.29212439529</v>
      </c>
      <c r="D53" s="176">
        <f>-D6-D7</f>
        <v>-164670.95062813931</v>
      </c>
      <c r="E53" s="176"/>
      <c r="F53" s="179"/>
      <c r="G53" s="179"/>
      <c r="H53" s="179"/>
      <c r="I53" s="179"/>
      <c r="J53" s="179"/>
      <c r="K53" s="179"/>
      <c r="L53" s="179"/>
      <c r="M53" s="179"/>
      <c r="N53" s="179"/>
      <c r="O53" s="179"/>
      <c r="P53" s="179"/>
      <c r="Q53" s="179"/>
      <c r="R53" s="179"/>
      <c r="S53" s="176"/>
    </row>
    <row r="54" spans="1:19" ht="15" customHeight="1">
      <c r="A54" s="32" t="s">
        <v>315</v>
      </c>
      <c r="B54" s="27"/>
      <c r="C54" s="244">
        <f t="shared" si="9"/>
        <v>108046.78626045963</v>
      </c>
      <c r="D54" s="176"/>
      <c r="E54" s="176"/>
      <c r="F54" s="179"/>
      <c r="G54" s="179"/>
      <c r="H54" s="179"/>
      <c r="I54" s="179"/>
      <c r="J54" s="179"/>
      <c r="K54" s="179"/>
      <c r="L54" s="179"/>
      <c r="M54" s="179"/>
      <c r="N54" s="179"/>
      <c r="O54" s="179"/>
      <c r="P54" s="179"/>
      <c r="Q54" s="179"/>
      <c r="R54" s="179"/>
      <c r="S54" s="176">
        <f>H18+H17</f>
        <v>163884.34862107609</v>
      </c>
    </row>
    <row r="55" spans="1:19">
      <c r="A55" s="245" t="s">
        <v>316</v>
      </c>
      <c r="B55" s="27"/>
      <c r="C55" s="246">
        <f t="shared" si="9"/>
        <v>-148.07793222533655</v>
      </c>
      <c r="D55" s="179">
        <f>SUM(D52:D54)</f>
        <v>-165234.17013740295</v>
      </c>
      <c r="E55" s="179">
        <f t="shared" ref="E55:S55" si="11">SUM(E52:E54)</f>
        <v>-27058.430362304458</v>
      </c>
      <c r="F55" s="179">
        <f t="shared" si="11"/>
        <v>38000.633296995416</v>
      </c>
      <c r="G55" s="179">
        <f t="shared" si="11"/>
        <v>332.63207673997107</v>
      </c>
      <c r="H55" s="179">
        <f t="shared" si="11"/>
        <v>-27456.568293729808</v>
      </c>
      <c r="I55" s="179">
        <f t="shared" si="11"/>
        <v>38672.648783926488</v>
      </c>
      <c r="J55" s="179">
        <f t="shared" si="11"/>
        <v>339.66332389057214</v>
      </c>
      <c r="K55" s="179">
        <f t="shared" si="11"/>
        <v>-29381.004972353898</v>
      </c>
      <c r="L55" s="179">
        <f t="shared" si="11"/>
        <v>39459.794828958438</v>
      </c>
      <c r="M55" s="179">
        <f t="shared" si="11"/>
        <v>347.02360458483008</v>
      </c>
      <c r="N55" s="179">
        <f t="shared" si="11"/>
        <v>-27094.322755891106</v>
      </c>
      <c r="O55" s="179">
        <f t="shared" si="11"/>
        <v>40395.008108002366</v>
      </c>
      <c r="P55" s="179">
        <f t="shared" si="11"/>
        <v>354.35027737076769</v>
      </c>
      <c r="Q55" s="179">
        <f t="shared" si="11"/>
        <v>-28594.459329617122</v>
      </c>
      <c r="R55" s="179">
        <f t="shared" si="11"/>
        <v>41370.97956396189</v>
      </c>
      <c r="S55" s="179">
        <f t="shared" si="11"/>
        <v>164245.98308124868</v>
      </c>
    </row>
    <row r="56" spans="1:19" ht="39.950000000000003" customHeight="1">
      <c r="A56" s="158" t="s">
        <v>126</v>
      </c>
      <c r="B56" s="225"/>
      <c r="C56" s="225"/>
      <c r="D56" s="225"/>
      <c r="E56" s="225"/>
      <c r="F56" s="225"/>
      <c r="G56" s="225"/>
      <c r="H56" s="225"/>
      <c r="I56" s="225"/>
    </row>
    <row r="57" spans="1:19" ht="24.95" customHeight="1">
      <c r="A57" s="65"/>
      <c r="B57" s="247"/>
      <c r="C57" s="165" t="s">
        <v>105</v>
      </c>
    </row>
    <row r="58" spans="1:19">
      <c r="A58" s="40" t="s">
        <v>317</v>
      </c>
      <c r="B58" s="27"/>
      <c r="C58" s="248">
        <f>XIRR(D55:S55,D34:S34)</f>
        <v>7.1662530303001404E-2</v>
      </c>
      <c r="D58" s="184"/>
      <c r="E58" s="184"/>
      <c r="F58" s="184"/>
      <c r="G58" s="184"/>
      <c r="H58" s="184"/>
      <c r="I58" s="184"/>
      <c r="J58" s="184"/>
      <c r="K58" s="184"/>
      <c r="L58" s="184"/>
      <c r="M58" s="184"/>
      <c r="N58" s="184"/>
      <c r="O58" s="184"/>
      <c r="P58" s="184"/>
      <c r="Q58" s="184"/>
      <c r="R58" s="184"/>
      <c r="S58" s="184"/>
    </row>
    <row r="59" spans="1:19">
      <c r="A59" s="40" t="s">
        <v>318</v>
      </c>
      <c r="B59" s="27"/>
      <c r="C59" s="249">
        <f>C58-C5</f>
        <v>-2.3746969699860176E-4</v>
      </c>
      <c r="D59" s="250"/>
      <c r="E59" s="250"/>
      <c r="F59" s="250"/>
      <c r="G59" s="250"/>
      <c r="H59" s="250"/>
      <c r="I59" s="250"/>
      <c r="J59" s="250"/>
      <c r="K59" s="250"/>
      <c r="L59" s="250"/>
      <c r="M59" s="250"/>
      <c r="N59" s="250"/>
      <c r="O59" s="250"/>
      <c r="P59" s="250"/>
      <c r="Q59" s="250"/>
      <c r="R59" s="250"/>
      <c r="S59" s="250"/>
    </row>
    <row r="60" spans="1:19">
      <c r="A60" s="40"/>
      <c r="B60" s="27"/>
      <c r="C60" s="251"/>
      <c r="F60" s="252"/>
    </row>
    <row r="61" spans="1:19">
      <c r="A61" s="45" t="s">
        <v>399</v>
      </c>
      <c r="B61" s="27"/>
      <c r="C61" s="179">
        <f>XNPV($C$5,D55:S55,D34:S34)</f>
        <v>-158.78376112454862</v>
      </c>
      <c r="E61" s="253"/>
      <c r="F61" s="252"/>
      <c r="O61" s="250"/>
    </row>
    <row r="62" spans="1:19">
      <c r="C62" s="254"/>
      <c r="O62" s="250"/>
    </row>
  </sheetData>
  <conditionalFormatting sqref="D44:S44 D52:S53 D46:S48 D45:E45 G45:H45 J45:K45 S45 M45:Q45 D50:S50 D49 F49:G49 I49:J49 M49:S49">
    <cfRule type="expression" dxfId="35" priority="36">
      <formula>#REF!=0</formula>
    </cfRule>
  </conditionalFormatting>
  <conditionalFormatting sqref="D9:H10">
    <cfRule type="expression" dxfId="34" priority="34">
      <formula>#REF!=0</formula>
    </cfRule>
  </conditionalFormatting>
  <conditionalFormatting sqref="D6:H8">
    <cfRule type="expression" dxfId="33" priority="35">
      <formula>#REF!=0</formula>
    </cfRule>
  </conditionalFormatting>
  <conditionalFormatting sqref="D11:H11 D17:H19">
    <cfRule type="expression" dxfId="32" priority="33">
      <formula>#REF!=0</formula>
    </cfRule>
  </conditionalFormatting>
  <conditionalFormatting sqref="D12:H12 D14:H14">
    <cfRule type="expression" dxfId="31" priority="32">
      <formula>#REF!=0</formula>
    </cfRule>
  </conditionalFormatting>
  <conditionalFormatting sqref="D13:H13">
    <cfRule type="expression" dxfId="30" priority="31">
      <formula>#REF!=0</formula>
    </cfRule>
  </conditionalFormatting>
  <conditionalFormatting sqref="D46:H46">
    <cfRule type="expression" dxfId="29" priority="30">
      <formula>#REF!=0</formula>
    </cfRule>
  </conditionalFormatting>
  <conditionalFormatting sqref="K46">
    <cfRule type="expression" dxfId="28" priority="29">
      <formula>#REF!=0</formula>
    </cfRule>
  </conditionalFormatting>
  <conditionalFormatting sqref="N46">
    <cfRule type="expression" dxfId="27" priority="28">
      <formula>#REF!=0</formula>
    </cfRule>
  </conditionalFormatting>
  <conditionalFormatting sqref="Q46">
    <cfRule type="expression" dxfId="26" priority="27">
      <formula>#REF!=0</formula>
    </cfRule>
  </conditionalFormatting>
  <conditionalFormatting sqref="D26">
    <cfRule type="expression" dxfId="25" priority="25">
      <formula>#REF!=0</formula>
    </cfRule>
  </conditionalFormatting>
  <conditionalFormatting sqref="D23:D25">
    <cfRule type="expression" dxfId="24" priority="26">
      <formula>#REF!=0</formula>
    </cfRule>
  </conditionalFormatting>
  <conditionalFormatting sqref="D27:D28">
    <cfRule type="expression" dxfId="23" priority="24">
      <formula>#REF!=0</formula>
    </cfRule>
  </conditionalFormatting>
  <conditionalFormatting sqref="D30">
    <cfRule type="expression" dxfId="22" priority="23">
      <formula>#REF!=0</formula>
    </cfRule>
  </conditionalFormatting>
  <conditionalFormatting sqref="E26:H26">
    <cfRule type="expression" dxfId="21" priority="21">
      <formula>#REF!=0</formula>
    </cfRule>
  </conditionalFormatting>
  <conditionalFormatting sqref="E23:H25">
    <cfRule type="expression" dxfId="20" priority="22">
      <formula>#REF!=0</formula>
    </cfRule>
  </conditionalFormatting>
  <conditionalFormatting sqref="E27:H27">
    <cfRule type="expression" dxfId="19" priority="20">
      <formula>#REF!=0</formula>
    </cfRule>
  </conditionalFormatting>
  <conditionalFormatting sqref="E30:H30">
    <cfRule type="expression" dxfId="18" priority="19">
      <formula>#REF!=0</formula>
    </cfRule>
  </conditionalFormatting>
  <conditionalFormatting sqref="D5:H5">
    <cfRule type="expression" dxfId="17" priority="17">
      <formula>#REF!=0</formula>
    </cfRule>
  </conditionalFormatting>
  <conditionalFormatting sqref="D29:H29">
    <cfRule type="expression" dxfId="16" priority="18">
      <formula>#REF!=0</formula>
    </cfRule>
  </conditionalFormatting>
  <conditionalFormatting sqref="C5">
    <cfRule type="expression" dxfId="15" priority="16">
      <formula>#REF!=0</formula>
    </cfRule>
  </conditionalFormatting>
  <conditionalFormatting sqref="D31:D32">
    <cfRule type="expression" dxfId="14" priority="14">
      <formula>#REF!=0</formula>
    </cfRule>
  </conditionalFormatting>
  <conditionalFormatting sqref="C61">
    <cfRule type="expression" dxfId="13" priority="15">
      <formula>#REF!=0</formula>
    </cfRule>
  </conditionalFormatting>
  <conditionalFormatting sqref="E32:H32">
    <cfRule type="expression" dxfId="12" priority="13">
      <formula>#REF!=0</formula>
    </cfRule>
  </conditionalFormatting>
  <conditionalFormatting sqref="C58:C59">
    <cfRule type="expression" dxfId="11" priority="12">
      <formula>#REF!=0</formula>
    </cfRule>
  </conditionalFormatting>
  <conditionalFormatting sqref="D15:H15">
    <cfRule type="expression" dxfId="10" priority="11">
      <formula>#REF!=0</formula>
    </cfRule>
  </conditionalFormatting>
  <conditionalFormatting sqref="F59">
    <cfRule type="expression" dxfId="9" priority="10">
      <formula>#REF!=0</formula>
    </cfRule>
  </conditionalFormatting>
  <conditionalFormatting sqref="D58:S58">
    <cfRule type="expression" dxfId="8" priority="9">
      <formula>#REF!=0</formula>
    </cfRule>
  </conditionalFormatting>
  <conditionalFormatting sqref="E61">
    <cfRule type="expression" dxfId="7" priority="8">
      <formula>#REF!=0</formula>
    </cfRule>
  </conditionalFormatting>
  <conditionalFormatting sqref="D16:H16">
    <cfRule type="expression" dxfId="6" priority="7">
      <formula>#REF!=0</formula>
    </cfRule>
  </conditionalFormatting>
  <conditionalFormatting sqref="E31:H31">
    <cfRule type="expression" dxfId="5" priority="6">
      <formula>#REF!=0</formula>
    </cfRule>
  </conditionalFormatting>
  <conditionalFormatting sqref="D54:S54">
    <cfRule type="expression" dxfId="4" priority="5">
      <formula>#REF!=0</formula>
    </cfRule>
  </conditionalFormatting>
  <conditionalFormatting sqref="D55:S55">
    <cfRule type="expression" dxfId="3" priority="4">
      <formula>#REF!=0</formula>
    </cfRule>
  </conditionalFormatting>
  <conditionalFormatting sqref="C19">
    <cfRule type="expression" dxfId="2" priority="3">
      <formula>#REF!=0</formula>
    </cfRule>
  </conditionalFormatting>
  <conditionalFormatting sqref="D51:S51">
    <cfRule type="expression" dxfId="1" priority="2">
      <formula>#REF!=0</formula>
    </cfRule>
  </conditionalFormatting>
  <conditionalFormatting sqref="E28:H28">
    <cfRule type="expression" dxfId="0" priority="1">
      <formula>#REF!=0</formula>
    </cfRule>
  </conditionalFormatting>
  <pageMargins left="0.25" right="0.25" top="0.75" bottom="0.75" header="0.3" footer="0.3"/>
  <pageSetup paperSize="9" scale="45" orientation="landscape" r:id="rId1"/>
  <headerFooter>
    <oddHeader>&amp;R&amp;D &amp;T</oddHeader>
    <oddFooter>&amp;L&amp;F &amp;C&amp;A&amp;R&amp;P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14999847407452621"/>
    <pageSetUpPr fitToPage="1"/>
  </sheetPr>
  <dimension ref="A1:H47"/>
  <sheetViews>
    <sheetView showGridLines="0" view="pageBreakPreview" zoomScaleNormal="100" zoomScaleSheetLayoutView="100" workbookViewId="0">
      <selection activeCell="A2" sqref="A2:H2"/>
    </sheetView>
  </sheetViews>
  <sheetFormatPr defaultRowHeight="15"/>
  <cols>
    <col min="1" max="1" width="3.140625" style="224" customWidth="1"/>
    <col min="2" max="2" width="62.28515625" style="224" customWidth="1"/>
    <col min="3" max="3" width="12.5703125" style="224" customWidth="1"/>
    <col min="4" max="4" width="11.85546875" style="224" customWidth="1"/>
    <col min="5" max="7" width="12" style="224" customWidth="1"/>
    <col min="8" max="8" width="9.140625" style="224"/>
    <col min="9" max="9" width="4" style="224" customWidth="1"/>
    <col min="10" max="16384" width="9.140625" style="224"/>
  </cols>
  <sheetData>
    <row r="1" spans="1:8" ht="39.75" customHeight="1">
      <c r="A1" s="258" t="s">
        <v>342</v>
      </c>
      <c r="H1" s="259" t="str">
        <f>EDB_Name2</f>
        <v xml:space="preserve">Alpine Energy </v>
      </c>
    </row>
    <row r="2" spans="1:8" ht="24" customHeight="1">
      <c r="A2" s="351" t="s">
        <v>358</v>
      </c>
      <c r="B2" s="351"/>
      <c r="C2" s="351"/>
      <c r="D2" s="351"/>
      <c r="E2" s="351"/>
      <c r="F2" s="351"/>
      <c r="G2" s="351"/>
      <c r="H2" s="351"/>
    </row>
    <row r="3" spans="1:8" ht="23.25">
      <c r="A3" s="158" t="s">
        <v>0</v>
      </c>
    </row>
    <row r="4" spans="1:8" ht="15" customHeight="1">
      <c r="A4" s="158"/>
      <c r="B4" s="28"/>
      <c r="C4" s="260" t="s">
        <v>206</v>
      </c>
      <c r="D4" s="260" t="s">
        <v>105</v>
      </c>
      <c r="E4" s="261" t="s">
        <v>73</v>
      </c>
      <c r="F4" s="261" t="s">
        <v>74</v>
      </c>
      <c r="G4" s="261" t="s">
        <v>98</v>
      </c>
    </row>
    <row r="5" spans="1:8" ht="15" customHeight="1">
      <c r="A5" s="158"/>
      <c r="B5" s="28" t="s">
        <v>354</v>
      </c>
      <c r="C5" s="28" t="s">
        <v>281</v>
      </c>
      <c r="D5" s="262">
        <f>'EDB data'!D24</f>
        <v>1.5299617509562324E-2</v>
      </c>
    </row>
    <row r="6" spans="1:8">
      <c r="B6" s="28" t="s">
        <v>77</v>
      </c>
      <c r="C6" s="28" t="s">
        <v>281</v>
      </c>
      <c r="D6" s="262"/>
      <c r="E6" s="263">
        <f>'EDB data'!B54</f>
        <v>2.6759444082874303E-3</v>
      </c>
      <c r="F6" s="263">
        <f>'EDB data'!B55</f>
        <v>2.6759444082874303E-3</v>
      </c>
      <c r="G6" s="263">
        <f>'EDB data'!B56</f>
        <v>2.6759444082874303E-3</v>
      </c>
    </row>
    <row r="7" spans="1:8">
      <c r="B7" s="28" t="s">
        <v>355</v>
      </c>
      <c r="C7" s="28" t="s">
        <v>155</v>
      </c>
      <c r="D7" s="212">
        <f>MAR!D56</f>
        <v>38000.633296995416</v>
      </c>
    </row>
    <row r="8" spans="1:8">
      <c r="B8" s="28" t="s">
        <v>339</v>
      </c>
      <c r="C8" s="28" t="s">
        <v>281</v>
      </c>
      <c r="D8" s="212">
        <f>'EDB data'!B90</f>
        <v>31278.350875339984</v>
      </c>
    </row>
    <row r="9" spans="1:8">
      <c r="B9" s="35" t="s">
        <v>394</v>
      </c>
      <c r="C9" s="28" t="s">
        <v>281</v>
      </c>
      <c r="D9" s="212">
        <f>'EDB data'!B94</f>
        <v>0</v>
      </c>
    </row>
    <row r="10" spans="1:8">
      <c r="B10" s="35" t="s">
        <v>395</v>
      </c>
      <c r="C10" s="28" t="s">
        <v>281</v>
      </c>
      <c r="D10" s="212">
        <f>'EDB data'!B95</f>
        <v>4983.6535757521096</v>
      </c>
    </row>
    <row r="11" spans="1:8" ht="41.25" customHeight="1">
      <c r="A11" s="158" t="s">
        <v>323</v>
      </c>
    </row>
    <row r="12" spans="1:8" ht="15" customHeight="1">
      <c r="A12" s="158"/>
      <c r="B12" s="28"/>
      <c r="C12" s="28"/>
      <c r="D12" s="260" t="s">
        <v>105</v>
      </c>
      <c r="E12" s="261" t="s">
        <v>73</v>
      </c>
      <c r="F12" s="261" t="s">
        <v>74</v>
      </c>
      <c r="G12" s="261" t="s">
        <v>98</v>
      </c>
    </row>
    <row r="13" spans="1:8">
      <c r="B13" s="28" t="s">
        <v>77</v>
      </c>
      <c r="C13" s="28"/>
      <c r="D13" s="44"/>
      <c r="E13" s="44">
        <f>E6</f>
        <v>2.6759444082874303E-3</v>
      </c>
      <c r="F13" s="44">
        <f>F6</f>
        <v>2.6759444082874303E-3</v>
      </c>
      <c r="G13" s="44">
        <f>G6</f>
        <v>2.6759444082874303E-3</v>
      </c>
    </row>
    <row r="14" spans="1:8" ht="15" customHeight="1">
      <c r="A14" s="158"/>
      <c r="B14" s="28" t="s">
        <v>324</v>
      </c>
      <c r="C14" s="28"/>
      <c r="D14" s="264">
        <f>D8</f>
        <v>31278.350875339984</v>
      </c>
    </row>
    <row r="15" spans="1:8" ht="15" customHeight="1">
      <c r="A15" s="158"/>
      <c r="B15" s="35" t="s">
        <v>394</v>
      </c>
      <c r="C15" s="28"/>
      <c r="D15" s="264">
        <f>D9</f>
        <v>0</v>
      </c>
    </row>
    <row r="16" spans="1:8" ht="15" customHeight="1">
      <c r="A16" s="158"/>
      <c r="B16" s="35" t="s">
        <v>400</v>
      </c>
      <c r="C16" s="28"/>
      <c r="D16" s="264">
        <f>D14+D15</f>
        <v>31278.350875339984</v>
      </c>
    </row>
    <row r="17" spans="1:7" ht="15" customHeight="1">
      <c r="A17" s="158"/>
      <c r="B17" s="28" t="s">
        <v>325</v>
      </c>
      <c r="C17" s="28"/>
      <c r="D17" s="264">
        <f>D16*(1+F13)*(1+E13)</f>
        <v>31445.9731058045</v>
      </c>
    </row>
    <row r="18" spans="1:7" ht="15" customHeight="1">
      <c r="A18" s="158"/>
      <c r="B18" s="28" t="s">
        <v>326</v>
      </c>
      <c r="C18" s="28"/>
      <c r="D18" s="264">
        <f>D17</f>
        <v>31445.9731058045</v>
      </c>
    </row>
    <row r="19" spans="1:7">
      <c r="B19" s="28" t="str">
        <f>B7</f>
        <v>Starting price for industry-wide X factor 2015/16</v>
      </c>
      <c r="C19" s="28"/>
      <c r="D19" s="264">
        <f>D7</f>
        <v>38000.633296995416</v>
      </c>
    </row>
    <row r="20" spans="1:7">
      <c r="B20" s="28" t="s">
        <v>327</v>
      </c>
      <c r="C20" s="28"/>
      <c r="D20" s="264">
        <f>D19/((1+F13)*(1+G13))</f>
        <v>37798.071560684235</v>
      </c>
    </row>
    <row r="21" spans="1:7">
      <c r="B21" s="35" t="s">
        <v>395</v>
      </c>
      <c r="C21" s="28"/>
      <c r="D21" s="264">
        <f>D10</f>
        <v>4983.6535757521096</v>
      </c>
    </row>
    <row r="22" spans="1:7">
      <c r="B22" s="35" t="s">
        <v>401</v>
      </c>
      <c r="C22" s="28"/>
      <c r="D22" s="264">
        <f>SUM(D20:D21)</f>
        <v>42781.725136436347</v>
      </c>
    </row>
    <row r="23" spans="1:7">
      <c r="B23" s="28" t="s">
        <v>328</v>
      </c>
      <c r="C23" s="28"/>
      <c r="D23" s="264">
        <f>D22*(1+F13)*(1+G13)</f>
        <v>43010.994518926178</v>
      </c>
    </row>
    <row r="24" spans="1:7">
      <c r="B24" s="28" t="s">
        <v>329</v>
      </c>
      <c r="C24" s="28"/>
      <c r="D24" s="264">
        <f>D23/(1*(1+G13))</f>
        <v>42896.206654592082</v>
      </c>
    </row>
    <row r="25" spans="1:7">
      <c r="B25" s="28" t="s">
        <v>323</v>
      </c>
      <c r="C25" s="28"/>
      <c r="D25" s="265">
        <f>IFERROR(D24/D18-1,"")</f>
        <v>0.36412400119600763</v>
      </c>
    </row>
    <row r="26" spans="1:7" ht="40.5" customHeight="1">
      <c r="A26" s="158" t="s">
        <v>330</v>
      </c>
      <c r="B26" s="28"/>
      <c r="C26" s="28"/>
      <c r="D26" s="264"/>
    </row>
    <row r="27" spans="1:7" ht="15" customHeight="1">
      <c r="A27" s="158"/>
      <c r="B27" s="28"/>
      <c r="C27" s="28"/>
      <c r="D27" s="260" t="s">
        <v>105</v>
      </c>
      <c r="E27" s="261" t="s">
        <v>73</v>
      </c>
      <c r="F27" s="261" t="s">
        <v>74</v>
      </c>
      <c r="G27" s="261" t="s">
        <v>98</v>
      </c>
    </row>
    <row r="28" spans="1:7" ht="15" customHeight="1">
      <c r="A28" s="158"/>
      <c r="B28" s="28" t="s">
        <v>77</v>
      </c>
      <c r="C28" s="28"/>
      <c r="D28" s="44"/>
      <c r="E28" s="44">
        <f>E6</f>
        <v>2.6759444082874303E-3</v>
      </c>
      <c r="F28" s="44">
        <f t="shared" ref="F28:G28" si="0">F6</f>
        <v>2.6759444082874303E-3</v>
      </c>
      <c r="G28" s="44">
        <f t="shared" si="0"/>
        <v>2.6759444082874303E-3</v>
      </c>
    </row>
    <row r="29" spans="1:7">
      <c r="B29" s="28" t="s">
        <v>324</v>
      </c>
      <c r="C29" s="28"/>
      <c r="D29" s="264">
        <f>D14</f>
        <v>31278.350875339984</v>
      </c>
    </row>
    <row r="30" spans="1:7">
      <c r="B30" s="28" t="s">
        <v>331</v>
      </c>
      <c r="C30" s="28"/>
      <c r="D30" s="44">
        <f>D5</f>
        <v>1.5299617509562324E-2</v>
      </c>
    </row>
    <row r="31" spans="1:7">
      <c r="B31" s="28" t="s">
        <v>332</v>
      </c>
      <c r="C31" s="28"/>
      <c r="D31" s="264">
        <f>D29*(1+E13)*(1+D30)</f>
        <v>31841.877372834086</v>
      </c>
    </row>
    <row r="32" spans="1:7">
      <c r="B32" s="35" t="s">
        <v>395</v>
      </c>
      <c r="C32" s="28"/>
      <c r="D32" s="264">
        <f>D10</f>
        <v>4983.6535757521096</v>
      </c>
    </row>
    <row r="33" spans="1:4">
      <c r="B33" s="35" t="s">
        <v>402</v>
      </c>
      <c r="C33" s="28"/>
      <c r="D33" s="264">
        <f>SUM(D31:D32)</f>
        <v>36825.530948586194</v>
      </c>
    </row>
    <row r="34" spans="1:4">
      <c r="B34" s="28" t="s">
        <v>333</v>
      </c>
      <c r="C34" s="28"/>
      <c r="D34" s="264">
        <f>D33*(1+F13)*(1+G13)</f>
        <v>37022.880791621195</v>
      </c>
    </row>
    <row r="35" spans="1:4">
      <c r="B35" s="28" t="s">
        <v>355</v>
      </c>
      <c r="C35" s="28"/>
      <c r="D35" s="264">
        <f>D7</f>
        <v>38000.633296995416</v>
      </c>
    </row>
    <row r="36" spans="1:4">
      <c r="B36" s="28" t="s">
        <v>327</v>
      </c>
      <c r="C36" s="28"/>
      <c r="D36" s="264">
        <f>D35/((1+F13)*(1+G13))</f>
        <v>37798.071560684235</v>
      </c>
    </row>
    <row r="37" spans="1:4">
      <c r="B37" s="35" t="s">
        <v>395</v>
      </c>
      <c r="C37" s="28"/>
      <c r="D37" s="264">
        <f>D10</f>
        <v>4983.6535757521096</v>
      </c>
    </row>
    <row r="38" spans="1:4">
      <c r="B38" s="35" t="s">
        <v>401</v>
      </c>
      <c r="C38" s="28"/>
      <c r="D38" s="264">
        <f>SUM(D36:D37)</f>
        <v>42781.725136436347</v>
      </c>
    </row>
    <row r="39" spans="1:4">
      <c r="B39" s="28" t="s">
        <v>328</v>
      </c>
      <c r="C39" s="28"/>
      <c r="D39" s="264">
        <f>D38*(1+F13)*(1+G13)</f>
        <v>43010.994518926178</v>
      </c>
    </row>
    <row r="40" spans="1:4">
      <c r="B40" s="28" t="s">
        <v>334</v>
      </c>
      <c r="C40" s="28"/>
      <c r="D40" s="265">
        <f>IFERROR(D39/D34-1,"")</f>
        <v>0.16174089101840439</v>
      </c>
    </row>
    <row r="41" spans="1:4" ht="30" customHeight="1">
      <c r="A41" s="158" t="s">
        <v>126</v>
      </c>
    </row>
    <row r="42" spans="1:4">
      <c r="B42" s="28" t="s">
        <v>335</v>
      </c>
      <c r="C42" s="28"/>
      <c r="D42" s="266">
        <f>D25</f>
        <v>0.36412400119600763</v>
      </c>
    </row>
    <row r="43" spans="1:4">
      <c r="B43" s="28" t="s">
        <v>336</v>
      </c>
      <c r="C43" s="28"/>
      <c r="D43" s="266">
        <f>D40</f>
        <v>0.16174089101840439</v>
      </c>
    </row>
    <row r="44" spans="1:4">
      <c r="B44" s="35" t="s">
        <v>400</v>
      </c>
      <c r="C44" s="28"/>
      <c r="D44" s="267">
        <f>D16</f>
        <v>31278.350875339984</v>
      </c>
    </row>
    <row r="45" spans="1:4">
      <c r="B45" s="35" t="s">
        <v>401</v>
      </c>
      <c r="C45" s="28"/>
      <c r="D45" s="267">
        <f>D22</f>
        <v>42781.725136436347</v>
      </c>
    </row>
    <row r="46" spans="1:4" s="296" customFormat="1">
      <c r="B46" s="28" t="s">
        <v>326</v>
      </c>
      <c r="C46" s="28"/>
      <c r="D46" s="267">
        <f>D18</f>
        <v>31445.9731058045</v>
      </c>
    </row>
    <row r="47" spans="1:4" s="296" customFormat="1">
      <c r="B47" s="28" t="s">
        <v>329</v>
      </c>
      <c r="C47" s="28"/>
      <c r="D47" s="267">
        <f>D24</f>
        <v>42896.206654592082</v>
      </c>
    </row>
  </sheetData>
  <sheetProtection formatColumns="0" formatRows="0"/>
  <mergeCells count="1">
    <mergeCell ref="A2:H2"/>
  </mergeCells>
  <pageMargins left="0.70866141732283472" right="0.70866141732283472" top="0.74803149606299213" bottom="0.74803149606299213" header="0.31496062992125984" footer="0.31496062992125984"/>
  <pageSetup paperSize="9" scale="62" fitToHeight="0" orientation="portrait" r:id="rId1"/>
  <headerFooter>
    <oddHeader>&amp;R&amp;D &amp;T</oddHeader>
    <oddFooter>&amp;L&amp;F&amp;C&amp;A&amp;R&amp;P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theme="0" tint="-0.14999847407452621"/>
    <pageSetUpPr fitToPage="1"/>
  </sheetPr>
  <dimension ref="A1:H46"/>
  <sheetViews>
    <sheetView showGridLines="0" view="pageBreakPreview" zoomScaleNormal="100" zoomScaleSheetLayoutView="100" workbookViewId="0">
      <selection activeCell="A2" sqref="A2:G2"/>
    </sheetView>
  </sheetViews>
  <sheetFormatPr defaultRowHeight="15"/>
  <cols>
    <col min="1" max="1" width="3.140625" style="224" customWidth="1"/>
    <col min="2" max="2" width="62.28515625" style="224" customWidth="1"/>
    <col min="3" max="3" width="10" style="224" customWidth="1"/>
    <col min="4" max="4" width="11.85546875" style="224" customWidth="1"/>
    <col min="5" max="7" width="12" style="224" customWidth="1"/>
    <col min="8" max="8" width="2.7109375" style="224" customWidth="1"/>
    <col min="9" max="16384" width="9.140625" style="224"/>
  </cols>
  <sheetData>
    <row r="1" spans="1:8" ht="39.75" customHeight="1">
      <c r="A1" s="258" t="s">
        <v>341</v>
      </c>
      <c r="G1" s="259" t="str">
        <f>EDB_Name2</f>
        <v xml:space="preserve">Alpine Energy </v>
      </c>
    </row>
    <row r="2" spans="1:8" ht="24" customHeight="1">
      <c r="A2" s="351" t="s">
        <v>359</v>
      </c>
      <c r="B2" s="352"/>
      <c r="C2" s="352"/>
      <c r="D2" s="352"/>
      <c r="E2" s="352"/>
      <c r="F2" s="352"/>
      <c r="G2" s="352"/>
      <c r="H2" s="335"/>
    </row>
    <row r="3" spans="1:8" ht="23.25">
      <c r="A3" s="158" t="s">
        <v>0</v>
      </c>
    </row>
    <row r="4" spans="1:8" ht="15" customHeight="1">
      <c r="A4" s="158"/>
      <c r="B4" s="28"/>
      <c r="C4" s="260" t="s">
        <v>206</v>
      </c>
      <c r="D4" s="260" t="s">
        <v>105</v>
      </c>
      <c r="E4" s="261" t="s">
        <v>73</v>
      </c>
      <c r="F4" s="261" t="s">
        <v>74</v>
      </c>
      <c r="G4" s="261" t="s">
        <v>98</v>
      </c>
    </row>
    <row r="5" spans="1:8" ht="15" customHeight="1">
      <c r="A5" s="158"/>
      <c r="B5" s="28" t="s">
        <v>354</v>
      </c>
      <c r="C5" s="28" t="s">
        <v>281</v>
      </c>
      <c r="D5" s="262">
        <f>'EDB data'!D24</f>
        <v>1.5299617509562324E-2</v>
      </c>
    </row>
    <row r="6" spans="1:8">
      <c r="B6" s="28" t="s">
        <v>77</v>
      </c>
      <c r="C6" s="28" t="s">
        <v>281</v>
      </c>
      <c r="D6" s="262"/>
      <c r="E6" s="263">
        <f>'EDB data'!B54</f>
        <v>2.6759444082874303E-3</v>
      </c>
      <c r="F6" s="263">
        <f>'EDB data'!B55</f>
        <v>2.6759444082874303E-3</v>
      </c>
      <c r="G6" s="263">
        <f>'EDB data'!B56</f>
        <v>2.6759444082874303E-3</v>
      </c>
    </row>
    <row r="7" spans="1:8">
      <c r="B7" s="28" t="s">
        <v>356</v>
      </c>
      <c r="C7" s="28" t="s">
        <v>281</v>
      </c>
      <c r="D7" s="212">
        <f>MAR!D57</f>
        <v>30815.776597903448</v>
      </c>
    </row>
    <row r="8" spans="1:8">
      <c r="B8" s="28" t="s">
        <v>339</v>
      </c>
      <c r="C8" s="28" t="s">
        <v>281</v>
      </c>
      <c r="D8" s="212">
        <f>'EDB data'!B90</f>
        <v>31278.350875339984</v>
      </c>
    </row>
    <row r="9" spans="1:8">
      <c r="B9" s="35" t="s">
        <v>394</v>
      </c>
      <c r="C9" s="28" t="s">
        <v>281</v>
      </c>
      <c r="D9" s="212">
        <f>'EDB data'!B94</f>
        <v>0</v>
      </c>
    </row>
    <row r="10" spans="1:8">
      <c r="B10" s="35" t="s">
        <v>395</v>
      </c>
      <c r="C10" s="28" t="s">
        <v>281</v>
      </c>
      <c r="D10" s="212">
        <f>'EDB data'!B95</f>
        <v>4983.6535757521096</v>
      </c>
    </row>
    <row r="11" spans="1:8" ht="41.25" customHeight="1">
      <c r="A11" s="158" t="s">
        <v>323</v>
      </c>
    </row>
    <row r="12" spans="1:8" ht="15" customHeight="1">
      <c r="A12" s="158"/>
      <c r="B12" s="28"/>
      <c r="C12" s="28"/>
      <c r="D12" s="260" t="s">
        <v>105</v>
      </c>
      <c r="E12" s="261" t="s">
        <v>73</v>
      </c>
      <c r="F12" s="261" t="s">
        <v>74</v>
      </c>
      <c r="G12" s="261" t="s">
        <v>98</v>
      </c>
    </row>
    <row r="13" spans="1:8">
      <c r="B13" s="28" t="s">
        <v>77</v>
      </c>
      <c r="C13" s="28"/>
      <c r="D13" s="44"/>
      <c r="E13" s="44">
        <f>E6</f>
        <v>2.6759444082874303E-3</v>
      </c>
      <c r="F13" s="44">
        <f>F6</f>
        <v>2.6759444082874303E-3</v>
      </c>
      <c r="G13" s="44">
        <f>G6</f>
        <v>2.6759444082874303E-3</v>
      </c>
    </row>
    <row r="14" spans="1:8" ht="15" customHeight="1">
      <c r="A14" s="158"/>
      <c r="B14" s="28" t="s">
        <v>324</v>
      </c>
      <c r="C14" s="28"/>
      <c r="D14" s="264">
        <f>D8</f>
        <v>31278.350875339984</v>
      </c>
    </row>
    <row r="15" spans="1:8" ht="15" customHeight="1">
      <c r="A15" s="158"/>
      <c r="B15" s="35" t="s">
        <v>394</v>
      </c>
      <c r="C15" s="28"/>
      <c r="D15" s="264">
        <f>D9</f>
        <v>0</v>
      </c>
    </row>
    <row r="16" spans="1:8" ht="15" customHeight="1">
      <c r="A16" s="158"/>
      <c r="B16" s="35" t="s">
        <v>400</v>
      </c>
      <c r="C16" s="28"/>
      <c r="D16" s="264">
        <f>D14+D15</f>
        <v>31278.350875339984</v>
      </c>
    </row>
    <row r="17" spans="1:7" ht="15" customHeight="1">
      <c r="A17" s="158"/>
      <c r="B17" s="28" t="s">
        <v>325</v>
      </c>
      <c r="C17" s="28"/>
      <c r="D17" s="264">
        <f>D16*(1+F13)*(1+E13)</f>
        <v>31445.9731058045</v>
      </c>
    </row>
    <row r="18" spans="1:7" ht="15" customHeight="1">
      <c r="A18" s="158"/>
      <c r="B18" s="28" t="s">
        <v>326</v>
      </c>
      <c r="C18" s="28"/>
      <c r="D18" s="264">
        <f>D17</f>
        <v>31445.9731058045</v>
      </c>
    </row>
    <row r="19" spans="1:7">
      <c r="B19" s="28" t="str">
        <f>B7</f>
        <v>Starting price for applicable X factor 2015/16</v>
      </c>
      <c r="C19" s="28"/>
      <c r="D19" s="264">
        <f>D7</f>
        <v>30815.776597903448</v>
      </c>
    </row>
    <row r="20" spans="1:7">
      <c r="B20" s="28" t="s">
        <v>327</v>
      </c>
      <c r="C20" s="28"/>
      <c r="D20" s="264">
        <f>D19/((1+F13)*(1+G13))</f>
        <v>30651.513619319292</v>
      </c>
    </row>
    <row r="21" spans="1:7">
      <c r="B21" s="35" t="s">
        <v>395</v>
      </c>
      <c r="C21" s="28"/>
      <c r="D21" s="264">
        <f>D10</f>
        <v>4983.6535757521096</v>
      </c>
    </row>
    <row r="22" spans="1:7">
      <c r="B22" s="35" t="s">
        <v>401</v>
      </c>
      <c r="C22" s="28"/>
      <c r="D22" s="264">
        <f>SUM(D20:D21)</f>
        <v>35635.167195071401</v>
      </c>
    </row>
    <row r="23" spans="1:7">
      <c r="B23" s="28" t="s">
        <v>328</v>
      </c>
      <c r="C23" s="28"/>
      <c r="D23" s="264">
        <f>D22*(1+F13)*(1+G13)</f>
        <v>35826.137819834206</v>
      </c>
    </row>
    <row r="24" spans="1:7">
      <c r="B24" s="28" t="s">
        <v>329</v>
      </c>
      <c r="C24" s="28"/>
      <c r="D24" s="264">
        <f>D23/(1*(1+G13))</f>
        <v>35730.52492146544</v>
      </c>
    </row>
    <row r="25" spans="1:7">
      <c r="B25" s="28" t="s">
        <v>323</v>
      </c>
      <c r="C25" s="28"/>
      <c r="D25" s="265">
        <f>IFERROR(D24/D18-1,"")</f>
        <v>0.13625120778565036</v>
      </c>
    </row>
    <row r="26" spans="1:7" ht="40.5" customHeight="1">
      <c r="A26" s="158" t="s">
        <v>330</v>
      </c>
      <c r="B26" s="28"/>
      <c r="C26" s="28"/>
      <c r="D26" s="264"/>
    </row>
    <row r="27" spans="1:7" ht="15" customHeight="1">
      <c r="A27" s="158"/>
      <c r="B27" s="28"/>
      <c r="C27" s="28"/>
      <c r="D27" s="260" t="s">
        <v>105</v>
      </c>
      <c r="E27" s="261" t="s">
        <v>73</v>
      </c>
      <c r="F27" s="261" t="s">
        <v>74</v>
      </c>
      <c r="G27" s="261" t="s">
        <v>98</v>
      </c>
    </row>
    <row r="28" spans="1:7" ht="15" customHeight="1">
      <c r="A28" s="158"/>
      <c r="B28" s="28" t="s">
        <v>77</v>
      </c>
      <c r="C28" s="28"/>
      <c r="D28" s="44"/>
      <c r="E28" s="44">
        <f>E6</f>
        <v>2.6759444082874303E-3</v>
      </c>
      <c r="F28" s="44">
        <f t="shared" ref="F28:G28" si="0">F6</f>
        <v>2.6759444082874303E-3</v>
      </c>
      <c r="G28" s="44">
        <f t="shared" si="0"/>
        <v>2.6759444082874303E-3</v>
      </c>
    </row>
    <row r="29" spans="1:7">
      <c r="B29" s="28" t="s">
        <v>324</v>
      </c>
      <c r="C29" s="28"/>
      <c r="D29" s="264">
        <f>D14</f>
        <v>31278.350875339984</v>
      </c>
    </row>
    <row r="30" spans="1:7">
      <c r="B30" s="28" t="s">
        <v>331</v>
      </c>
      <c r="C30" s="28"/>
      <c r="D30" s="44">
        <f>D5</f>
        <v>1.5299617509562324E-2</v>
      </c>
    </row>
    <row r="31" spans="1:7">
      <c r="B31" s="28" t="s">
        <v>332</v>
      </c>
      <c r="C31" s="28"/>
      <c r="D31" s="264">
        <f>D29*(1+E13)*(1+D30)</f>
        <v>31841.877372834086</v>
      </c>
    </row>
    <row r="32" spans="1:7">
      <c r="B32" s="35" t="s">
        <v>395</v>
      </c>
      <c r="C32" s="28"/>
      <c r="D32" s="264">
        <f>D10</f>
        <v>4983.6535757521096</v>
      </c>
    </row>
    <row r="33" spans="1:4">
      <c r="B33" s="35" t="s">
        <v>402</v>
      </c>
      <c r="C33" s="28"/>
      <c r="D33" s="264">
        <f>SUM(D31:D32)</f>
        <v>36825.530948586194</v>
      </c>
    </row>
    <row r="34" spans="1:4">
      <c r="B34" s="28" t="s">
        <v>333</v>
      </c>
      <c r="C34" s="28"/>
      <c r="D34" s="264">
        <f>D33*(1+F13)*(1+G13)</f>
        <v>37022.880791621195</v>
      </c>
    </row>
    <row r="35" spans="1:4">
      <c r="B35" s="28" t="s">
        <v>355</v>
      </c>
      <c r="C35" s="28"/>
      <c r="D35" s="264">
        <f>D7</f>
        <v>30815.776597903448</v>
      </c>
    </row>
    <row r="36" spans="1:4">
      <c r="B36" s="28" t="s">
        <v>327</v>
      </c>
      <c r="C36" s="28"/>
      <c r="D36" s="264">
        <f>D35/((1+F13)*(1+G13))</f>
        <v>30651.513619319292</v>
      </c>
    </row>
    <row r="37" spans="1:4">
      <c r="B37" s="35" t="s">
        <v>395</v>
      </c>
      <c r="C37" s="28"/>
      <c r="D37" s="264">
        <f>D10</f>
        <v>4983.6535757521096</v>
      </c>
    </row>
    <row r="38" spans="1:4">
      <c r="B38" s="35" t="s">
        <v>401</v>
      </c>
      <c r="C38" s="28"/>
      <c r="D38" s="264">
        <f>SUM(D36:D37)</f>
        <v>35635.167195071401</v>
      </c>
    </row>
    <row r="39" spans="1:4">
      <c r="B39" s="28" t="s">
        <v>328</v>
      </c>
      <c r="C39" s="28"/>
      <c r="D39" s="264">
        <f>D38*(1+F13)*(1+G13)</f>
        <v>35826.137819834206</v>
      </c>
    </row>
    <row r="40" spans="1:4">
      <c r="B40" s="28" t="s">
        <v>334</v>
      </c>
      <c r="C40" s="28"/>
      <c r="D40" s="265">
        <f>IFERROR(D39/D34-1,"")</f>
        <v>-3.2324415231832271E-2</v>
      </c>
    </row>
    <row r="41" spans="1:4" ht="30" customHeight="1">
      <c r="A41" s="158" t="s">
        <v>126</v>
      </c>
    </row>
    <row r="42" spans="1:4">
      <c r="B42" s="28" t="s">
        <v>337</v>
      </c>
      <c r="C42" s="28"/>
      <c r="D42" s="266">
        <f>D25</f>
        <v>0.13625120778565036</v>
      </c>
    </row>
    <row r="43" spans="1:4">
      <c r="B43" s="28" t="s">
        <v>338</v>
      </c>
      <c r="C43" s="28"/>
      <c r="D43" s="266">
        <f>D40</f>
        <v>-3.2324415231832271E-2</v>
      </c>
    </row>
    <row r="44" spans="1:4">
      <c r="B44" s="35" t="s">
        <v>401</v>
      </c>
      <c r="C44" s="28"/>
      <c r="D44" s="267">
        <f>D22</f>
        <v>35635.167195071401</v>
      </c>
    </row>
    <row r="45" spans="1:4" s="296" customFormat="1">
      <c r="B45" s="35" t="s">
        <v>413</v>
      </c>
      <c r="C45" s="28"/>
      <c r="D45" s="267">
        <f>D18</f>
        <v>31445.9731058045</v>
      </c>
    </row>
    <row r="46" spans="1:4" s="296" customFormat="1">
      <c r="B46" s="28" t="s">
        <v>329</v>
      </c>
      <c r="C46" s="28"/>
      <c r="D46" s="267">
        <f>D24</f>
        <v>35730.52492146544</v>
      </c>
    </row>
  </sheetData>
  <sheetProtection formatColumns="0" formatRows="0"/>
  <mergeCells count="1">
    <mergeCell ref="A2:G2"/>
  </mergeCells>
  <pageMargins left="0.70866141732283472" right="0.70866141732283472" top="0.74803149606299213" bottom="0.74803149606299213" header="0.31496062992125984" footer="0.31496062992125984"/>
  <pageSetup paperSize="9" scale="69" fitToHeight="0" orientation="portrait" r:id="rId1"/>
  <headerFooter>
    <oddHeader>&amp;R&amp;D &amp;T</oddHeader>
    <oddFooter>&amp;L&amp;F&amp;C&amp;A&amp;R&amp;P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14999847407452621"/>
    <pageSetUpPr fitToPage="1"/>
  </sheetPr>
  <dimension ref="A1:K29"/>
  <sheetViews>
    <sheetView showGridLines="0" view="pageBreakPreview" zoomScaleNormal="100" zoomScaleSheetLayoutView="100" workbookViewId="0">
      <selection activeCell="A2" sqref="A2:K2"/>
    </sheetView>
  </sheetViews>
  <sheetFormatPr defaultRowHeight="15"/>
  <cols>
    <col min="1" max="1" width="4.85546875" style="277" customWidth="1"/>
    <col min="2" max="2" width="69.5703125" style="277" customWidth="1"/>
    <col min="3" max="3" width="13.85546875" style="277" customWidth="1"/>
    <col min="4" max="4" width="12.28515625" style="277" bestFit="1" customWidth="1"/>
    <col min="5" max="5" width="12.28515625" style="277" customWidth="1"/>
    <col min="6" max="11" width="11.7109375" style="277" customWidth="1"/>
    <col min="12" max="12" width="2.7109375" style="277" customWidth="1"/>
    <col min="13" max="16384" width="9.140625" style="277"/>
  </cols>
  <sheetData>
    <row r="1" spans="1:11" ht="26.25">
      <c r="A1" s="258" t="s">
        <v>352</v>
      </c>
      <c r="K1" s="278" t="str">
        <f>EDB_Name2</f>
        <v xml:space="preserve">Alpine Energy </v>
      </c>
    </row>
    <row r="2" spans="1:11">
      <c r="A2" s="353" t="s">
        <v>360</v>
      </c>
      <c r="B2" s="353"/>
      <c r="C2" s="353"/>
      <c r="D2" s="353"/>
      <c r="E2" s="353"/>
      <c r="F2" s="353"/>
      <c r="G2" s="353"/>
      <c r="H2" s="353"/>
      <c r="I2" s="353"/>
      <c r="J2" s="353"/>
      <c r="K2" s="353"/>
    </row>
    <row r="3" spans="1:11" ht="23.25">
      <c r="A3" s="158" t="s">
        <v>0</v>
      </c>
      <c r="K3" s="278"/>
    </row>
    <row r="4" spans="1:11" ht="19.5" customHeight="1">
      <c r="A4" s="158"/>
      <c r="C4" s="24" t="s">
        <v>206</v>
      </c>
      <c r="D4" s="24" t="s">
        <v>105</v>
      </c>
      <c r="E4" s="24" t="s">
        <v>73</v>
      </c>
      <c r="F4" s="24" t="s">
        <v>74</v>
      </c>
      <c r="G4" s="24" t="s">
        <v>98</v>
      </c>
      <c r="H4" s="24" t="s">
        <v>99</v>
      </c>
      <c r="I4" s="24" t="s">
        <v>100</v>
      </c>
      <c r="J4" s="24" t="s">
        <v>101</v>
      </c>
      <c r="K4" s="24" t="s">
        <v>102</v>
      </c>
    </row>
    <row r="5" spans="1:11" ht="15.75" customHeight="1">
      <c r="A5" s="158"/>
      <c r="B5" s="269" t="s">
        <v>390</v>
      </c>
      <c r="C5" s="269" t="s">
        <v>281</v>
      </c>
      <c r="D5" s="263">
        <f>WACC</f>
        <v>7.1900000000000006E-2</v>
      </c>
    </row>
    <row r="6" spans="1:11" ht="15.75" customHeight="1">
      <c r="A6" s="158"/>
      <c r="B6" s="269" t="s">
        <v>65</v>
      </c>
      <c r="C6" s="269" t="s">
        <v>281</v>
      </c>
      <c r="D6" s="263">
        <f>'EDB data'!B14</f>
        <v>0</v>
      </c>
    </row>
    <row r="7" spans="1:11" ht="15.75" customHeight="1">
      <c r="A7" s="158"/>
      <c r="B7" s="269" t="s">
        <v>225</v>
      </c>
      <c r="C7" s="269" t="s">
        <v>259</v>
      </c>
      <c r="D7" s="279">
        <f>TIMING!C27</f>
        <v>1.0285536205330978</v>
      </c>
    </row>
    <row r="8" spans="1:11">
      <c r="B8" s="269" t="s">
        <v>77</v>
      </c>
      <c r="C8" s="269" t="s">
        <v>281</v>
      </c>
      <c r="D8" s="263"/>
      <c r="E8" s="263">
        <f>'EDB data'!B54</f>
        <v>2.6759444082874303E-3</v>
      </c>
      <c r="F8" s="263">
        <f>'EDB data'!B55</f>
        <v>2.6759444082874303E-3</v>
      </c>
      <c r="G8" s="263"/>
      <c r="H8" s="263"/>
      <c r="I8" s="263"/>
      <c r="J8" s="263"/>
      <c r="K8" s="263"/>
    </row>
    <row r="9" spans="1:11">
      <c r="B9" s="269" t="s">
        <v>350</v>
      </c>
      <c r="C9" s="269" t="s">
        <v>137</v>
      </c>
      <c r="D9" s="279"/>
      <c r="E9" s="279"/>
      <c r="F9" s="279"/>
      <c r="G9" s="279">
        <f>REV!D27</f>
        <v>1</v>
      </c>
      <c r="H9" s="279">
        <f>REV!E27</f>
        <v>1.0176843233553217</v>
      </c>
      <c r="I9" s="279">
        <f>REV!F27</f>
        <v>1.0383983477474938</v>
      </c>
      <c r="J9" s="279">
        <f>REV!G27</f>
        <v>1.0630088133609148</v>
      </c>
      <c r="K9" s="279">
        <f>REV!H27</f>
        <v>1.088691844702308</v>
      </c>
    </row>
    <row r="10" spans="1:11">
      <c r="B10" s="269" t="s">
        <v>345</v>
      </c>
      <c r="C10" s="269" t="s">
        <v>281</v>
      </c>
      <c r="D10" s="280">
        <f>'EDB data'!B90</f>
        <v>31278.350875339984</v>
      </c>
      <c r="E10" s="281"/>
    </row>
    <row r="11" spans="1:11">
      <c r="B11" s="269" t="s">
        <v>344</v>
      </c>
      <c r="C11" s="269" t="s">
        <v>281</v>
      </c>
      <c r="D11" s="280">
        <f>'EDB data'!B91</f>
        <v>302.10500000000002</v>
      </c>
      <c r="E11" s="281"/>
    </row>
    <row r="12" spans="1:11">
      <c r="B12" s="74" t="s">
        <v>351</v>
      </c>
      <c r="C12" s="269" t="s">
        <v>155</v>
      </c>
      <c r="D12" s="280">
        <f>MAR!D59</f>
        <v>165582.57471862741</v>
      </c>
    </row>
    <row r="13" spans="1:11" ht="33.75" customHeight="1">
      <c r="A13" s="158" t="s">
        <v>353</v>
      </c>
    </row>
    <row r="14" spans="1:11">
      <c r="D14" s="24" t="s">
        <v>105</v>
      </c>
      <c r="E14" s="24" t="s">
        <v>73</v>
      </c>
      <c r="F14" s="24" t="s">
        <v>74</v>
      </c>
      <c r="G14" s="24" t="s">
        <v>98</v>
      </c>
      <c r="H14" s="24" t="s">
        <v>99</v>
      </c>
      <c r="I14" s="24" t="s">
        <v>100</v>
      </c>
      <c r="J14" s="24" t="s">
        <v>101</v>
      </c>
      <c r="K14" s="24" t="s">
        <v>102</v>
      </c>
    </row>
    <row r="15" spans="1:11">
      <c r="B15" s="269" t="s">
        <v>350</v>
      </c>
      <c r="C15" s="269"/>
      <c r="D15" s="28"/>
      <c r="E15" s="28"/>
      <c r="F15" s="282"/>
      <c r="G15" s="283">
        <f>G9</f>
        <v>1</v>
      </c>
      <c r="H15" s="283">
        <f t="shared" ref="H15:K15" si="0">H9</f>
        <v>1.0176843233553217</v>
      </c>
      <c r="I15" s="283">
        <f t="shared" si="0"/>
        <v>1.0383983477474938</v>
      </c>
      <c r="J15" s="283">
        <f t="shared" si="0"/>
        <v>1.0630088133609148</v>
      </c>
      <c r="K15" s="283">
        <f t="shared" si="0"/>
        <v>1.088691844702308</v>
      </c>
    </row>
    <row r="16" spans="1:11">
      <c r="B16" s="269" t="s">
        <v>77</v>
      </c>
      <c r="C16" s="28"/>
      <c r="D16" s="28"/>
      <c r="E16" s="282">
        <f>E8</f>
        <v>2.6759444082874303E-3</v>
      </c>
      <c r="F16" s="282">
        <f>F8</f>
        <v>2.6759444082874303E-3</v>
      </c>
      <c r="G16" s="282" t="str">
        <f>IFERROR(INDEX($D$8:$D$11,MATCH($B16&amp;" "&amp;G$14,$B$8:$B$11,0),),"")</f>
        <v/>
      </c>
      <c r="H16" s="282" t="str">
        <f>IFERROR(INDEX($D$8:$D$11,MATCH($B16&amp;" "&amp;H$14,$B$8:$B$11,0),),"")</f>
        <v/>
      </c>
      <c r="I16" s="282" t="str">
        <f>IFERROR(INDEX($D$8:$D$11,MATCH($B16&amp;" "&amp;I$14,$B$8:$B$11,0),),"")</f>
        <v/>
      </c>
      <c r="J16" s="282" t="str">
        <f>IFERROR(INDEX($D$8:$D$11,MATCH($B16&amp;" "&amp;J$14,$B$8:$B$11,0),),"")</f>
        <v/>
      </c>
      <c r="K16" s="282"/>
    </row>
    <row r="17" spans="1:11">
      <c r="B17" s="269" t="s">
        <v>344</v>
      </c>
      <c r="C17" s="28"/>
      <c r="D17" s="284">
        <f>IFERROR(INDEX($D$8:$D$11,MATCH($B17,$B$8:$B$11,0),),"")</f>
        <v>302.10500000000002</v>
      </c>
      <c r="E17" s="284"/>
      <c r="F17" s="284"/>
      <c r="G17" s="284"/>
      <c r="H17" s="284"/>
      <c r="I17" s="284"/>
      <c r="J17" s="284"/>
      <c r="K17" s="284"/>
    </row>
    <row r="18" spans="1:11">
      <c r="B18" s="269" t="s">
        <v>345</v>
      </c>
      <c r="C18" s="28"/>
      <c r="D18" s="284">
        <f>IFERROR(INDEX($D$8:$D$11,MATCH($B18,$B$8:$B$11,0),),"")</f>
        <v>31278.350875339984</v>
      </c>
      <c r="E18" s="284"/>
      <c r="F18" s="284"/>
      <c r="G18" s="284"/>
      <c r="H18" s="284"/>
      <c r="I18" s="284"/>
      <c r="J18" s="284"/>
      <c r="K18" s="284"/>
    </row>
    <row r="19" spans="1:11">
      <c r="B19" s="269" t="s">
        <v>80</v>
      </c>
      <c r="C19" s="28"/>
      <c r="D19" s="28"/>
      <c r="E19" s="28"/>
      <c r="F19" s="264">
        <f>(D18+D17)*(1+E16)*(1+F16)-D17</f>
        <v>31447.592101452203</v>
      </c>
      <c r="G19" s="264">
        <f>$F$19*G15</f>
        <v>31447.592101452203</v>
      </c>
      <c r="H19" s="264">
        <f t="shared" ref="H19:K19" si="1">$F$19*H15</f>
        <v>32003.721488920542</v>
      </c>
      <c r="I19" s="264">
        <f t="shared" si="1"/>
        <v>32655.127678785106</v>
      </c>
      <c r="J19" s="264">
        <f t="shared" si="1"/>
        <v>33429.067562822784</v>
      </c>
      <c r="K19" s="264">
        <f t="shared" si="1"/>
        <v>34236.737056375729</v>
      </c>
    </row>
    <row r="20" spans="1:11">
      <c r="B20" s="269" t="s">
        <v>389</v>
      </c>
      <c r="C20" s="53"/>
      <c r="D20" s="44">
        <f>D5</f>
        <v>7.1900000000000006E-2</v>
      </c>
    </row>
    <row r="21" spans="1:11">
      <c r="B21" s="269" t="str">
        <f>B7</f>
        <v>TFrev</v>
      </c>
      <c r="C21" s="53"/>
      <c r="D21" s="285">
        <f>D7</f>
        <v>1.0285536205330978</v>
      </c>
      <c r="E21" s="286"/>
    </row>
    <row r="22" spans="1:11">
      <c r="B22" s="269" t="s">
        <v>346</v>
      </c>
      <c r="C22" s="28"/>
      <c r="D22" s="284">
        <f>NPV($D$20,G19:K19)*D21</f>
        <v>137028.59181747746</v>
      </c>
      <c r="E22" s="287"/>
    </row>
    <row r="23" spans="1:11">
      <c r="B23" s="269" t="s">
        <v>351</v>
      </c>
      <c r="C23" s="28"/>
      <c r="D23" s="284">
        <f>D12</f>
        <v>165582.57471862741</v>
      </c>
      <c r="E23" s="287"/>
    </row>
    <row r="24" spans="1:11">
      <c r="B24" s="269" t="s">
        <v>348</v>
      </c>
      <c r="C24" s="28"/>
      <c r="D24" s="264">
        <f>D22-D23</f>
        <v>-28553.982901149953</v>
      </c>
      <c r="E24" s="287"/>
    </row>
    <row r="25" spans="1:11">
      <c r="B25" s="269" t="s">
        <v>349</v>
      </c>
      <c r="C25" s="28"/>
      <c r="D25" s="282">
        <f>IFERROR(D24/D22,0)</f>
        <v>-0.20837974412802807</v>
      </c>
      <c r="E25" s="287"/>
      <c r="F25" s="288"/>
    </row>
    <row r="27" spans="1:11" ht="23.25">
      <c r="A27" s="158" t="s">
        <v>347</v>
      </c>
    </row>
    <row r="28" spans="1:11">
      <c r="B28" s="269" t="str">
        <f>B24</f>
        <v>PV change in revenue - reset vs. no reset</v>
      </c>
      <c r="C28" s="28"/>
      <c r="D28" s="264">
        <f>D24</f>
        <v>-28553.982901149953</v>
      </c>
    </row>
    <row r="29" spans="1:11">
      <c r="B29" s="269" t="str">
        <f>B25</f>
        <v>Percentage change in revenue from no reset</v>
      </c>
      <c r="C29" s="28"/>
      <c r="D29" s="282">
        <f>D25</f>
        <v>-0.20837974412802807</v>
      </c>
    </row>
  </sheetData>
  <sheetProtection formatColumns="0" formatRows="0"/>
  <mergeCells count="1">
    <mergeCell ref="A2:K2"/>
  </mergeCells>
  <pageMargins left="0.25" right="0.25" top="0.75" bottom="0.75" header="0.3" footer="0.3"/>
  <pageSetup paperSize="9" scale="76" fitToHeight="0" orientation="landscape" r:id="rId1"/>
  <headerFooter>
    <oddHeader>&amp;R&amp;D &amp;T</oddHeader>
    <oddFooter>&amp;L&amp;F&amp;C&amp;A&amp;R&amp;P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F20"/>
  <sheetViews>
    <sheetView showGridLines="0" view="pageBreakPreview" zoomScaleNormal="100" zoomScaleSheetLayoutView="100" workbookViewId="0">
      <selection sqref="A1:D1"/>
    </sheetView>
  </sheetViews>
  <sheetFormatPr defaultRowHeight="15"/>
  <cols>
    <col min="1" max="1" width="4.42578125" style="296" customWidth="1"/>
    <col min="2" max="2" width="3.140625" style="296" customWidth="1"/>
    <col min="3" max="3" width="25.28515625" style="296" customWidth="1"/>
    <col min="4" max="4" width="64.140625" style="296" customWidth="1"/>
    <col min="5" max="6" width="13.28515625" style="296" customWidth="1"/>
    <col min="7" max="7" width="2.7109375" style="296" customWidth="1"/>
    <col min="8" max="16384" width="9.140625" style="296"/>
  </cols>
  <sheetData>
    <row r="1" spans="1:6" ht="39.950000000000003" customHeight="1">
      <c r="A1" s="346" t="s">
        <v>362</v>
      </c>
      <c r="B1" s="346"/>
      <c r="C1" s="346"/>
      <c r="D1" s="346"/>
      <c r="E1" s="297"/>
      <c r="F1" s="297"/>
    </row>
    <row r="2" spans="1:6">
      <c r="A2" s="297"/>
      <c r="B2" s="226"/>
      <c r="C2" s="226"/>
      <c r="D2" s="226"/>
    </row>
    <row r="3" spans="1:6" ht="23.25">
      <c r="A3" s="299" t="s">
        <v>363</v>
      </c>
      <c r="B3" s="226"/>
      <c r="C3" s="226"/>
      <c r="D3" s="226"/>
    </row>
    <row r="4" spans="1:6" ht="82.5" customHeight="1">
      <c r="A4" s="226"/>
      <c r="B4" s="347" t="s">
        <v>460</v>
      </c>
      <c r="C4" s="347"/>
      <c r="D4" s="347"/>
      <c r="E4" s="347"/>
      <c r="F4" s="347"/>
    </row>
    <row r="5" spans="1:6" ht="18.75">
      <c r="A5" s="226"/>
      <c r="B5" s="189" t="s">
        <v>438</v>
      </c>
      <c r="C5" s="294"/>
      <c r="D5" s="226"/>
    </row>
    <row r="6" spans="1:6" ht="19.5" customHeight="1">
      <c r="A6" s="226"/>
      <c r="B6" s="347" t="s">
        <v>445</v>
      </c>
      <c r="C6" s="347"/>
      <c r="D6" s="347"/>
      <c r="E6" s="347"/>
      <c r="F6" s="347"/>
    </row>
    <row r="7" spans="1:6" ht="18.75">
      <c r="A7" s="226"/>
      <c r="B7" s="189" t="s">
        <v>446</v>
      </c>
      <c r="C7" s="294"/>
      <c r="D7" s="226"/>
    </row>
    <row r="8" spans="1:6" ht="54" customHeight="1">
      <c r="A8" s="226"/>
      <c r="B8" s="347" t="s">
        <v>459</v>
      </c>
      <c r="C8" s="347"/>
      <c r="D8" s="347"/>
      <c r="E8" s="347"/>
      <c r="F8" s="347"/>
    </row>
    <row r="9" spans="1:6" ht="18.75">
      <c r="A9" s="226"/>
      <c r="B9" s="189" t="s">
        <v>228</v>
      </c>
      <c r="C9" s="294"/>
      <c r="D9" s="226"/>
    </row>
    <row r="10" spans="1:6" ht="15" customHeight="1">
      <c r="A10" s="226"/>
      <c r="B10" s="190">
        <v>1</v>
      </c>
      <c r="C10" s="347" t="s">
        <v>237</v>
      </c>
      <c r="D10" s="347"/>
      <c r="E10" s="347"/>
      <c r="F10" s="347"/>
    </row>
    <row r="11" spans="1:6">
      <c r="A11" s="226"/>
      <c r="B11" s="190">
        <v>2</v>
      </c>
      <c r="C11" s="347" t="s">
        <v>238</v>
      </c>
      <c r="D11" s="347"/>
      <c r="E11" s="347"/>
      <c r="F11" s="347"/>
    </row>
    <row r="12" spans="1:6" ht="32.25" customHeight="1">
      <c r="A12" s="226"/>
      <c r="B12" s="190">
        <v>3</v>
      </c>
      <c r="C12" s="347" t="s">
        <v>452</v>
      </c>
      <c r="D12" s="347"/>
      <c r="E12" s="347"/>
      <c r="F12" s="347"/>
    </row>
    <row r="13" spans="1:6">
      <c r="A13" s="226"/>
      <c r="B13" s="190"/>
      <c r="C13" s="347"/>
      <c r="D13" s="347"/>
      <c r="E13" s="347"/>
      <c r="F13" s="347"/>
    </row>
    <row r="14" spans="1:6" ht="15" customHeight="1">
      <c r="A14" s="226"/>
      <c r="B14" s="190"/>
      <c r="C14" s="347"/>
      <c r="D14" s="347"/>
      <c r="E14" s="347"/>
      <c r="F14" s="347"/>
    </row>
    <row r="15" spans="1:6">
      <c r="A15" s="226"/>
      <c r="B15" s="190"/>
      <c r="C15" s="347"/>
      <c r="D15" s="347"/>
      <c r="E15" s="347"/>
      <c r="F15" s="347"/>
    </row>
    <row r="16" spans="1:6">
      <c r="A16" s="226"/>
      <c r="B16" s="226"/>
      <c r="C16" s="347"/>
      <c r="D16" s="347"/>
      <c r="E16" s="347"/>
      <c r="F16" s="347"/>
    </row>
    <row r="17" spans="1:6">
      <c r="A17" s="226"/>
      <c r="B17" s="190"/>
      <c r="C17" s="347"/>
      <c r="D17" s="347"/>
      <c r="E17" s="347"/>
      <c r="F17" s="347"/>
    </row>
    <row r="18" spans="1:6" ht="30" customHeight="1">
      <c r="A18" s="226"/>
      <c r="B18" s="107"/>
      <c r="C18" s="347"/>
      <c r="D18" s="347"/>
      <c r="E18" s="347"/>
      <c r="F18" s="347"/>
    </row>
    <row r="19" spans="1:6" ht="30.75" customHeight="1">
      <c r="A19" s="226"/>
      <c r="B19" s="190"/>
      <c r="C19" s="347"/>
      <c r="D19" s="347"/>
      <c r="E19" s="347"/>
      <c r="F19" s="347"/>
    </row>
    <row r="20" spans="1:6">
      <c r="A20" s="226"/>
      <c r="B20" s="226"/>
      <c r="C20" s="226"/>
      <c r="D20" s="226"/>
    </row>
  </sheetData>
  <sheetProtection formatColumns="0" formatRows="0"/>
  <mergeCells count="14">
    <mergeCell ref="A1:D1"/>
    <mergeCell ref="C19:F19"/>
    <mergeCell ref="B4:F4"/>
    <mergeCell ref="B6:F6"/>
    <mergeCell ref="C10:F10"/>
    <mergeCell ref="C11:F11"/>
    <mergeCell ref="C12:F12"/>
    <mergeCell ref="C13:F13"/>
    <mergeCell ref="B8:F8"/>
    <mergeCell ref="C14:F14"/>
    <mergeCell ref="C15:F15"/>
    <mergeCell ref="C16:F16"/>
    <mergeCell ref="C17:F17"/>
    <mergeCell ref="C18:F18"/>
  </mergeCells>
  <pageMargins left="0.70866141732283472" right="0.70866141732283472" top="0.74803149606299213" bottom="0.74803149606299213" header="0.31496062992125984" footer="0.31496062992125984"/>
  <pageSetup paperSize="9" scale="69" fitToHeight="0" orientation="portrait" r:id="rId1"/>
  <headerFooter>
    <oddHeader>&amp;R&amp;D &amp;T</oddHeader>
    <oddFooter>&amp;L&amp;F&amp;C&amp;A&amp;R&amp;P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0" tint="-0.14999847407452621"/>
    <pageSetUpPr fitToPage="1"/>
  </sheetPr>
  <dimension ref="A1:U88"/>
  <sheetViews>
    <sheetView showGridLines="0" view="pageBreakPreview" zoomScaleNormal="100" zoomScaleSheetLayoutView="100" workbookViewId="0">
      <selection activeCell="D23" sqref="D23"/>
    </sheetView>
  </sheetViews>
  <sheetFormatPr defaultRowHeight="15"/>
  <cols>
    <col min="1" max="1" width="72.140625" style="12" customWidth="1"/>
    <col min="2" max="19" width="10.42578125" style="12" customWidth="1"/>
    <col min="20" max="20" width="2.7109375" style="12" customWidth="1"/>
    <col min="21" max="21" width="10.42578125" customWidth="1"/>
    <col min="22" max="22" width="2.7109375" customWidth="1"/>
  </cols>
  <sheetData>
    <row r="1" spans="1:20" ht="39.950000000000003" customHeight="1">
      <c r="A1" s="153" t="s">
        <v>119</v>
      </c>
    </row>
    <row r="2" spans="1:20" s="18" customFormat="1" ht="39.950000000000003" customHeight="1">
      <c r="A2" s="197" t="s">
        <v>257</v>
      </c>
      <c r="B2"/>
      <c r="C2"/>
      <c r="D2"/>
      <c r="E2" s="12"/>
      <c r="F2" s="12"/>
      <c r="G2" s="12"/>
      <c r="H2" s="12"/>
      <c r="I2" s="12"/>
      <c r="J2" s="334"/>
      <c r="K2" s="12"/>
      <c r="L2" s="12"/>
      <c r="M2" s="12"/>
      <c r="N2" s="12"/>
      <c r="O2" s="12"/>
      <c r="P2" s="12"/>
    </row>
    <row r="3" spans="1:20" ht="15" customHeight="1">
      <c r="A3" s="115" t="s">
        <v>107</v>
      </c>
      <c r="B3" s="24"/>
      <c r="C3" s="355" t="s">
        <v>109</v>
      </c>
      <c r="D3" s="355"/>
    </row>
    <row r="4" spans="1:20" ht="15" customHeight="1">
      <c r="A4" s="27" t="s">
        <v>108</v>
      </c>
      <c r="B4" s="28"/>
      <c r="C4" s="354">
        <f>EDB_Name</f>
        <v>0</v>
      </c>
      <c r="D4" s="354"/>
    </row>
    <row r="5" spans="1:20">
      <c r="A5" s="77" t="s">
        <v>160</v>
      </c>
      <c r="B5" s="28"/>
      <c r="C5" s="354">
        <f>'EDB data'!C6</f>
        <v>1</v>
      </c>
      <c r="D5" s="354"/>
    </row>
    <row r="6" spans="1:20">
      <c r="A6" s="43" t="s">
        <v>403</v>
      </c>
      <c r="C6" s="356">
        <v>1</v>
      </c>
      <c r="D6" s="356"/>
    </row>
    <row r="7" spans="1:20" ht="39" customHeight="1">
      <c r="A7" s="24"/>
      <c r="B7" s="24" t="s">
        <v>256</v>
      </c>
      <c r="C7" s="24" t="str">
        <f>Inputs!B20</f>
        <v xml:space="preserve">Alpine Energy </v>
      </c>
      <c r="D7" s="24" t="str">
        <f>Inputs!C20</f>
        <v>Aurora Energy</v>
      </c>
      <c r="E7" s="24" t="str">
        <f>Inputs!D20</f>
        <v xml:space="preserve">Centralines </v>
      </c>
      <c r="F7" s="24" t="str">
        <f>Inputs!E20</f>
        <v xml:space="preserve">Eastland </v>
      </c>
      <c r="G7" s="24" t="str">
        <f>Inputs!F20</f>
        <v>Electricity Ashburton</v>
      </c>
      <c r="H7" s="24" t="str">
        <f>Inputs!G20</f>
        <v>Electricity Invercargill</v>
      </c>
      <c r="I7" s="24" t="str">
        <f>Inputs!H20</f>
        <v xml:space="preserve">Horizon Energy </v>
      </c>
      <c r="J7" s="24" t="str">
        <f>Inputs!I20</f>
        <v xml:space="preserve">Nelson Electricity </v>
      </c>
      <c r="K7" s="24" t="str">
        <f>Inputs!J20</f>
        <v xml:space="preserve">Network Tasman </v>
      </c>
      <c r="L7" s="24" t="str">
        <f>Inputs!K20</f>
        <v>Orion</v>
      </c>
      <c r="M7" s="24" t="str">
        <f>Inputs!L20</f>
        <v xml:space="preserve">OtagoNet </v>
      </c>
      <c r="N7" s="24" t="str">
        <f>Inputs!M20</f>
        <v xml:space="preserve">Powerco </v>
      </c>
      <c r="O7" s="24" t="str">
        <f>Inputs!N20</f>
        <v>The Lines Company</v>
      </c>
      <c r="P7" s="24" t="str">
        <f>Inputs!O20</f>
        <v xml:space="preserve">Top Energy </v>
      </c>
      <c r="Q7" s="24" t="str">
        <f>Inputs!P20</f>
        <v xml:space="preserve">Unison </v>
      </c>
      <c r="R7" s="24" t="str">
        <f>Inputs!Q20</f>
        <v xml:space="preserve">Vector </v>
      </c>
      <c r="S7" s="24" t="str">
        <f>Inputs!R20</f>
        <v xml:space="preserve">Wellington Electricity </v>
      </c>
    </row>
    <row r="8" spans="1:20">
      <c r="A8" s="72" t="s">
        <v>160</v>
      </c>
      <c r="B8" s="219">
        <f>C5</f>
        <v>1</v>
      </c>
      <c r="C8" s="219">
        <f>Inputs!B21</f>
        <v>1</v>
      </c>
      <c r="D8" s="219">
        <f>Inputs!C21</f>
        <v>2</v>
      </c>
      <c r="E8" s="219">
        <f>Inputs!D21</f>
        <v>3</v>
      </c>
      <c r="F8" s="219">
        <f>Inputs!E21</f>
        <v>4</v>
      </c>
      <c r="G8" s="219">
        <f>Inputs!F21</f>
        <v>5</v>
      </c>
      <c r="H8" s="219">
        <f>Inputs!G21</f>
        <v>6</v>
      </c>
      <c r="I8" s="219">
        <f>Inputs!H21</f>
        <v>7</v>
      </c>
      <c r="J8" s="219">
        <f>Inputs!I21</f>
        <v>8</v>
      </c>
      <c r="K8" s="219">
        <f>Inputs!J21</f>
        <v>9</v>
      </c>
      <c r="L8" s="219">
        <f>Inputs!K21</f>
        <v>10</v>
      </c>
      <c r="M8" s="219">
        <f>Inputs!L21</f>
        <v>11</v>
      </c>
      <c r="N8" s="219">
        <f>Inputs!M21</f>
        <v>12</v>
      </c>
      <c r="O8" s="219">
        <f>Inputs!N21</f>
        <v>13</v>
      </c>
      <c r="P8" s="219">
        <f>Inputs!O21</f>
        <v>14</v>
      </c>
      <c r="Q8" s="219">
        <f>Inputs!P21</f>
        <v>15</v>
      </c>
      <c r="R8" s="219">
        <f>Inputs!Q21</f>
        <v>16</v>
      </c>
      <c r="S8" s="219">
        <f>Inputs!R21</f>
        <v>17</v>
      </c>
    </row>
    <row r="9" spans="1:20" ht="39.950000000000003" customHeight="1">
      <c r="A9" s="158" t="s">
        <v>126</v>
      </c>
      <c r="B9" s="220"/>
      <c r="C9" s="221">
        <f t="dataTable" ref="C9:S38" dt2D="0" dtr="1" r1="C5"/>
        <v>0</v>
      </c>
      <c r="D9" s="221">
        <v>0</v>
      </c>
      <c r="E9" s="221">
        <v>0</v>
      </c>
      <c r="F9" s="221">
        <v>0</v>
      </c>
      <c r="G9" s="221">
        <v>0</v>
      </c>
      <c r="H9" s="221">
        <v>0</v>
      </c>
      <c r="I9" s="221">
        <v>0</v>
      </c>
      <c r="J9" s="221">
        <v>0</v>
      </c>
      <c r="K9" s="221">
        <v>0</v>
      </c>
      <c r="L9" s="221">
        <v>0</v>
      </c>
      <c r="M9" s="221">
        <v>0</v>
      </c>
      <c r="N9" s="221">
        <v>0</v>
      </c>
      <c r="O9" s="221">
        <v>0</v>
      </c>
      <c r="P9" s="221">
        <v>0</v>
      </c>
      <c r="Q9" s="221">
        <v>0</v>
      </c>
      <c r="R9" s="221">
        <v>0</v>
      </c>
      <c r="S9" s="221">
        <v>0</v>
      </c>
    </row>
    <row r="10" spans="1:20">
      <c r="A10" s="75" t="s">
        <v>154</v>
      </c>
      <c r="B10" s="222">
        <f>BBAR!C57</f>
        <v>165019.35520936377</v>
      </c>
      <c r="C10" s="223">
        <v>165019.35520936377</v>
      </c>
      <c r="D10" s="223">
        <v>245496.93486469818</v>
      </c>
      <c r="E10" s="223">
        <v>48560.49918541564</v>
      </c>
      <c r="F10" s="223">
        <v>103342.59413946499</v>
      </c>
      <c r="G10" s="223">
        <v>143676.80514256313</v>
      </c>
      <c r="H10" s="223">
        <v>59237.765673803762</v>
      </c>
      <c r="I10" s="223">
        <v>94957.647526969362</v>
      </c>
      <c r="J10" s="223">
        <v>30009.628894136797</v>
      </c>
      <c r="K10" s="223">
        <v>121965.53690159708</v>
      </c>
      <c r="L10" s="223">
        <v>654673.21553675563</v>
      </c>
      <c r="M10" s="223">
        <v>112585.78696833826</v>
      </c>
      <c r="N10" s="223">
        <v>1084746.8225339472</v>
      </c>
      <c r="O10" s="223">
        <v>148021.63547038467</v>
      </c>
      <c r="P10" s="223">
        <v>168793.17221206252</v>
      </c>
      <c r="Q10" s="223">
        <v>434826.08983744943</v>
      </c>
      <c r="R10" s="223">
        <v>1741421.7786071149</v>
      </c>
      <c r="S10" s="223">
        <v>433597.14050494006</v>
      </c>
    </row>
    <row r="11" spans="1:20">
      <c r="A11" s="75" t="s">
        <v>201</v>
      </c>
      <c r="B11" s="222">
        <f>MAR!D56</f>
        <v>38000.633296995416</v>
      </c>
      <c r="C11" s="223">
        <v>38000.633296995416</v>
      </c>
      <c r="D11" s="223">
        <v>56010.914827972731</v>
      </c>
      <c r="E11" s="223">
        <v>11334.754028567542</v>
      </c>
      <c r="F11" s="223">
        <v>23921.206255017292</v>
      </c>
      <c r="G11" s="223">
        <v>32931.319264078353</v>
      </c>
      <c r="H11" s="223">
        <v>13629.836659395118</v>
      </c>
      <c r="I11" s="223">
        <v>21890.936354653455</v>
      </c>
      <c r="J11" s="223">
        <v>6844.43716533728</v>
      </c>
      <c r="K11" s="223">
        <v>27877.333442939605</v>
      </c>
      <c r="L11" s="223" t="e">
        <v>#DIV/0!</v>
      </c>
      <c r="M11" s="223">
        <v>25812.451408755238</v>
      </c>
      <c r="N11" s="223">
        <v>249888.26963926293</v>
      </c>
      <c r="O11" s="223">
        <v>34484.967955962245</v>
      </c>
      <c r="P11" s="223">
        <v>39107.643304338053</v>
      </c>
      <c r="Q11" s="223">
        <v>99712.014591420055</v>
      </c>
      <c r="R11" s="223">
        <v>393323.08506802458</v>
      </c>
      <c r="S11" s="223">
        <v>99151.56341798832</v>
      </c>
    </row>
    <row r="12" spans="1:20">
      <c r="A12" s="75" t="s">
        <v>202</v>
      </c>
      <c r="B12" s="222">
        <f>MAR!D57</f>
        <v>30815.776597903448</v>
      </c>
      <c r="C12" s="223">
        <v>30815.776597903448</v>
      </c>
      <c r="D12" s="223">
        <v>56010.914827972731</v>
      </c>
      <c r="E12" s="223">
        <v>9931.350440476077</v>
      </c>
      <c r="F12" s="223">
        <v>22598.545739937665</v>
      </c>
      <c r="G12" s="223">
        <v>32931.319264078353</v>
      </c>
      <c r="H12" s="223">
        <v>13629.836659395118</v>
      </c>
      <c r="I12" s="223">
        <v>21890.936354653455</v>
      </c>
      <c r="J12" s="223">
        <v>6844.43716533728</v>
      </c>
      <c r="K12" s="223">
        <v>27877.333442939605</v>
      </c>
      <c r="L12" s="223" t="e">
        <v>#DIV/0!</v>
      </c>
      <c r="M12" s="223">
        <v>25812.451408755238</v>
      </c>
      <c r="N12" s="223">
        <v>249888.26963926293</v>
      </c>
      <c r="O12" s="223">
        <v>34484.967955962245</v>
      </c>
      <c r="P12" s="223">
        <v>34247.353720204017</v>
      </c>
      <c r="Q12" s="223">
        <v>99712.014591420055</v>
      </c>
      <c r="R12" s="223">
        <v>393323.08506802458</v>
      </c>
      <c r="S12" s="223">
        <v>99151.56341798832</v>
      </c>
    </row>
    <row r="13" spans="1:20" s="224" customFormat="1">
      <c r="A13" s="75" t="s">
        <v>322</v>
      </c>
      <c r="B13" s="222">
        <f>MAR!D59</f>
        <v>165582.57471862741</v>
      </c>
      <c r="C13" s="257">
        <v>165582.57471862741</v>
      </c>
      <c r="D13" s="257">
        <v>245496.93486469818</v>
      </c>
      <c r="E13" s="257">
        <v>48560.49918541564</v>
      </c>
      <c r="F13" s="257">
        <v>103342.59413946499</v>
      </c>
      <c r="G13" s="257">
        <v>143676.80514256313</v>
      </c>
      <c r="H13" s="257">
        <v>59237.765673803762</v>
      </c>
      <c r="I13" s="257">
        <v>94957.647526969362</v>
      </c>
      <c r="J13" s="257">
        <v>30009.628894136797</v>
      </c>
      <c r="K13" s="257">
        <v>121965.53690159708</v>
      </c>
      <c r="L13" s="257">
        <v>654673.21553675563</v>
      </c>
      <c r="M13" s="257">
        <v>112647.73987182854</v>
      </c>
      <c r="N13" s="257">
        <v>1084746.8225339472</v>
      </c>
      <c r="O13" s="257">
        <v>148122.75003810308</v>
      </c>
      <c r="P13" s="257">
        <v>168793.17221206252</v>
      </c>
      <c r="Q13" s="257">
        <v>434826.08983744943</v>
      </c>
      <c r="R13" s="257">
        <v>1741421.7786071149</v>
      </c>
      <c r="S13" s="257">
        <v>433597.14050494006</v>
      </c>
      <c r="T13" s="225"/>
    </row>
    <row r="14" spans="1:20" s="224" customFormat="1">
      <c r="A14" s="75" t="s">
        <v>348</v>
      </c>
      <c r="B14" s="222">
        <f>RevChange!D28</f>
        <v>-28553.982901149953</v>
      </c>
      <c r="C14" s="293">
        <v>-28553.982901149953</v>
      </c>
      <c r="D14" s="293">
        <v>10111.468337381608</v>
      </c>
      <c r="E14" s="293">
        <v>-6565.656695682148</v>
      </c>
      <c r="F14" s="293">
        <v>-11174.322300773565</v>
      </c>
      <c r="G14" s="293">
        <v>-12794.771732500682</v>
      </c>
      <c r="H14" s="293">
        <v>-2016.0428281115674</v>
      </c>
      <c r="I14" s="293">
        <v>-2566.667359000392</v>
      </c>
      <c r="J14" s="293">
        <v>550.94810011342997</v>
      </c>
      <c r="K14" s="293">
        <v>7856.6740334576461</v>
      </c>
      <c r="L14" s="293" t="e">
        <v>#DIV/0!</v>
      </c>
      <c r="M14" s="293">
        <v>-1721.3885907572403</v>
      </c>
      <c r="N14" s="293">
        <v>-24895.15453362558</v>
      </c>
      <c r="O14" s="293">
        <v>13428.984437835228</v>
      </c>
      <c r="P14" s="293">
        <v>-23577.092754734331</v>
      </c>
      <c r="Q14" s="293">
        <v>9549.6260158286896</v>
      </c>
      <c r="R14" s="293">
        <v>49232.226484264713</v>
      </c>
      <c r="S14" s="293">
        <v>29116.378575510345</v>
      </c>
      <c r="T14" s="225"/>
    </row>
    <row r="15" spans="1:20" s="224" customFormat="1">
      <c r="A15" s="75" t="s">
        <v>349</v>
      </c>
      <c r="B15" s="291">
        <f>RevChange!D29</f>
        <v>-0.20837974412802807</v>
      </c>
      <c r="C15" s="292">
        <v>-0.20837974412802807</v>
      </c>
      <c r="D15" s="292">
        <v>3.9558434741238331E-2</v>
      </c>
      <c r="E15" s="292">
        <v>-0.15634435817415576</v>
      </c>
      <c r="F15" s="292">
        <v>-0.12123827514451328</v>
      </c>
      <c r="G15" s="292">
        <v>-9.7758045158221049E-2</v>
      </c>
      <c r="H15" s="292">
        <v>-3.5232123883235024E-2</v>
      </c>
      <c r="I15" s="292">
        <v>-2.7780497125738147E-2</v>
      </c>
      <c r="J15" s="292">
        <v>1.8028066034783546E-2</v>
      </c>
      <c r="K15" s="292">
        <v>6.0518720000755886E-2</v>
      </c>
      <c r="L15" s="292">
        <v>0</v>
      </c>
      <c r="M15" s="292">
        <v>-1.5518301745952963E-2</v>
      </c>
      <c r="N15" s="292">
        <v>-2.3489281835633272E-2</v>
      </c>
      <c r="O15" s="292">
        <v>8.312497839405962E-2</v>
      </c>
      <c r="P15" s="292">
        <v>-0.16235869225255092</v>
      </c>
      <c r="Q15" s="292">
        <v>2.1489981731993971E-2</v>
      </c>
      <c r="R15" s="292">
        <v>2.7493991772995992E-2</v>
      </c>
      <c r="S15" s="292">
        <v>6.2925281788553014E-2</v>
      </c>
      <c r="T15" s="225"/>
    </row>
    <row r="16" spans="1:20" s="296" customFormat="1">
      <c r="A16" s="27" t="s">
        <v>368</v>
      </c>
      <c r="B16" s="222">
        <f>MAR!D54</f>
        <v>38000.633296995416</v>
      </c>
      <c r="C16" s="223">
        <v>38000.633296995416</v>
      </c>
      <c r="D16" s="223">
        <v>56010.914827972731</v>
      </c>
      <c r="E16" s="223">
        <v>11334.754028567542</v>
      </c>
      <c r="F16" s="223">
        <v>23921.206255017292</v>
      </c>
      <c r="G16" s="223">
        <v>32931.319264078353</v>
      </c>
      <c r="H16" s="223">
        <v>13629.836659395118</v>
      </c>
      <c r="I16" s="223">
        <v>21890.936354653455</v>
      </c>
      <c r="J16" s="223">
        <v>6844.43716533728</v>
      </c>
      <c r="K16" s="223">
        <v>27877.333442939605</v>
      </c>
      <c r="L16" s="223" t="e">
        <v>#DIV/0!</v>
      </c>
      <c r="M16" s="223">
        <v>25812.451408755238</v>
      </c>
      <c r="N16" s="223">
        <v>249888.26963926293</v>
      </c>
      <c r="O16" s="223">
        <v>34484.967955962245</v>
      </c>
      <c r="P16" s="223">
        <v>39107.643304338053</v>
      </c>
      <c r="Q16" s="223">
        <v>99712.014591420055</v>
      </c>
      <c r="R16" s="223">
        <v>393323.08506802458</v>
      </c>
      <c r="S16" s="223">
        <v>99151.56341798832</v>
      </c>
      <c r="T16" s="225"/>
    </row>
    <row r="17" spans="1:20" s="296" customFormat="1">
      <c r="A17" s="27" t="s">
        <v>369</v>
      </c>
      <c r="B17" s="222">
        <f>MAR!E54</f>
        <v>38672.648783926488</v>
      </c>
      <c r="C17" s="223">
        <v>38672.648783926488</v>
      </c>
      <c r="D17" s="223">
        <v>57177.192381593064</v>
      </c>
      <c r="E17" s="223">
        <v>11432.595100324597</v>
      </c>
      <c r="F17" s="223">
        <v>24234.471717381304</v>
      </c>
      <c r="G17" s="223">
        <v>33536.132192591285</v>
      </c>
      <c r="H17" s="223">
        <v>13852.151572653953</v>
      </c>
      <c r="I17" s="223">
        <v>22225.296525164915</v>
      </c>
      <c r="J17" s="223">
        <v>6988.2133559965687</v>
      </c>
      <c r="K17" s="223">
        <v>28430.785797021355</v>
      </c>
      <c r="L17" s="223" t="e">
        <v>#DIV/0!</v>
      </c>
      <c r="M17" s="223">
        <v>26290.195806455129</v>
      </c>
      <c r="N17" s="223">
        <v>253802.52549607281</v>
      </c>
      <c r="O17" s="223">
        <v>34830.239556125714</v>
      </c>
      <c r="P17" s="223">
        <v>39600.37983577828</v>
      </c>
      <c r="Q17" s="223">
        <v>101517.61119219589</v>
      </c>
      <c r="R17" s="223">
        <v>403633.45812203275</v>
      </c>
      <c r="S17" s="223">
        <v>101095.7410530621</v>
      </c>
      <c r="T17" s="225"/>
    </row>
    <row r="18" spans="1:20" s="296" customFormat="1">
      <c r="A18" s="27" t="s">
        <v>370</v>
      </c>
      <c r="B18" s="222">
        <f>MAR!F54</f>
        <v>39459.794828958438</v>
      </c>
      <c r="C18" s="223">
        <v>39459.794828958438</v>
      </c>
      <c r="D18" s="223">
        <v>58520.87421547305</v>
      </c>
      <c r="E18" s="223">
        <v>11561.531439360611</v>
      </c>
      <c r="F18" s="223">
        <v>24616.247946099702</v>
      </c>
      <c r="G18" s="223">
        <v>34241.646198533301</v>
      </c>
      <c r="H18" s="223">
        <v>14115.024556135275</v>
      </c>
      <c r="I18" s="223">
        <v>22623.9591947726</v>
      </c>
      <c r="J18" s="223">
        <v>7153.7274536899558</v>
      </c>
      <c r="K18" s="223">
        <v>29071.290846818913</v>
      </c>
      <c r="L18" s="223" t="e">
        <v>#DIV/0!</v>
      </c>
      <c r="M18" s="223">
        <v>26847.027593516756</v>
      </c>
      <c r="N18" s="223">
        <v>258454.33925002854</v>
      </c>
      <c r="O18" s="223">
        <v>35271.255215940924</v>
      </c>
      <c r="P18" s="223">
        <v>40204.519587096183</v>
      </c>
      <c r="Q18" s="223">
        <v>103627.04355030214</v>
      </c>
      <c r="R18" s="223">
        <v>415300.73505764711</v>
      </c>
      <c r="S18" s="223">
        <v>103348.45126454493</v>
      </c>
      <c r="T18" s="225"/>
    </row>
    <row r="19" spans="1:20" s="296" customFormat="1">
      <c r="A19" s="27" t="s">
        <v>371</v>
      </c>
      <c r="B19" s="222">
        <f>MAR!G54</f>
        <v>40395.008108002366</v>
      </c>
      <c r="C19" s="223">
        <v>40395.008108002366</v>
      </c>
      <c r="D19" s="223">
        <v>60092.567146075387</v>
      </c>
      <c r="E19" s="223">
        <v>11730.2665094851</v>
      </c>
      <c r="F19" s="223">
        <v>25086.041205118894</v>
      </c>
      <c r="G19" s="223">
        <v>35076.66308644681</v>
      </c>
      <c r="H19" s="223">
        <v>14430.055917984522</v>
      </c>
      <c r="I19" s="223">
        <v>23105.300792143873</v>
      </c>
      <c r="J19" s="223">
        <v>7347.1786057762911</v>
      </c>
      <c r="K19" s="223">
        <v>29823.715094196788</v>
      </c>
      <c r="L19" s="223" t="e">
        <v>#DIV/0!</v>
      </c>
      <c r="M19" s="223">
        <v>27505.565018739868</v>
      </c>
      <c r="N19" s="223">
        <v>264054.5709406939</v>
      </c>
      <c r="O19" s="223">
        <v>35834.994514720202</v>
      </c>
      <c r="P19" s="223">
        <v>40951.74152549242</v>
      </c>
      <c r="Q19" s="223">
        <v>106127.22273327173</v>
      </c>
      <c r="R19" s="223">
        <v>428706.64366884105</v>
      </c>
      <c r="S19" s="223">
        <v>105997.85055356435</v>
      </c>
      <c r="T19" s="225"/>
    </row>
    <row r="20" spans="1:20" s="296" customFormat="1">
      <c r="A20" s="27" t="s">
        <v>372</v>
      </c>
      <c r="B20" s="222">
        <f>MAR!H54</f>
        <v>41370.97956396189</v>
      </c>
      <c r="C20" s="223">
        <v>41370.97956396189</v>
      </c>
      <c r="D20" s="223">
        <v>61734.216005019545</v>
      </c>
      <c r="E20" s="223">
        <v>11906.815433570366</v>
      </c>
      <c r="F20" s="223">
        <v>25576.294999252845</v>
      </c>
      <c r="G20" s="223">
        <v>35948.19879368705</v>
      </c>
      <c r="H20" s="223">
        <v>14758.751405975787</v>
      </c>
      <c r="I20" s="223">
        <v>23607.493138158894</v>
      </c>
      <c r="J20" s="223">
        <v>7549.2539047241517</v>
      </c>
      <c r="K20" s="223">
        <v>30609.370295079952</v>
      </c>
      <c r="L20" s="223" t="e">
        <v>#DIV/0!</v>
      </c>
      <c r="M20" s="223">
        <v>28192.926537852221</v>
      </c>
      <c r="N20" s="223">
        <v>269897.44861422363</v>
      </c>
      <c r="O20" s="223">
        <v>36424.114024132294</v>
      </c>
      <c r="P20" s="223">
        <v>41731.606287894181</v>
      </c>
      <c r="Q20" s="223">
        <v>108736.59217559781</v>
      </c>
      <c r="R20" s="223">
        <v>442744.27631756337</v>
      </c>
      <c r="S20" s="223">
        <v>108764.05028853723</v>
      </c>
      <c r="T20" s="225"/>
    </row>
    <row r="21" spans="1:20" s="296" customFormat="1">
      <c r="A21" s="27" t="s">
        <v>373</v>
      </c>
      <c r="B21" s="222">
        <f>MAR!D55</f>
        <v>30815.776597903448</v>
      </c>
      <c r="C21" s="223">
        <v>30815.776597903448</v>
      </c>
      <c r="D21" s="223">
        <v>56010.914827972731</v>
      </c>
      <c r="E21" s="223">
        <v>9931.350440476077</v>
      </c>
      <c r="F21" s="223">
        <v>22598.545739937665</v>
      </c>
      <c r="G21" s="223">
        <v>32931.319264078353</v>
      </c>
      <c r="H21" s="223">
        <v>13629.836659395118</v>
      </c>
      <c r="I21" s="223">
        <v>21890.936354653455</v>
      </c>
      <c r="J21" s="223">
        <v>6844.43716533728</v>
      </c>
      <c r="K21" s="223">
        <v>27877.333442939605</v>
      </c>
      <c r="L21" s="223" t="e">
        <v>#DIV/0!</v>
      </c>
      <c r="M21" s="223">
        <v>25812.451408755238</v>
      </c>
      <c r="N21" s="223">
        <v>249888.26963926293</v>
      </c>
      <c r="O21" s="223">
        <v>34484.967955962245</v>
      </c>
      <c r="P21" s="223">
        <v>34247.353720204017</v>
      </c>
      <c r="Q21" s="223">
        <v>99712.014591420055</v>
      </c>
      <c r="R21" s="223">
        <v>393323.08506802458</v>
      </c>
      <c r="S21" s="223">
        <v>99151.56341798832</v>
      </c>
      <c r="T21" s="225"/>
    </row>
    <row r="22" spans="1:20" s="296" customFormat="1">
      <c r="A22" s="27" t="s">
        <v>374</v>
      </c>
      <c r="B22" s="222">
        <f>MAR!E55</f>
        <v>34810.413358833808</v>
      </c>
      <c r="C22" s="223">
        <v>34810.413358833808</v>
      </c>
      <c r="D22" s="223">
        <v>57177.192381593064</v>
      </c>
      <c r="E22" s="223">
        <v>10718.272815287932</v>
      </c>
      <c r="F22" s="223">
        <v>23581.324708397882</v>
      </c>
      <c r="G22" s="223">
        <v>33536.132192591285</v>
      </c>
      <c r="H22" s="223">
        <v>13852.151572653953</v>
      </c>
      <c r="I22" s="223">
        <v>22225.296525164915</v>
      </c>
      <c r="J22" s="223">
        <v>6988.2133559965687</v>
      </c>
      <c r="K22" s="223">
        <v>28430.785797021355</v>
      </c>
      <c r="L22" s="223" t="e">
        <v>#DIV/0!</v>
      </c>
      <c r="M22" s="223">
        <v>26290.195806455129</v>
      </c>
      <c r="N22" s="223">
        <v>253802.52549607281</v>
      </c>
      <c r="O22" s="223">
        <v>34830.239556125714</v>
      </c>
      <c r="P22" s="223">
        <v>37106.372774646014</v>
      </c>
      <c r="Q22" s="223">
        <v>101517.61119219589</v>
      </c>
      <c r="R22" s="223">
        <v>403633.45812203275</v>
      </c>
      <c r="S22" s="223">
        <v>101095.7410530621</v>
      </c>
      <c r="T22" s="225"/>
    </row>
    <row r="23" spans="1:20" s="296" customFormat="1">
      <c r="A23" s="27" t="s">
        <v>375</v>
      </c>
      <c r="B23" s="222">
        <f>MAR!F55</f>
        <v>39426.031357855187</v>
      </c>
      <c r="C23" s="223">
        <v>39426.031357855187</v>
      </c>
      <c r="D23" s="223">
        <v>58520.87421547305</v>
      </c>
      <c r="E23" s="223">
        <v>11597.893770846709</v>
      </c>
      <c r="F23" s="223">
        <v>24671.395975517418</v>
      </c>
      <c r="G23" s="223">
        <v>34241.646198533301</v>
      </c>
      <c r="H23" s="223">
        <v>14115.024556135275</v>
      </c>
      <c r="I23" s="223">
        <v>22623.9591947726</v>
      </c>
      <c r="J23" s="223">
        <v>7153.7274536899558</v>
      </c>
      <c r="K23" s="223">
        <v>29071.290846818913</v>
      </c>
      <c r="L23" s="223" t="e">
        <v>#DIV/0!</v>
      </c>
      <c r="M23" s="223">
        <v>26847.027593516756</v>
      </c>
      <c r="N23" s="223">
        <v>258454.33925002854</v>
      </c>
      <c r="O23" s="223">
        <v>35271.255215940924</v>
      </c>
      <c r="P23" s="223">
        <v>40309.536676561038</v>
      </c>
      <c r="Q23" s="223">
        <v>103627.04355030214</v>
      </c>
      <c r="R23" s="223">
        <v>415300.73505764711</v>
      </c>
      <c r="S23" s="223">
        <v>103348.45126454493</v>
      </c>
      <c r="T23" s="225"/>
    </row>
    <row r="24" spans="1:20" s="296" customFormat="1">
      <c r="A24" s="27" t="s">
        <v>376</v>
      </c>
      <c r="B24" s="222">
        <f>MAR!G55</f>
        <v>44800.093315993014</v>
      </c>
      <c r="C24" s="223">
        <v>44800.093315993014</v>
      </c>
      <c r="D24" s="223">
        <v>60092.567146075387</v>
      </c>
      <c r="E24" s="223">
        <v>12590.860699197348</v>
      </c>
      <c r="F24" s="223">
        <v>25896.50896864352</v>
      </c>
      <c r="G24" s="223">
        <v>35076.66308644681</v>
      </c>
      <c r="H24" s="223">
        <v>14430.055917984522</v>
      </c>
      <c r="I24" s="223">
        <v>23105.300792143873</v>
      </c>
      <c r="J24" s="223">
        <v>7347.1786057762911</v>
      </c>
      <c r="K24" s="223">
        <v>29823.715094196788</v>
      </c>
      <c r="L24" s="223" t="e">
        <v>#DIV/0!</v>
      </c>
      <c r="M24" s="223">
        <v>27505.565018739868</v>
      </c>
      <c r="N24" s="223">
        <v>264054.5709406939</v>
      </c>
      <c r="O24" s="223">
        <v>35834.994514720202</v>
      </c>
      <c r="P24" s="223">
        <v>43932.82014112531</v>
      </c>
      <c r="Q24" s="223">
        <v>106127.22273327173</v>
      </c>
      <c r="R24" s="223">
        <v>428706.64366884105</v>
      </c>
      <c r="S24" s="223">
        <v>105997.85055356435</v>
      </c>
      <c r="T24" s="225"/>
    </row>
    <row r="25" spans="1:20" s="296" customFormat="1">
      <c r="A25" s="27" t="s">
        <v>377</v>
      </c>
      <c r="B25" s="222">
        <f>MAR!H55</f>
        <v>50929.569106493735</v>
      </c>
      <c r="C25" s="223">
        <v>50929.569106493735</v>
      </c>
      <c r="D25" s="223">
        <v>61734.216005019545</v>
      </c>
      <c r="E25" s="223">
        <v>13674.987535883231</v>
      </c>
      <c r="F25" s="223">
        <v>27194.679696157142</v>
      </c>
      <c r="G25" s="223">
        <v>35948.19879368705</v>
      </c>
      <c r="H25" s="223">
        <v>14758.751405975787</v>
      </c>
      <c r="I25" s="223">
        <v>23607.493138158894</v>
      </c>
      <c r="J25" s="223">
        <v>7549.2539047241517</v>
      </c>
      <c r="K25" s="223">
        <v>30609.370295079952</v>
      </c>
      <c r="L25" s="223" t="e">
        <v>#DIV/0!</v>
      </c>
      <c r="M25" s="223">
        <v>28192.926537852221</v>
      </c>
      <c r="N25" s="223">
        <v>269897.44861422363</v>
      </c>
      <c r="O25" s="223">
        <v>36424.114024132294</v>
      </c>
      <c r="P25" s="223">
        <v>47903.316950571665</v>
      </c>
      <c r="Q25" s="223">
        <v>108736.59217559781</v>
      </c>
      <c r="R25" s="223">
        <v>442744.27631756337</v>
      </c>
      <c r="S25" s="223">
        <v>108764.05028853723</v>
      </c>
      <c r="T25" s="225"/>
    </row>
    <row r="26" spans="1:20" s="296" customFormat="1">
      <c r="A26" s="27" t="s">
        <v>384</v>
      </c>
      <c r="B26" s="222">
        <f>BBAR!F59</f>
        <v>38178.447647438181</v>
      </c>
      <c r="C26" s="223">
        <v>38178.447647438181</v>
      </c>
      <c r="D26" s="223">
        <v>56181.176189152146</v>
      </c>
      <c r="E26" s="223">
        <v>11193.600178592777</v>
      </c>
      <c r="F26" s="223">
        <v>23447.50565680414</v>
      </c>
      <c r="G26" s="223">
        <v>32175.751572086861</v>
      </c>
      <c r="H26" s="223">
        <v>13744.832971196171</v>
      </c>
      <c r="I26" s="223">
        <v>21955.783504710609</v>
      </c>
      <c r="J26" s="223">
        <v>7028.4074605999176</v>
      </c>
      <c r="K26" s="223">
        <v>28089.759696393943</v>
      </c>
      <c r="L26" s="223">
        <v>150702.69932616915</v>
      </c>
      <c r="M26" s="223">
        <v>25764.538845547035</v>
      </c>
      <c r="N26" s="223">
        <v>247367.22740113098</v>
      </c>
      <c r="O26" s="223">
        <v>34138.88236350377</v>
      </c>
      <c r="P26" s="223">
        <v>37818.762065446594</v>
      </c>
      <c r="Q26" s="223">
        <v>98992.513599217869</v>
      </c>
      <c r="R26" s="223">
        <v>397571.76502103161</v>
      </c>
      <c r="S26" s="223">
        <v>100037.94841700494</v>
      </c>
      <c r="T26" s="225"/>
    </row>
    <row r="27" spans="1:20" s="296" customFormat="1">
      <c r="A27" s="27" t="s">
        <v>385</v>
      </c>
      <c r="B27" s="222">
        <f>BBAR!G59</f>
        <v>38267.579040029799</v>
      </c>
      <c r="C27" s="223">
        <v>38267.579040029799</v>
      </c>
      <c r="D27" s="223">
        <v>56597.449103988336</v>
      </c>
      <c r="E27" s="223">
        <v>11228.837998061197</v>
      </c>
      <c r="F27" s="223">
        <v>23817.628075196917</v>
      </c>
      <c r="G27" s="223">
        <v>32635.963327070036</v>
      </c>
      <c r="H27" s="223">
        <v>13780.143047351174</v>
      </c>
      <c r="I27" s="223">
        <v>22006.710249427852</v>
      </c>
      <c r="J27" s="223">
        <v>6936.1912317142278</v>
      </c>
      <c r="K27" s="223">
        <v>28049.654944878905</v>
      </c>
      <c r="L27" s="223">
        <v>151567.27531745058</v>
      </c>
      <c r="M27" s="223">
        <v>25803.834961896086</v>
      </c>
      <c r="N27" s="223">
        <v>248022.1759705765</v>
      </c>
      <c r="O27" s="223">
        <v>34272.831795022117</v>
      </c>
      <c r="P27" s="223">
        <v>38481.666570940863</v>
      </c>
      <c r="Q27" s="223">
        <v>100015.4974136099</v>
      </c>
      <c r="R27" s="223">
        <v>398155.01419965032</v>
      </c>
      <c r="S27" s="223">
        <v>99735.768967710988</v>
      </c>
      <c r="T27" s="225"/>
    </row>
    <row r="28" spans="1:20" s="296" customFormat="1">
      <c r="A28" s="27" t="s">
        <v>386</v>
      </c>
      <c r="B28" s="222">
        <f>BBAR!H59</f>
        <v>39194.251274507456</v>
      </c>
      <c r="C28" s="223">
        <v>39194.251274507456</v>
      </c>
      <c r="D28" s="223">
        <v>58176.602044029059</v>
      </c>
      <c r="E28" s="223">
        <v>11515.041765627491</v>
      </c>
      <c r="F28" s="223">
        <v>24667.892430676609</v>
      </c>
      <c r="G28" s="223">
        <v>34149.158629679165</v>
      </c>
      <c r="H28" s="223">
        <v>14061.417405299286</v>
      </c>
      <c r="I28" s="223">
        <v>22524.668918632509</v>
      </c>
      <c r="J28" s="223">
        <v>7070.479411681752</v>
      </c>
      <c r="K28" s="223">
        <v>28923.159307972965</v>
      </c>
      <c r="L28" s="223">
        <v>155347.45156896292</v>
      </c>
      <c r="M28" s="223">
        <v>26608.275603392227</v>
      </c>
      <c r="N28" s="223">
        <v>256403.05671797052</v>
      </c>
      <c r="O28" s="223">
        <v>35090.255956473622</v>
      </c>
      <c r="P28" s="223">
        <v>40112.999493133248</v>
      </c>
      <c r="Q28" s="223">
        <v>103160.2859262256</v>
      </c>
      <c r="R28" s="223">
        <v>411469.86920579587</v>
      </c>
      <c r="S28" s="223">
        <v>102536.2700850212</v>
      </c>
      <c r="T28" s="225"/>
    </row>
    <row r="29" spans="1:20" s="296" customFormat="1">
      <c r="A29" s="27" t="s">
        <v>387</v>
      </c>
      <c r="B29" s="222">
        <f>BBAR!I59</f>
        <v>40295.370892754931</v>
      </c>
      <c r="C29" s="223">
        <v>40295.370892754931</v>
      </c>
      <c r="D29" s="223">
        <v>60367.707697644888</v>
      </c>
      <c r="E29" s="223">
        <v>11889.260668071192</v>
      </c>
      <c r="F29" s="223">
        <v>25480.840550063873</v>
      </c>
      <c r="G29" s="223">
        <v>35877.089246633892</v>
      </c>
      <c r="H29" s="223">
        <v>14417.844825174359</v>
      </c>
      <c r="I29" s="223">
        <v>23191.430453406767</v>
      </c>
      <c r="J29" s="223">
        <v>7292.5233140721502</v>
      </c>
      <c r="K29" s="223">
        <v>29964.167734950064</v>
      </c>
      <c r="L29" s="223">
        <v>159916.7903444751</v>
      </c>
      <c r="M29" s="223">
        <v>27725.936460981375</v>
      </c>
      <c r="N29" s="223">
        <v>267637.95149098203</v>
      </c>
      <c r="O29" s="223">
        <v>36177.31732207405</v>
      </c>
      <c r="P29" s="223">
        <v>41968.291998175446</v>
      </c>
      <c r="Q29" s="223">
        <v>107195.98171774576</v>
      </c>
      <c r="R29" s="223">
        <v>429623.0631035454</v>
      </c>
      <c r="S29" s="223">
        <v>106326.32616245077</v>
      </c>
      <c r="T29" s="225"/>
    </row>
    <row r="30" spans="1:20" s="296" customFormat="1">
      <c r="A30" s="27" t="s">
        <v>388</v>
      </c>
      <c r="B30" s="222">
        <f>BBAR!J59</f>
        <v>41272.161936535442</v>
      </c>
      <c r="C30" s="223">
        <v>41272.161936535442</v>
      </c>
      <c r="D30" s="223">
        <v>62324.084311486105</v>
      </c>
      <c r="E30" s="223">
        <v>12227.089692619371</v>
      </c>
      <c r="F30" s="223">
        <v>26232.495072210506</v>
      </c>
      <c r="G30" s="223">
        <v>37302.566299690196</v>
      </c>
      <c r="H30" s="223">
        <v>14770.307545907623</v>
      </c>
      <c r="I30" s="223">
        <v>23812.852120593103</v>
      </c>
      <c r="J30" s="223">
        <v>7524.692897238454</v>
      </c>
      <c r="K30" s="223">
        <v>30817.980563446428</v>
      </c>
      <c r="L30" s="223">
        <v>165157.88680151541</v>
      </c>
      <c r="M30" s="223">
        <v>28808.039914213248</v>
      </c>
      <c r="N30" s="223">
        <v>278860.35662237753</v>
      </c>
      <c r="O30" s="223">
        <v>37269.401840045604</v>
      </c>
      <c r="P30" s="223">
        <v>43826.397403942399</v>
      </c>
      <c r="Q30" s="223">
        <v>110927.08950426016</v>
      </c>
      <c r="R30" s="223">
        <v>447301.84479633824</v>
      </c>
      <c r="S30" s="223">
        <v>109849.89945013738</v>
      </c>
      <c r="T30" s="225"/>
    </row>
    <row r="31" spans="1:20" s="296" customFormat="1">
      <c r="A31" s="27" t="s">
        <v>378</v>
      </c>
      <c r="B31" s="222">
        <f>RAB!F94</f>
        <v>167553.03533073096</v>
      </c>
      <c r="C31" s="223">
        <v>167553.03533073096</v>
      </c>
      <c r="D31" s="223">
        <v>353609.73683531745</v>
      </c>
      <c r="E31" s="223">
        <v>56914.22218632244</v>
      </c>
      <c r="F31" s="223">
        <v>146279.08325305273</v>
      </c>
      <c r="G31" s="223">
        <v>239045.41234191792</v>
      </c>
      <c r="H31" s="223">
        <v>78444.209100758715</v>
      </c>
      <c r="I31" s="223">
        <v>118899.72608546888</v>
      </c>
      <c r="J31" s="223">
        <v>42009.992191846162</v>
      </c>
      <c r="K31" s="223">
        <v>165497.95621189135</v>
      </c>
      <c r="L31" s="223">
        <v>966046.35602113651</v>
      </c>
      <c r="M31" s="223">
        <v>172582.65688410521</v>
      </c>
      <c r="N31" s="223">
        <v>1533242.2264701077</v>
      </c>
      <c r="O31" s="223">
        <v>187015.44618584565</v>
      </c>
      <c r="P31" s="223">
        <v>231163.13411227497</v>
      </c>
      <c r="Q31" s="223">
        <v>577653.91918314854</v>
      </c>
      <c r="R31" s="223">
        <v>2773105.6716149538</v>
      </c>
      <c r="S31" s="223">
        <v>594448.56466093706</v>
      </c>
      <c r="T31" s="225"/>
    </row>
    <row r="32" spans="1:20" s="296" customFormat="1">
      <c r="A32" s="27" t="s">
        <v>379</v>
      </c>
      <c r="B32" s="222">
        <f>RAB!G94</f>
        <v>168519.62028351746</v>
      </c>
      <c r="C32" s="223">
        <v>168519.62028351746</v>
      </c>
      <c r="D32" s="223">
        <v>364268.85973548371</v>
      </c>
      <c r="E32" s="223">
        <v>58186.328812195032</v>
      </c>
      <c r="F32" s="223">
        <v>157365.13064689439</v>
      </c>
      <c r="G32" s="223">
        <v>257533.41187340248</v>
      </c>
      <c r="H32" s="223">
        <v>80113.403965899313</v>
      </c>
      <c r="I32" s="223">
        <v>122808.97764241816</v>
      </c>
      <c r="J32" s="223">
        <v>42119.058000839999</v>
      </c>
      <c r="K32" s="223">
        <v>169356.2684259672</v>
      </c>
      <c r="L32" s="223">
        <v>995035.14064215636</v>
      </c>
      <c r="M32" s="223">
        <v>177790.08700394974</v>
      </c>
      <c r="N32" s="223">
        <v>1586388.1786089316</v>
      </c>
      <c r="O32" s="223">
        <v>190447.2866596547</v>
      </c>
      <c r="P32" s="223">
        <v>247043.55955374331</v>
      </c>
      <c r="Q32" s="223">
        <v>600288.70536505221</v>
      </c>
      <c r="R32" s="223">
        <v>2872107.8913907455</v>
      </c>
      <c r="S32" s="223">
        <v>604241.42504347023</v>
      </c>
      <c r="T32" s="225"/>
    </row>
    <row r="33" spans="1:21" s="296" customFormat="1">
      <c r="A33" s="27" t="s">
        <v>380</v>
      </c>
      <c r="B33" s="222">
        <f>RAB!H94</f>
        <v>170530.45597415772</v>
      </c>
      <c r="C33" s="223">
        <v>170530.45597415772</v>
      </c>
      <c r="D33" s="223">
        <v>373571.74785780115</v>
      </c>
      <c r="E33" s="223">
        <v>59599.238229961324</v>
      </c>
      <c r="F33" s="223">
        <v>161941.6828646794</v>
      </c>
      <c r="G33" s="223">
        <v>271397.51602061861</v>
      </c>
      <c r="H33" s="223">
        <v>81282.097935828206</v>
      </c>
      <c r="I33" s="223">
        <v>126140.35641826948</v>
      </c>
      <c r="J33" s="223">
        <v>42661.09313342996</v>
      </c>
      <c r="K33" s="223">
        <v>175246.70187984061</v>
      </c>
      <c r="L33" s="223">
        <v>1016404.3811029458</v>
      </c>
      <c r="M33" s="223">
        <v>183648.76364408046</v>
      </c>
      <c r="N33" s="223">
        <v>1652566.291486433</v>
      </c>
      <c r="O33" s="223">
        <v>193647.96773674118</v>
      </c>
      <c r="P33" s="223">
        <v>259988.24247977999</v>
      </c>
      <c r="Q33" s="223">
        <v>621203.16465218051</v>
      </c>
      <c r="R33" s="223">
        <v>2973060.6924906811</v>
      </c>
      <c r="S33" s="223">
        <v>619671.33346864884</v>
      </c>
      <c r="T33" s="225"/>
    </row>
    <row r="34" spans="1:21" s="296" customFormat="1">
      <c r="A34" s="27" t="s">
        <v>381</v>
      </c>
      <c r="B34" s="222">
        <f>RAB!I94</f>
        <v>169164.29128373915</v>
      </c>
      <c r="C34" s="223">
        <v>169164.29128373915</v>
      </c>
      <c r="D34" s="223">
        <v>383612.99817245529</v>
      </c>
      <c r="E34" s="223">
        <v>60658.020262713209</v>
      </c>
      <c r="F34" s="223">
        <v>164656.96649925123</v>
      </c>
      <c r="G34" s="223">
        <v>284225.28193899622</v>
      </c>
      <c r="H34" s="223">
        <v>81551.722680822553</v>
      </c>
      <c r="I34" s="223">
        <v>128717.89339403802</v>
      </c>
      <c r="J34" s="223">
        <v>43220.05997496911</v>
      </c>
      <c r="K34" s="223">
        <v>177367.63530464954</v>
      </c>
      <c r="L34" s="223">
        <v>1025084.4979213312</v>
      </c>
      <c r="M34" s="223">
        <v>189261.89907708924</v>
      </c>
      <c r="N34" s="223">
        <v>1714680.9913738095</v>
      </c>
      <c r="O34" s="223">
        <v>195918.939631872</v>
      </c>
      <c r="P34" s="223">
        <v>270941.80698360398</v>
      </c>
      <c r="Q34" s="223">
        <v>640761.93148265651</v>
      </c>
      <c r="R34" s="223">
        <v>3074543.9936842071</v>
      </c>
      <c r="S34" s="223">
        <v>629903.62369834224</v>
      </c>
      <c r="T34" s="225"/>
    </row>
    <row r="35" spans="1:21" s="296" customFormat="1">
      <c r="A35" s="27" t="s">
        <v>382</v>
      </c>
      <c r="B35" s="222">
        <f>RAB!J94</f>
        <v>168121.41810342687</v>
      </c>
      <c r="C35" s="223">
        <v>168121.41810342687</v>
      </c>
      <c r="D35" s="223">
        <v>388780.13051605679</v>
      </c>
      <c r="E35" s="223">
        <v>61368.487555421838</v>
      </c>
      <c r="F35" s="223">
        <v>167504.97323001424</v>
      </c>
      <c r="G35" s="223">
        <v>291326.50961283606</v>
      </c>
      <c r="H35" s="223">
        <v>82597.083273700395</v>
      </c>
      <c r="I35" s="223">
        <v>131190.37147957744</v>
      </c>
      <c r="J35" s="223">
        <v>44044.82119130675</v>
      </c>
      <c r="K35" s="223">
        <v>178453.58679399884</v>
      </c>
      <c r="L35" s="223">
        <v>1058457.4840112389</v>
      </c>
      <c r="M35" s="223">
        <v>194260.24697928489</v>
      </c>
      <c r="N35" s="223">
        <v>1780555.4130377672</v>
      </c>
      <c r="O35" s="223">
        <v>199335.81490312974</v>
      </c>
      <c r="P35" s="223">
        <v>283471.84498408932</v>
      </c>
      <c r="Q35" s="223">
        <v>655850.80056723417</v>
      </c>
      <c r="R35" s="223">
        <v>3166215.3555797162</v>
      </c>
      <c r="S35" s="223">
        <v>638549.20464031398</v>
      </c>
      <c r="T35" s="225"/>
    </row>
    <row r="36" spans="1:21" s="296" customFormat="1">
      <c r="A36" s="74" t="s">
        <v>366</v>
      </c>
      <c r="B36" s="300">
        <f>MAR!D60</f>
        <v>1.0053590494950508</v>
      </c>
      <c r="C36" s="301">
        <v>1.0053590494950508</v>
      </c>
      <c r="D36" s="301">
        <v>1.0111017589019786</v>
      </c>
      <c r="E36" s="301">
        <v>0.98735711205478349</v>
      </c>
      <c r="F36" s="301">
        <v>0.99473265195800853</v>
      </c>
      <c r="G36" s="301">
        <v>1.0069039586163955</v>
      </c>
      <c r="H36" s="301">
        <v>1.0033777617370832</v>
      </c>
      <c r="I36" s="301">
        <v>0.9995493626432399</v>
      </c>
      <c r="J36" s="301">
        <v>1.0122837932979023</v>
      </c>
      <c r="K36" s="301">
        <v>1.0100815032554278</v>
      </c>
      <c r="L36" s="301" t="e">
        <v>#DIV/0!</v>
      </c>
      <c r="M36" s="301">
        <v>1.0073829611122469</v>
      </c>
      <c r="N36" s="301">
        <v>0.99891427135767474</v>
      </c>
      <c r="O36" s="301">
        <v>0.98847317708217408</v>
      </c>
      <c r="P36" s="301">
        <v>0.99283275182906061</v>
      </c>
      <c r="Q36" s="301">
        <v>1.0055992507272027</v>
      </c>
      <c r="R36" s="301">
        <v>1.0207410616132471</v>
      </c>
      <c r="S36" s="301">
        <v>1.0089417922676702</v>
      </c>
      <c r="T36" s="225"/>
    </row>
    <row r="37" spans="1:21" s="296" customFormat="1">
      <c r="A37" s="27" t="s">
        <v>367</v>
      </c>
      <c r="B37" s="222">
        <f>MAR!D61</f>
        <v>29412.002339742899</v>
      </c>
      <c r="C37" s="223">
        <v>29412.002339742899</v>
      </c>
      <c r="D37" s="223">
        <v>53155.776476348889</v>
      </c>
      <c r="E37" s="223">
        <v>9651.7644470509276</v>
      </c>
      <c r="F37" s="223">
        <v>21799.512661659228</v>
      </c>
      <c r="G37" s="223">
        <v>31382.948737383147</v>
      </c>
      <c r="H37" s="223">
        <v>13034.634153941815</v>
      </c>
      <c r="I37" s="223">
        <v>21015.162767488582</v>
      </c>
      <c r="J37" s="223">
        <v>6487.9593975866601</v>
      </c>
      <c r="K37" s="223">
        <v>26483.018124234608</v>
      </c>
      <c r="L37" s="223" t="e">
        <v>#DIV/0!</v>
      </c>
      <c r="M37" s="223">
        <v>24587.100525349389</v>
      </c>
      <c r="N37" s="223">
        <v>240043.70327023452</v>
      </c>
      <c r="O37" s="223">
        <v>33476.311794773137</v>
      </c>
      <c r="P37" s="223">
        <v>33099.664391232545</v>
      </c>
      <c r="Q37" s="223">
        <v>95147.025556557375</v>
      </c>
      <c r="R37" s="223">
        <v>369748.58245023363</v>
      </c>
      <c r="S37" s="223">
        <v>94298.790230298007</v>
      </c>
      <c r="T37" s="225"/>
    </row>
    <row r="38" spans="1:21" s="18" customFormat="1">
      <c r="A38" s="75" t="s">
        <v>319</v>
      </c>
      <c r="B38" s="255">
        <f>IRR!C59</f>
        <v>-2.3746969699860176E-4</v>
      </c>
      <c r="C38" s="256">
        <v>-2.3746969699860176E-4</v>
      </c>
      <c r="D38" s="256">
        <v>-2.8634071350119861E-8</v>
      </c>
      <c r="E38" s="256">
        <v>1.1682510375754518E-9</v>
      </c>
      <c r="F38" s="256">
        <v>-1.1208057404399341E-7</v>
      </c>
      <c r="G38" s="256">
        <v>-2.491712570301674E-7</v>
      </c>
      <c r="H38" s="256">
        <v>-1.478433609147789E-7</v>
      </c>
      <c r="I38" s="256">
        <v>-1.2996196746550837E-7</v>
      </c>
      <c r="J38" s="256">
        <v>1.1682510375754518E-9</v>
      </c>
      <c r="K38" s="256">
        <v>-1.0015964509169084E-7</v>
      </c>
      <c r="L38" s="256" t="e">
        <v>#DIV/0!</v>
      </c>
      <c r="M38" s="256">
        <v>-2.5211596488938781E-5</v>
      </c>
      <c r="N38" s="256">
        <v>-2.3725032807786484E-7</v>
      </c>
      <c r="O38" s="256">
        <v>-3.8116002082824729E-5</v>
      </c>
      <c r="P38" s="256">
        <v>-4.7922134455147258E-9</v>
      </c>
      <c r="Q38" s="256">
        <v>-1.2996196746550837E-7</v>
      </c>
      <c r="R38" s="256">
        <v>-1.4188289643168872E-7</v>
      </c>
      <c r="S38" s="256">
        <v>3.6931037908360942E-8</v>
      </c>
      <c r="T38" s="12"/>
    </row>
    <row r="39" spans="1:21" s="224" customFormat="1">
      <c r="A39" s="270"/>
      <c r="B39" s="271"/>
      <c r="C39" s="272"/>
      <c r="D39" s="272"/>
      <c r="E39" s="272"/>
      <c r="F39" s="272"/>
      <c r="G39" s="272"/>
      <c r="H39" s="272"/>
      <c r="I39" s="272"/>
      <c r="J39" s="272"/>
      <c r="K39" s="272"/>
      <c r="L39" s="272"/>
      <c r="M39" s="272"/>
      <c r="N39" s="272"/>
      <c r="O39" s="272"/>
      <c r="P39" s="272"/>
      <c r="Q39" s="272"/>
      <c r="R39" s="272"/>
      <c r="S39" s="272"/>
      <c r="T39" s="225"/>
    </row>
    <row r="40" spans="1:21" s="224" customFormat="1" ht="23.25">
      <c r="A40" s="158" t="s">
        <v>343</v>
      </c>
      <c r="B40" s="271"/>
      <c r="C40" s="272"/>
      <c r="D40" s="272"/>
      <c r="E40" s="272"/>
      <c r="F40" s="272"/>
      <c r="G40" s="272"/>
      <c r="H40" s="272"/>
      <c r="I40" s="272"/>
      <c r="J40" s="272"/>
      <c r="K40" s="272"/>
      <c r="L40" s="272"/>
      <c r="M40" s="272"/>
      <c r="N40" s="272"/>
      <c r="O40" s="272"/>
      <c r="P40" s="272"/>
      <c r="Q40" s="272"/>
      <c r="R40" s="272"/>
      <c r="S40" s="272"/>
      <c r="T40" s="225"/>
    </row>
    <row r="41" spans="1:21" s="296" customFormat="1" ht="39.75" customHeight="1">
      <c r="A41" s="24"/>
      <c r="B41" s="24" t="s">
        <v>109</v>
      </c>
      <c r="C41" s="24" t="str">
        <f>C$7</f>
        <v xml:space="preserve">Alpine Energy </v>
      </c>
      <c r="D41" s="24" t="str">
        <f t="shared" ref="D41:S41" si="0">D$7</f>
        <v>Aurora Energy</v>
      </c>
      <c r="E41" s="24" t="str">
        <f t="shared" si="0"/>
        <v xml:space="preserve">Centralines </v>
      </c>
      <c r="F41" s="24" t="str">
        <f t="shared" si="0"/>
        <v xml:space="preserve">Eastland </v>
      </c>
      <c r="G41" s="24" t="str">
        <f t="shared" si="0"/>
        <v>Electricity Ashburton</v>
      </c>
      <c r="H41" s="24" t="str">
        <f t="shared" si="0"/>
        <v>Electricity Invercargill</v>
      </c>
      <c r="I41" s="24" t="str">
        <f t="shared" si="0"/>
        <v xml:space="preserve">Horizon Energy </v>
      </c>
      <c r="J41" s="24" t="str">
        <f t="shared" si="0"/>
        <v xml:space="preserve">Nelson Electricity </v>
      </c>
      <c r="K41" s="24" t="str">
        <f t="shared" si="0"/>
        <v xml:space="preserve">Network Tasman </v>
      </c>
      <c r="L41" s="24" t="str">
        <f t="shared" si="0"/>
        <v>Orion</v>
      </c>
      <c r="M41" s="24" t="str">
        <f t="shared" si="0"/>
        <v xml:space="preserve">OtagoNet </v>
      </c>
      <c r="N41" s="24" t="str">
        <f t="shared" si="0"/>
        <v xml:space="preserve">Powerco </v>
      </c>
      <c r="O41" s="24" t="str">
        <f t="shared" si="0"/>
        <v>The Lines Company</v>
      </c>
      <c r="P41" s="24" t="str">
        <f t="shared" si="0"/>
        <v xml:space="preserve">Top Energy </v>
      </c>
      <c r="Q41" s="24" t="str">
        <f t="shared" si="0"/>
        <v xml:space="preserve">Unison </v>
      </c>
      <c r="R41" s="24" t="str">
        <f t="shared" si="0"/>
        <v xml:space="preserve">Vector </v>
      </c>
      <c r="S41" s="24" t="str">
        <f t="shared" si="0"/>
        <v xml:space="preserve">Wellington Electricity </v>
      </c>
      <c r="T41" s="225"/>
      <c r="U41" s="24" t="s">
        <v>411</v>
      </c>
    </row>
    <row r="42" spans="1:21" s="296" customFormat="1">
      <c r="A42" s="273"/>
      <c r="B42" s="274">
        <f>'PriceChange(IndX)'!D46</f>
        <v>31445.9731058045</v>
      </c>
      <c r="C42" s="275">
        <f>C$8</f>
        <v>1</v>
      </c>
      <c r="D42" s="275">
        <f t="shared" ref="D42:S42" si="1">D$8</f>
        <v>2</v>
      </c>
      <c r="E42" s="275">
        <f t="shared" si="1"/>
        <v>3</v>
      </c>
      <c r="F42" s="275">
        <f t="shared" si="1"/>
        <v>4</v>
      </c>
      <c r="G42" s="275">
        <f t="shared" si="1"/>
        <v>5</v>
      </c>
      <c r="H42" s="275">
        <f t="shared" si="1"/>
        <v>6</v>
      </c>
      <c r="I42" s="275">
        <f t="shared" si="1"/>
        <v>7</v>
      </c>
      <c r="J42" s="275">
        <f t="shared" si="1"/>
        <v>8</v>
      </c>
      <c r="K42" s="275">
        <f t="shared" si="1"/>
        <v>9</v>
      </c>
      <c r="L42" s="275">
        <f t="shared" si="1"/>
        <v>10</v>
      </c>
      <c r="M42" s="275">
        <f t="shared" si="1"/>
        <v>11</v>
      </c>
      <c r="N42" s="275">
        <f t="shared" si="1"/>
        <v>12</v>
      </c>
      <c r="O42" s="275">
        <f t="shared" si="1"/>
        <v>13</v>
      </c>
      <c r="P42" s="275">
        <f t="shared" si="1"/>
        <v>14</v>
      </c>
      <c r="Q42" s="275">
        <f t="shared" si="1"/>
        <v>15</v>
      </c>
      <c r="R42" s="275">
        <f t="shared" si="1"/>
        <v>16</v>
      </c>
      <c r="S42" s="275">
        <f t="shared" si="1"/>
        <v>17</v>
      </c>
      <c r="T42" s="225"/>
    </row>
    <row r="43" spans="1:21" s="296" customFormat="1">
      <c r="A43" s="35" t="s">
        <v>420</v>
      </c>
      <c r="B43" s="28">
        <v>1</v>
      </c>
      <c r="C43" s="333">
        <f t="dataTable" ref="C43:S44" dt2D="1" dtr="1" r1="C5" r2="C6" ca="1"/>
        <v>31445.9731058045</v>
      </c>
      <c r="D43" s="333">
        <v>58725.800247684063</v>
      </c>
      <c r="E43" s="333">
        <v>9803.3431540201509</v>
      </c>
      <c r="F43" s="333">
        <v>21370.750747657788</v>
      </c>
      <c r="G43" s="333">
        <v>31147.864213549608</v>
      </c>
      <c r="H43" s="333">
        <v>13929.893466195925</v>
      </c>
      <c r="I43" s="333">
        <v>20637.671701310272</v>
      </c>
      <c r="J43" s="333">
        <v>7449.8663522845391</v>
      </c>
      <c r="K43" s="333">
        <v>32491.850290288647</v>
      </c>
      <c r="L43" s="333" t="e">
        <v>#DIV/0!</v>
      </c>
      <c r="M43" s="333">
        <v>26523.385983124346</v>
      </c>
      <c r="N43" s="333">
        <v>250151.10857620297</v>
      </c>
      <c r="O43" s="333">
        <v>37615.358280685054</v>
      </c>
      <c r="P43" s="333">
        <v>33686.815269560029</v>
      </c>
      <c r="Q43" s="333">
        <v>101894.76757412807</v>
      </c>
      <c r="R43" s="333">
        <v>388095.9590359726</v>
      </c>
      <c r="S43" s="333">
        <v>113906.51578282459</v>
      </c>
      <c r="T43" s="225"/>
      <c r="U43" s="333">
        <f>SUM(C43:K43)+SUM(M43:S43)</f>
        <v>1178876.9237812932</v>
      </c>
    </row>
    <row r="44" spans="1:21" s="296" customFormat="1">
      <c r="A44" s="35" t="s">
        <v>422</v>
      </c>
      <c r="B44" s="28">
        <v>0</v>
      </c>
      <c r="C44" s="333">
        <v>31445.9731058045</v>
      </c>
      <c r="D44" s="333">
        <v>58305.249659798683</v>
      </c>
      <c r="E44" s="333">
        <v>9803.3431540201509</v>
      </c>
      <c r="F44" s="333">
        <v>21336.554823281425</v>
      </c>
      <c r="G44" s="333">
        <v>29996.232932807416</v>
      </c>
      <c r="H44" s="333">
        <v>13165.319611752268</v>
      </c>
      <c r="I44" s="333">
        <v>21299.370380732009</v>
      </c>
      <c r="J44" s="333">
        <v>6969.0626504176125</v>
      </c>
      <c r="K44" s="333">
        <v>29670.692651696238</v>
      </c>
      <c r="L44" s="333" t="e">
        <v>#DIV/0!</v>
      </c>
      <c r="M44" s="333">
        <v>25416.272108861987</v>
      </c>
      <c r="N44" s="333">
        <v>244156.62403378554</v>
      </c>
      <c r="O44" s="333">
        <v>37615.358280685054</v>
      </c>
      <c r="P44" s="333">
        <v>33686.815269560029</v>
      </c>
      <c r="Q44" s="333">
        <v>101894.76757412807</v>
      </c>
      <c r="R44" s="333">
        <v>404203.25298822968</v>
      </c>
      <c r="S44" s="333">
        <v>105783.67270822766</v>
      </c>
      <c r="T44" s="225"/>
      <c r="U44" s="333">
        <f>SUM(C44:K44)+SUM(M44:S44)</f>
        <v>1174748.5619337882</v>
      </c>
    </row>
    <row r="45" spans="1:21" s="296" customFormat="1" ht="26.25">
      <c r="A45" s="28"/>
      <c r="B45" s="24" t="str">
        <f>B41</f>
        <v>Scenario</v>
      </c>
      <c r="C45" s="24" t="str">
        <f>C$7</f>
        <v xml:space="preserve">Alpine Energy </v>
      </c>
      <c r="D45" s="24" t="str">
        <f t="shared" ref="D45:S45" si="2">D$7</f>
        <v>Aurora Energy</v>
      </c>
      <c r="E45" s="24" t="str">
        <f t="shared" si="2"/>
        <v xml:space="preserve">Centralines </v>
      </c>
      <c r="F45" s="24" t="str">
        <f t="shared" si="2"/>
        <v xml:space="preserve">Eastland </v>
      </c>
      <c r="G45" s="24" t="str">
        <f t="shared" si="2"/>
        <v>Electricity Ashburton</v>
      </c>
      <c r="H45" s="24" t="str">
        <f t="shared" si="2"/>
        <v>Electricity Invercargill</v>
      </c>
      <c r="I45" s="24" t="str">
        <f t="shared" si="2"/>
        <v xml:space="preserve">Horizon Energy </v>
      </c>
      <c r="J45" s="24" t="str">
        <f t="shared" si="2"/>
        <v xml:space="preserve">Nelson Electricity </v>
      </c>
      <c r="K45" s="24" t="str">
        <f t="shared" si="2"/>
        <v xml:space="preserve">Network Tasman </v>
      </c>
      <c r="L45" s="24" t="str">
        <f t="shared" si="2"/>
        <v>Orion</v>
      </c>
      <c r="M45" s="24" t="str">
        <f t="shared" si="2"/>
        <v xml:space="preserve">OtagoNet </v>
      </c>
      <c r="N45" s="24" t="str">
        <f t="shared" si="2"/>
        <v xml:space="preserve">Powerco </v>
      </c>
      <c r="O45" s="24" t="str">
        <f t="shared" si="2"/>
        <v>The Lines Company</v>
      </c>
      <c r="P45" s="24" t="str">
        <f t="shared" si="2"/>
        <v xml:space="preserve">Top Energy </v>
      </c>
      <c r="Q45" s="24" t="str">
        <f t="shared" si="2"/>
        <v xml:space="preserve">Unison </v>
      </c>
      <c r="R45" s="24" t="str">
        <f t="shared" si="2"/>
        <v xml:space="preserve">Vector </v>
      </c>
      <c r="S45" s="24" t="str">
        <f t="shared" si="2"/>
        <v xml:space="preserve">Wellington Electricity </v>
      </c>
      <c r="T45" s="225"/>
      <c r="U45" s="24" t="s">
        <v>411</v>
      </c>
    </row>
    <row r="46" spans="1:21" s="296" customFormat="1">
      <c r="A46" s="28"/>
      <c r="B46" s="274">
        <f>'PriceChange(IndX)'!D47</f>
        <v>42896.206654592082</v>
      </c>
      <c r="C46" s="275">
        <f>C$8</f>
        <v>1</v>
      </c>
      <c r="D46" s="275">
        <f t="shared" ref="D46:S46" si="3">D$8</f>
        <v>2</v>
      </c>
      <c r="E46" s="275">
        <f t="shared" si="3"/>
        <v>3</v>
      </c>
      <c r="F46" s="275">
        <f t="shared" si="3"/>
        <v>4</v>
      </c>
      <c r="G46" s="275">
        <f t="shared" si="3"/>
        <v>5</v>
      </c>
      <c r="H46" s="275">
        <f t="shared" si="3"/>
        <v>6</v>
      </c>
      <c r="I46" s="275">
        <f t="shared" si="3"/>
        <v>7</v>
      </c>
      <c r="J46" s="275">
        <f t="shared" si="3"/>
        <v>8</v>
      </c>
      <c r="K46" s="275">
        <f t="shared" si="3"/>
        <v>9</v>
      </c>
      <c r="L46" s="275">
        <f t="shared" si="3"/>
        <v>10</v>
      </c>
      <c r="M46" s="275">
        <f t="shared" si="3"/>
        <v>11</v>
      </c>
      <c r="N46" s="275">
        <f t="shared" si="3"/>
        <v>12</v>
      </c>
      <c r="O46" s="275">
        <f t="shared" si="3"/>
        <v>13</v>
      </c>
      <c r="P46" s="275">
        <f t="shared" si="3"/>
        <v>14</v>
      </c>
      <c r="Q46" s="275">
        <f t="shared" si="3"/>
        <v>15</v>
      </c>
      <c r="R46" s="275">
        <f t="shared" si="3"/>
        <v>16</v>
      </c>
      <c r="S46" s="275">
        <f t="shared" si="3"/>
        <v>17</v>
      </c>
      <c r="T46" s="225"/>
    </row>
    <row r="47" spans="1:21" s="296" customFormat="1">
      <c r="A47" s="35" t="s">
        <v>421</v>
      </c>
      <c r="B47" s="28">
        <v>1</v>
      </c>
      <c r="C47" s="333">
        <f t="dataTable" ref="C47:S48" dt2D="1" dtr="1" r1="C5" r2="C6" ca="1"/>
        <v>42896.206654592082</v>
      </c>
      <c r="D47" s="333">
        <v>55702.570007111201</v>
      </c>
      <c r="E47" s="333">
        <v>12030.961216276439</v>
      </c>
      <c r="F47" s="333">
        <v>23984.45689681037</v>
      </c>
      <c r="G47" s="333">
        <v>32818.226287558842</v>
      </c>
      <c r="H47" s="333">
        <v>13606.875640313052</v>
      </c>
      <c r="I47" s="333">
        <v>21895.870459182894</v>
      </c>
      <c r="J47" s="333">
        <v>6802.7827052930434</v>
      </c>
      <c r="K47" s="333">
        <v>27737.864390777784</v>
      </c>
      <c r="L47" s="333" t="e">
        <v>#DIV/0!</v>
      </c>
      <c r="M47" s="333">
        <v>25717.689641461995</v>
      </c>
      <c r="N47" s="333">
        <v>250024.0356289029</v>
      </c>
      <c r="O47" s="333">
        <v>34685.453914593054</v>
      </c>
      <c r="P47" s="333">
        <v>41373.077113849795</v>
      </c>
      <c r="Q47" s="333">
        <v>101449.06007235663</v>
      </c>
      <c r="R47" s="333">
        <v>389306.49033800262</v>
      </c>
      <c r="S47" s="333">
        <v>98711.217993698738</v>
      </c>
      <c r="T47" s="225"/>
      <c r="U47" s="333">
        <f>SUM(C47:K47)+SUM(M47:S47)</f>
        <v>1178742.8389607815</v>
      </c>
    </row>
    <row r="48" spans="1:21" s="296" customFormat="1">
      <c r="A48" s="35" t="s">
        <v>423</v>
      </c>
      <c r="B48" s="28">
        <v>0</v>
      </c>
      <c r="C48" s="333">
        <v>37899.217098921094</v>
      </c>
      <c r="D48" s="333">
        <v>55702.570007111201</v>
      </c>
      <c r="E48" s="333">
        <v>11407.092695628628</v>
      </c>
      <c r="F48" s="333">
        <v>23984.45689681037</v>
      </c>
      <c r="G48" s="333">
        <v>32818.226287558842</v>
      </c>
      <c r="H48" s="333">
        <v>13606.875640313052</v>
      </c>
      <c r="I48" s="333">
        <v>21895.870459182894</v>
      </c>
      <c r="J48" s="333">
        <v>6802.7827052930434</v>
      </c>
      <c r="K48" s="333">
        <v>27737.864390777784</v>
      </c>
      <c r="L48" s="333" t="e">
        <v>#DIV/0!</v>
      </c>
      <c r="M48" s="333">
        <v>25717.689641461995</v>
      </c>
      <c r="N48" s="333">
        <v>250024.0356289029</v>
      </c>
      <c r="O48" s="333">
        <v>34685.453914593054</v>
      </c>
      <c r="P48" s="333">
        <v>39248.548276504102</v>
      </c>
      <c r="Q48" s="333">
        <v>99434.025162504317</v>
      </c>
      <c r="R48" s="333">
        <v>389306.49033800262</v>
      </c>
      <c r="S48" s="333">
        <v>98711.217993698738</v>
      </c>
      <c r="T48" s="225"/>
      <c r="U48" s="333">
        <f>SUM(C48:K48)+SUM(M48:S48)</f>
        <v>1168982.4171372647</v>
      </c>
    </row>
    <row r="49" spans="1:21" s="224" customFormat="1" ht="39">
      <c r="A49" s="24"/>
      <c r="B49" s="24" t="s">
        <v>109</v>
      </c>
      <c r="C49" s="24" t="str">
        <f t="shared" ref="C49:S49" si="4">C7</f>
        <v xml:space="preserve">Alpine Energy </v>
      </c>
      <c r="D49" s="24" t="str">
        <f t="shared" si="4"/>
        <v>Aurora Energy</v>
      </c>
      <c r="E49" s="24" t="str">
        <f t="shared" si="4"/>
        <v xml:space="preserve">Centralines </v>
      </c>
      <c r="F49" s="24" t="str">
        <f t="shared" si="4"/>
        <v xml:space="preserve">Eastland </v>
      </c>
      <c r="G49" s="24" t="str">
        <f t="shared" si="4"/>
        <v>Electricity Ashburton</v>
      </c>
      <c r="H49" s="24" t="str">
        <f t="shared" si="4"/>
        <v>Electricity Invercargill</v>
      </c>
      <c r="I49" s="24" t="str">
        <f t="shared" si="4"/>
        <v xml:space="preserve">Horizon Energy </v>
      </c>
      <c r="J49" s="24" t="str">
        <f t="shared" si="4"/>
        <v xml:space="preserve">Nelson Electricity </v>
      </c>
      <c r="K49" s="24" t="str">
        <f t="shared" si="4"/>
        <v xml:space="preserve">Network Tasman </v>
      </c>
      <c r="L49" s="24" t="str">
        <f t="shared" si="4"/>
        <v>Orion</v>
      </c>
      <c r="M49" s="24" t="str">
        <f t="shared" si="4"/>
        <v xml:space="preserve">OtagoNet </v>
      </c>
      <c r="N49" s="24" t="str">
        <f t="shared" si="4"/>
        <v xml:space="preserve">Powerco </v>
      </c>
      <c r="O49" s="24" t="str">
        <f t="shared" si="4"/>
        <v>The Lines Company</v>
      </c>
      <c r="P49" s="24" t="str">
        <f t="shared" si="4"/>
        <v xml:space="preserve">Top Energy </v>
      </c>
      <c r="Q49" s="24" t="str">
        <f t="shared" si="4"/>
        <v xml:space="preserve">Unison </v>
      </c>
      <c r="R49" s="24" t="str">
        <f t="shared" si="4"/>
        <v xml:space="preserve">Vector </v>
      </c>
      <c r="S49" s="24" t="str">
        <f t="shared" si="4"/>
        <v xml:space="preserve">Wellington Electricity </v>
      </c>
      <c r="T49" s="225"/>
      <c r="U49" s="24" t="s">
        <v>414</v>
      </c>
    </row>
    <row r="50" spans="1:21" s="224" customFormat="1">
      <c r="A50" s="273"/>
      <c r="B50" s="274">
        <f>'PriceChange(IndX)'!D42</f>
        <v>0.36412400119600763</v>
      </c>
      <c r="C50" s="275">
        <f t="shared" ref="C50:S50" si="5">C8</f>
        <v>1</v>
      </c>
      <c r="D50" s="275">
        <f t="shared" si="5"/>
        <v>2</v>
      </c>
      <c r="E50" s="275">
        <f t="shared" si="5"/>
        <v>3</v>
      </c>
      <c r="F50" s="275">
        <f t="shared" si="5"/>
        <v>4</v>
      </c>
      <c r="G50" s="275">
        <f t="shared" si="5"/>
        <v>5</v>
      </c>
      <c r="H50" s="275">
        <f t="shared" si="5"/>
        <v>6</v>
      </c>
      <c r="I50" s="275">
        <f t="shared" si="5"/>
        <v>7</v>
      </c>
      <c r="J50" s="275">
        <f t="shared" si="5"/>
        <v>8</v>
      </c>
      <c r="K50" s="275">
        <f t="shared" si="5"/>
        <v>9</v>
      </c>
      <c r="L50" s="275">
        <f t="shared" si="5"/>
        <v>10</v>
      </c>
      <c r="M50" s="275">
        <f t="shared" si="5"/>
        <v>11</v>
      </c>
      <c r="N50" s="275">
        <f t="shared" si="5"/>
        <v>12</v>
      </c>
      <c r="O50" s="275">
        <f t="shared" si="5"/>
        <v>13</v>
      </c>
      <c r="P50" s="275">
        <f t="shared" si="5"/>
        <v>14</v>
      </c>
      <c r="Q50" s="275">
        <f t="shared" si="5"/>
        <v>15</v>
      </c>
      <c r="R50" s="275">
        <f t="shared" si="5"/>
        <v>16</v>
      </c>
      <c r="S50" s="275">
        <f t="shared" si="5"/>
        <v>17</v>
      </c>
      <c r="T50" s="225"/>
    </row>
    <row r="51" spans="1:21" s="224" customFormat="1">
      <c r="A51" s="35" t="s">
        <v>404</v>
      </c>
      <c r="B51" s="28">
        <v>1</v>
      </c>
      <c r="C51" s="276">
        <f t="dataTable" ref="C51:S52" dt2D="1" dtr="1" r1="C5" r2="C6" ca="1"/>
        <v>0.36412400119600763</v>
      </c>
      <c r="D51" s="276">
        <v>-5.1480443481774274E-2</v>
      </c>
      <c r="E51" s="276">
        <v>0.22723044855802965</v>
      </c>
      <c r="F51" s="276">
        <v>0.12230296352312475</v>
      </c>
      <c r="G51" s="276">
        <v>5.3626857448627607E-2</v>
      </c>
      <c r="H51" s="276">
        <v>-2.3188822417540389E-2</v>
      </c>
      <c r="I51" s="276">
        <v>6.0966119438402577E-2</v>
      </c>
      <c r="J51" s="276">
        <v>-8.6858423546492758E-2</v>
      </c>
      <c r="K51" s="276">
        <v>-0.14631317875214267</v>
      </c>
      <c r="L51" s="276" t="str">
        <v/>
      </c>
      <c r="M51" s="276">
        <v>-3.0376828289381264E-2</v>
      </c>
      <c r="N51" s="276">
        <v>-5.0798474579361041E-4</v>
      </c>
      <c r="O51" s="276">
        <v>-7.7891172648924756E-2</v>
      </c>
      <c r="P51" s="276">
        <v>0.22816825463567048</v>
      </c>
      <c r="Q51" s="276">
        <v>-4.3741942043018511E-3</v>
      </c>
      <c r="R51" s="276">
        <v>3.1191546158764183E-3</v>
      </c>
      <c r="S51" s="276">
        <v>-0.13340148001802965</v>
      </c>
      <c r="T51" s="225"/>
      <c r="U51" s="276">
        <f>U47/U43-1</f>
        <v>-1.1373945643256E-4</v>
      </c>
    </row>
    <row r="52" spans="1:21" s="224" customFormat="1">
      <c r="A52" s="35" t="s">
        <v>405</v>
      </c>
      <c r="B52" s="28">
        <v>0</v>
      </c>
      <c r="C52" s="276">
        <v>0.20521686421990259</v>
      </c>
      <c r="D52" s="276">
        <v>-4.4638856155726603E-2</v>
      </c>
      <c r="E52" s="276">
        <v>0.16359210489850207</v>
      </c>
      <c r="F52" s="276">
        <v>0.12410166943351508</v>
      </c>
      <c r="G52" s="276">
        <v>9.40782584624138E-2</v>
      </c>
      <c r="H52" s="276">
        <v>3.3539332244286735E-2</v>
      </c>
      <c r="I52" s="276">
        <v>2.8005526350698862E-2</v>
      </c>
      <c r="J52" s="276">
        <v>-2.385972884238674E-2</v>
      </c>
      <c r="K52" s="276">
        <v>-6.5142674072624196E-2</v>
      </c>
      <c r="L52" s="276" t="str">
        <v/>
      </c>
      <c r="M52" s="276">
        <v>1.1859234560795739E-2</v>
      </c>
      <c r="N52" s="276">
        <v>2.4031343070608058E-2</v>
      </c>
      <c r="O52" s="276">
        <v>-7.7891172648924756E-2</v>
      </c>
      <c r="P52" s="276">
        <v>0.16510118164746035</v>
      </c>
      <c r="Q52" s="276">
        <v>-2.4149840764233321E-2</v>
      </c>
      <c r="R52" s="276">
        <v>-3.6854633257147107E-2</v>
      </c>
      <c r="S52" s="276">
        <v>-6.6857715689605079E-2</v>
      </c>
      <c r="T52" s="225"/>
      <c r="U52" s="276">
        <f>U48/U44-1</f>
        <v>-4.9084076230164753E-3</v>
      </c>
    </row>
    <row r="53" spans="1:21" s="224" customFormat="1" ht="26.25">
      <c r="A53" s="28"/>
      <c r="B53" s="24" t="str">
        <f>B49</f>
        <v>Scenario</v>
      </c>
      <c r="C53" s="24" t="str">
        <f>C49</f>
        <v xml:space="preserve">Alpine Energy </v>
      </c>
      <c r="D53" s="24" t="str">
        <f t="shared" ref="D53:S53" si="6">D49</f>
        <v>Aurora Energy</v>
      </c>
      <c r="E53" s="24" t="str">
        <f t="shared" si="6"/>
        <v xml:space="preserve">Centralines </v>
      </c>
      <c r="F53" s="24" t="str">
        <f t="shared" si="6"/>
        <v xml:space="preserve">Eastland </v>
      </c>
      <c r="G53" s="24" t="str">
        <f t="shared" si="6"/>
        <v>Electricity Ashburton</v>
      </c>
      <c r="H53" s="24" t="str">
        <f t="shared" si="6"/>
        <v>Electricity Invercargill</v>
      </c>
      <c r="I53" s="24" t="str">
        <f t="shared" si="6"/>
        <v xml:space="preserve">Horizon Energy </v>
      </c>
      <c r="J53" s="24" t="str">
        <f t="shared" si="6"/>
        <v xml:space="preserve">Nelson Electricity </v>
      </c>
      <c r="K53" s="24" t="str">
        <f t="shared" si="6"/>
        <v xml:space="preserve">Network Tasman </v>
      </c>
      <c r="L53" s="24" t="str">
        <f t="shared" si="6"/>
        <v>Orion</v>
      </c>
      <c r="M53" s="24" t="str">
        <f t="shared" si="6"/>
        <v xml:space="preserve">OtagoNet </v>
      </c>
      <c r="N53" s="24" t="str">
        <f t="shared" si="6"/>
        <v xml:space="preserve">Powerco </v>
      </c>
      <c r="O53" s="24" t="str">
        <f t="shared" si="6"/>
        <v>The Lines Company</v>
      </c>
      <c r="P53" s="24" t="str">
        <f t="shared" si="6"/>
        <v xml:space="preserve">Top Energy </v>
      </c>
      <c r="Q53" s="24" t="str">
        <f t="shared" si="6"/>
        <v xml:space="preserve">Unison </v>
      </c>
      <c r="R53" s="24" t="str">
        <f t="shared" si="6"/>
        <v xml:space="preserve">Vector </v>
      </c>
      <c r="S53" s="24" t="str">
        <f t="shared" si="6"/>
        <v xml:space="preserve">Wellington Electricity </v>
      </c>
      <c r="T53" s="225"/>
    </row>
    <row r="54" spans="1:21" s="224" customFormat="1">
      <c r="A54" s="28"/>
      <c r="B54" s="274">
        <f>'PriceChange(IndX)'!D43</f>
        <v>0.16174089101840439</v>
      </c>
      <c r="C54" s="275">
        <f>C50</f>
        <v>1</v>
      </c>
      <c r="D54" s="275">
        <f t="shared" ref="D54:S54" si="7">D50</f>
        <v>2</v>
      </c>
      <c r="E54" s="275">
        <f t="shared" si="7"/>
        <v>3</v>
      </c>
      <c r="F54" s="275">
        <f t="shared" si="7"/>
        <v>4</v>
      </c>
      <c r="G54" s="275">
        <f t="shared" si="7"/>
        <v>5</v>
      </c>
      <c r="H54" s="275">
        <f t="shared" si="7"/>
        <v>6</v>
      </c>
      <c r="I54" s="275">
        <f t="shared" si="7"/>
        <v>7</v>
      </c>
      <c r="J54" s="275">
        <f t="shared" si="7"/>
        <v>8</v>
      </c>
      <c r="K54" s="275">
        <f t="shared" si="7"/>
        <v>9</v>
      </c>
      <c r="L54" s="275">
        <f t="shared" si="7"/>
        <v>10</v>
      </c>
      <c r="M54" s="275">
        <f t="shared" si="7"/>
        <v>11</v>
      </c>
      <c r="N54" s="275">
        <f t="shared" si="7"/>
        <v>12</v>
      </c>
      <c r="O54" s="275">
        <f t="shared" si="7"/>
        <v>13</v>
      </c>
      <c r="P54" s="275">
        <f t="shared" si="7"/>
        <v>14</v>
      </c>
      <c r="Q54" s="275">
        <f t="shared" si="7"/>
        <v>15</v>
      </c>
      <c r="R54" s="275">
        <f t="shared" si="7"/>
        <v>16</v>
      </c>
      <c r="S54" s="275">
        <f t="shared" si="7"/>
        <v>17</v>
      </c>
      <c r="T54" s="225"/>
    </row>
    <row r="55" spans="1:21" s="224" customFormat="1">
      <c r="A55" s="35" t="s">
        <v>406</v>
      </c>
      <c r="B55" s="28">
        <v>1</v>
      </c>
      <c r="C55" s="276">
        <f t="dataTable" ref="C55:S56" dt2D="1" dtr="1" r1="C5" r2="C6" ca="1"/>
        <v>0.16174089101840439</v>
      </c>
      <c r="D55" s="276">
        <v>-5.9035256816418968E-2</v>
      </c>
      <c r="E55" s="276">
        <v>0.13744301593416597</v>
      </c>
      <c r="F55" s="276">
        <v>0.10716250656218551</v>
      </c>
      <c r="G55" s="276">
        <v>7.7591520369217015E-2</v>
      </c>
      <c r="H55" s="276">
        <v>1.7964859259441912E-2</v>
      </c>
      <c r="I55" s="276">
        <v>1.251444265516688E-2</v>
      </c>
      <c r="J55" s="276">
        <v>-3.856925155551949E-2</v>
      </c>
      <c r="K55" s="276">
        <v>-7.9230101336494219E-2</v>
      </c>
      <c r="L55" s="276" t="str">
        <v/>
      </c>
      <c r="M55" s="276">
        <v>-3.3885395891367631E-3</v>
      </c>
      <c r="N55" s="276">
        <v>8.6001466074259181E-3</v>
      </c>
      <c r="O55" s="276">
        <v>-9.1786491939271464E-2</v>
      </c>
      <c r="P55" s="276">
        <v>0.13891523677233564</v>
      </c>
      <c r="Q55" s="276">
        <v>-3.8112647111956277E-2</v>
      </c>
      <c r="R55" s="276">
        <v>-5.1368334890777412E-2</v>
      </c>
      <c r="S55" s="276">
        <v>-8.0919298877204393E-2</v>
      </c>
      <c r="T55" s="225"/>
    </row>
    <row r="56" spans="1:21" s="224" customFormat="1">
      <c r="A56" s="35" t="s">
        <v>407</v>
      </c>
      <c r="B56" s="28">
        <v>0</v>
      </c>
      <c r="C56" s="276">
        <v>0.18705537107971137</v>
      </c>
      <c r="D56" s="276">
        <v>-5.9035256816418968E-2</v>
      </c>
      <c r="E56" s="276">
        <v>0.146057858026863</v>
      </c>
      <c r="F56" s="276">
        <v>0.10716250656218551</v>
      </c>
      <c r="G56" s="276">
        <v>7.7591520369217015E-2</v>
      </c>
      <c r="H56" s="276">
        <v>1.7964859259441912E-2</v>
      </c>
      <c r="I56" s="276">
        <v>1.251444265516688E-2</v>
      </c>
      <c r="J56" s="276">
        <v>-3.856925155551949E-2</v>
      </c>
      <c r="K56" s="276">
        <v>-7.9230101336494219E-2</v>
      </c>
      <c r="L56" s="276" t="str">
        <v/>
      </c>
      <c r="M56" s="276">
        <v>-3.3885395891367631E-3</v>
      </c>
      <c r="N56" s="276">
        <v>8.6001466074259181E-3</v>
      </c>
      <c r="O56" s="276">
        <v>-9.1786491939271464E-2</v>
      </c>
      <c r="P56" s="276">
        <v>0.14754419439785416</v>
      </c>
      <c r="Q56" s="276">
        <v>-3.8854991761507307E-2</v>
      </c>
      <c r="R56" s="276">
        <v>-5.1368334890777412E-2</v>
      </c>
      <c r="S56" s="276">
        <v>-8.0919298877204393E-2</v>
      </c>
      <c r="T56" s="225"/>
    </row>
    <row r="57" spans="1:21" s="296" customFormat="1" ht="39.75" customHeight="1">
      <c r="A57" s="24"/>
      <c r="B57" s="24" t="s">
        <v>109</v>
      </c>
      <c r="C57" s="24" t="str">
        <f>C$7</f>
        <v xml:space="preserve">Alpine Energy </v>
      </c>
      <c r="D57" s="24" t="str">
        <f t="shared" ref="D57:S57" si="8">D$7</f>
        <v>Aurora Energy</v>
      </c>
      <c r="E57" s="24" t="str">
        <f t="shared" si="8"/>
        <v xml:space="preserve">Centralines </v>
      </c>
      <c r="F57" s="24" t="str">
        <f t="shared" si="8"/>
        <v xml:space="preserve">Eastland </v>
      </c>
      <c r="G57" s="24" t="str">
        <f t="shared" si="8"/>
        <v>Electricity Ashburton</v>
      </c>
      <c r="H57" s="24" t="str">
        <f t="shared" si="8"/>
        <v>Electricity Invercargill</v>
      </c>
      <c r="I57" s="24" t="str">
        <f t="shared" si="8"/>
        <v xml:space="preserve">Horizon Energy </v>
      </c>
      <c r="J57" s="24" t="str">
        <f t="shared" si="8"/>
        <v xml:space="preserve">Nelson Electricity </v>
      </c>
      <c r="K57" s="24" t="str">
        <f t="shared" si="8"/>
        <v xml:space="preserve">Network Tasman </v>
      </c>
      <c r="L57" s="24" t="str">
        <f t="shared" si="8"/>
        <v>Orion</v>
      </c>
      <c r="M57" s="24" t="str">
        <f t="shared" si="8"/>
        <v xml:space="preserve">OtagoNet </v>
      </c>
      <c r="N57" s="24" t="str">
        <f t="shared" si="8"/>
        <v xml:space="preserve">Powerco </v>
      </c>
      <c r="O57" s="24" t="str">
        <f t="shared" si="8"/>
        <v>The Lines Company</v>
      </c>
      <c r="P57" s="24" t="str">
        <f t="shared" si="8"/>
        <v xml:space="preserve">Top Energy </v>
      </c>
      <c r="Q57" s="24" t="str">
        <f t="shared" si="8"/>
        <v xml:space="preserve">Unison </v>
      </c>
      <c r="R57" s="24" t="str">
        <f t="shared" si="8"/>
        <v xml:space="preserve">Vector </v>
      </c>
      <c r="S57" s="24" t="str">
        <f t="shared" si="8"/>
        <v xml:space="preserve">Wellington Electricity </v>
      </c>
      <c r="T57" s="225"/>
      <c r="U57" s="24" t="s">
        <v>411</v>
      </c>
    </row>
    <row r="58" spans="1:21" s="296" customFormat="1">
      <c r="A58" s="273"/>
      <c r="B58" s="274">
        <f>'PriceChange(AppX)'!D45</f>
        <v>31445.9731058045</v>
      </c>
      <c r="C58" s="275">
        <f>C$8</f>
        <v>1</v>
      </c>
      <c r="D58" s="275">
        <f t="shared" ref="D58:S58" si="9">D$8</f>
        <v>2</v>
      </c>
      <c r="E58" s="275">
        <f t="shared" si="9"/>
        <v>3</v>
      </c>
      <c r="F58" s="275">
        <f t="shared" si="9"/>
        <v>4</v>
      </c>
      <c r="G58" s="275">
        <f t="shared" si="9"/>
        <v>5</v>
      </c>
      <c r="H58" s="275">
        <f t="shared" si="9"/>
        <v>6</v>
      </c>
      <c r="I58" s="275">
        <f t="shared" si="9"/>
        <v>7</v>
      </c>
      <c r="J58" s="275">
        <f t="shared" si="9"/>
        <v>8</v>
      </c>
      <c r="K58" s="275">
        <f t="shared" si="9"/>
        <v>9</v>
      </c>
      <c r="L58" s="275">
        <f t="shared" si="9"/>
        <v>10</v>
      </c>
      <c r="M58" s="275">
        <f t="shared" si="9"/>
        <v>11</v>
      </c>
      <c r="N58" s="275">
        <f t="shared" si="9"/>
        <v>12</v>
      </c>
      <c r="O58" s="275">
        <f t="shared" si="9"/>
        <v>13</v>
      </c>
      <c r="P58" s="275">
        <f t="shared" si="9"/>
        <v>14</v>
      </c>
      <c r="Q58" s="275">
        <f t="shared" si="9"/>
        <v>15</v>
      </c>
      <c r="R58" s="275">
        <f t="shared" si="9"/>
        <v>16</v>
      </c>
      <c r="S58" s="275">
        <f t="shared" si="9"/>
        <v>17</v>
      </c>
      <c r="T58" s="225"/>
    </row>
    <row r="59" spans="1:21" s="296" customFormat="1">
      <c r="A59" s="35" t="s">
        <v>416</v>
      </c>
      <c r="B59" s="28">
        <v>1</v>
      </c>
      <c r="C59" s="333">
        <f t="dataTable" ref="C59:S60" dt2D="1" dtr="1" r1="C5" r2="C6" ca="1"/>
        <v>31445.9731058045</v>
      </c>
      <c r="D59" s="333">
        <v>58725.800247684063</v>
      </c>
      <c r="E59" s="333">
        <v>9803.3431540201509</v>
      </c>
      <c r="F59" s="333">
        <v>21370.750747657788</v>
      </c>
      <c r="G59" s="333">
        <v>31147.864213549608</v>
      </c>
      <c r="H59" s="333">
        <v>13929.893466195925</v>
      </c>
      <c r="I59" s="333">
        <v>20637.671701310272</v>
      </c>
      <c r="J59" s="333">
        <v>7449.8663522845391</v>
      </c>
      <c r="K59" s="333">
        <v>32491.850290288647</v>
      </c>
      <c r="L59" s="333" t="e">
        <v>#DIV/0!</v>
      </c>
      <c r="M59" s="333">
        <v>26523.385983124346</v>
      </c>
      <c r="N59" s="333">
        <v>250151.10857620297</v>
      </c>
      <c r="O59" s="333">
        <v>37615.358280685054</v>
      </c>
      <c r="P59" s="333">
        <v>33686.815269560029</v>
      </c>
      <c r="Q59" s="333">
        <v>101894.76757412807</v>
      </c>
      <c r="R59" s="333">
        <v>388095.9590359726</v>
      </c>
      <c r="S59" s="333">
        <v>113906.51578282459</v>
      </c>
      <c r="T59" s="225"/>
      <c r="U59" s="333">
        <f>SUM(C59:K59)+SUM(M59:S59)</f>
        <v>1178876.9237812932</v>
      </c>
    </row>
    <row r="60" spans="1:21" s="296" customFormat="1">
      <c r="A60" s="35" t="s">
        <v>417</v>
      </c>
      <c r="B60" s="28">
        <v>0</v>
      </c>
      <c r="C60" s="333">
        <v>31445.9731058045</v>
      </c>
      <c r="D60" s="333">
        <v>58305.249659798683</v>
      </c>
      <c r="E60" s="333">
        <v>9803.3431540201509</v>
      </c>
      <c r="F60" s="333">
        <v>21336.554823281425</v>
      </c>
      <c r="G60" s="333">
        <v>29996.232932807416</v>
      </c>
      <c r="H60" s="333">
        <v>13165.319611752268</v>
      </c>
      <c r="I60" s="333">
        <v>21299.370380732009</v>
      </c>
      <c r="J60" s="333">
        <v>6969.0626504176125</v>
      </c>
      <c r="K60" s="333">
        <v>29670.692651696238</v>
      </c>
      <c r="L60" s="333" t="e">
        <v>#DIV/0!</v>
      </c>
      <c r="M60" s="333">
        <v>25416.272108861987</v>
      </c>
      <c r="N60" s="333">
        <v>244156.62403378554</v>
      </c>
      <c r="O60" s="333">
        <v>37615.358280685054</v>
      </c>
      <c r="P60" s="333">
        <v>33686.815269560029</v>
      </c>
      <c r="Q60" s="333">
        <v>101894.76757412807</v>
      </c>
      <c r="R60" s="333">
        <v>404203.25298822968</v>
      </c>
      <c r="S60" s="333">
        <v>105783.67270822766</v>
      </c>
      <c r="T60" s="225"/>
      <c r="U60" s="333">
        <f>SUM(C60:K60)+SUM(M60:S60)</f>
        <v>1174748.5619337882</v>
      </c>
    </row>
    <row r="61" spans="1:21" s="296" customFormat="1" ht="26.25">
      <c r="A61" s="28"/>
      <c r="B61" s="24" t="str">
        <f>B57</f>
        <v>Scenario</v>
      </c>
      <c r="C61" s="24" t="str">
        <f>C$7</f>
        <v xml:space="preserve">Alpine Energy </v>
      </c>
      <c r="D61" s="24" t="str">
        <f t="shared" ref="D61:S61" si="10">D$7</f>
        <v>Aurora Energy</v>
      </c>
      <c r="E61" s="24" t="str">
        <f t="shared" si="10"/>
        <v xml:space="preserve">Centralines </v>
      </c>
      <c r="F61" s="24" t="str">
        <f t="shared" si="10"/>
        <v xml:space="preserve">Eastland </v>
      </c>
      <c r="G61" s="24" t="str">
        <f t="shared" si="10"/>
        <v>Electricity Ashburton</v>
      </c>
      <c r="H61" s="24" t="str">
        <f t="shared" si="10"/>
        <v>Electricity Invercargill</v>
      </c>
      <c r="I61" s="24" t="str">
        <f t="shared" si="10"/>
        <v xml:space="preserve">Horizon Energy </v>
      </c>
      <c r="J61" s="24" t="str">
        <f t="shared" si="10"/>
        <v xml:space="preserve">Nelson Electricity </v>
      </c>
      <c r="K61" s="24" t="str">
        <f t="shared" si="10"/>
        <v xml:space="preserve">Network Tasman </v>
      </c>
      <c r="L61" s="24" t="str">
        <f t="shared" si="10"/>
        <v>Orion</v>
      </c>
      <c r="M61" s="24" t="str">
        <f t="shared" si="10"/>
        <v xml:space="preserve">OtagoNet </v>
      </c>
      <c r="N61" s="24" t="str">
        <f t="shared" si="10"/>
        <v xml:space="preserve">Powerco </v>
      </c>
      <c r="O61" s="24" t="str">
        <f t="shared" si="10"/>
        <v>The Lines Company</v>
      </c>
      <c r="P61" s="24" t="str">
        <f t="shared" si="10"/>
        <v xml:space="preserve">Top Energy </v>
      </c>
      <c r="Q61" s="24" t="str">
        <f t="shared" si="10"/>
        <v xml:space="preserve">Unison </v>
      </c>
      <c r="R61" s="24" t="str">
        <f t="shared" si="10"/>
        <v xml:space="preserve">Vector </v>
      </c>
      <c r="S61" s="24" t="str">
        <f t="shared" si="10"/>
        <v xml:space="preserve">Wellington Electricity </v>
      </c>
      <c r="T61" s="225"/>
      <c r="U61" s="24" t="s">
        <v>411</v>
      </c>
    </row>
    <row r="62" spans="1:21" s="296" customFormat="1">
      <c r="A62" s="28"/>
      <c r="B62" s="274">
        <f>'PriceChange(AppX)'!D46</f>
        <v>35730.52492146544</v>
      </c>
      <c r="C62" s="275">
        <f>C$8</f>
        <v>1</v>
      </c>
      <c r="D62" s="275">
        <f t="shared" ref="D62:S62" si="11">D$8</f>
        <v>2</v>
      </c>
      <c r="E62" s="275">
        <f t="shared" si="11"/>
        <v>3</v>
      </c>
      <c r="F62" s="275">
        <f t="shared" si="11"/>
        <v>4</v>
      </c>
      <c r="G62" s="275">
        <f t="shared" si="11"/>
        <v>5</v>
      </c>
      <c r="H62" s="275">
        <f t="shared" si="11"/>
        <v>6</v>
      </c>
      <c r="I62" s="275">
        <f t="shared" si="11"/>
        <v>7</v>
      </c>
      <c r="J62" s="275">
        <f t="shared" si="11"/>
        <v>8</v>
      </c>
      <c r="K62" s="275">
        <f t="shared" si="11"/>
        <v>9</v>
      </c>
      <c r="L62" s="275">
        <f t="shared" si="11"/>
        <v>10</v>
      </c>
      <c r="M62" s="275">
        <f t="shared" si="11"/>
        <v>11</v>
      </c>
      <c r="N62" s="275">
        <f t="shared" si="11"/>
        <v>12</v>
      </c>
      <c r="O62" s="275">
        <f t="shared" si="11"/>
        <v>13</v>
      </c>
      <c r="P62" s="275">
        <f t="shared" si="11"/>
        <v>14</v>
      </c>
      <c r="Q62" s="275">
        <f t="shared" si="11"/>
        <v>15</v>
      </c>
      <c r="R62" s="275">
        <f t="shared" si="11"/>
        <v>16</v>
      </c>
      <c r="S62" s="275">
        <f t="shared" si="11"/>
        <v>17</v>
      </c>
      <c r="T62" s="225"/>
    </row>
    <row r="63" spans="1:21" s="296" customFormat="1">
      <c r="A63" s="35" t="s">
        <v>418</v>
      </c>
      <c r="B63" s="28">
        <v>1</v>
      </c>
      <c r="C63" s="333">
        <f t="dataTable" ref="C63:S64" dt2D="1" dtr="1" r1="C5" r2="C6" ca="1"/>
        <v>35730.52492146544</v>
      </c>
      <c r="D63" s="333">
        <v>55702.570007111201</v>
      </c>
      <c r="E63" s="333">
        <v>10618.60107344586</v>
      </c>
      <c r="F63" s="333">
        <v>22658.299102974761</v>
      </c>
      <c r="G63" s="333">
        <v>32818.226287558842</v>
      </c>
      <c r="H63" s="333">
        <v>13606.875640313052</v>
      </c>
      <c r="I63" s="333">
        <v>21895.870459182894</v>
      </c>
      <c r="J63" s="333">
        <v>6802.7827052930434</v>
      </c>
      <c r="K63" s="333">
        <v>27737.864390777784</v>
      </c>
      <c r="L63" s="333" t="e">
        <v>#DIV/0!</v>
      </c>
      <c r="M63" s="333">
        <v>25717.689641461995</v>
      </c>
      <c r="N63" s="333">
        <v>250024.0356289029</v>
      </c>
      <c r="O63" s="333">
        <v>34685.453914593054</v>
      </c>
      <c r="P63" s="333">
        <v>36495.275889772594</v>
      </c>
      <c r="Q63" s="333">
        <v>101449.06007235663</v>
      </c>
      <c r="R63" s="333">
        <v>389306.49033800262</v>
      </c>
      <c r="S63" s="333">
        <v>98711.217993698738</v>
      </c>
      <c r="T63" s="225"/>
      <c r="U63" s="333">
        <f>SUM(C63:K63)+SUM(M63:S63)</f>
        <v>1163960.8380669113</v>
      </c>
    </row>
    <row r="64" spans="1:21" s="296" customFormat="1">
      <c r="A64" s="35" t="s">
        <v>419</v>
      </c>
      <c r="B64" s="28">
        <v>0</v>
      </c>
      <c r="C64" s="333">
        <v>30733.535365794454</v>
      </c>
      <c r="D64" s="333">
        <v>55702.570007111201</v>
      </c>
      <c r="E64" s="333">
        <v>9994.7325527980465</v>
      </c>
      <c r="F64" s="333">
        <v>22658.299102974761</v>
      </c>
      <c r="G64" s="333">
        <v>32818.226287558842</v>
      </c>
      <c r="H64" s="333">
        <v>13606.875640313052</v>
      </c>
      <c r="I64" s="333">
        <v>21895.870459182894</v>
      </c>
      <c r="J64" s="333">
        <v>6802.7827052930434</v>
      </c>
      <c r="K64" s="333">
        <v>27737.864390777784</v>
      </c>
      <c r="L64" s="333" t="e">
        <v>#DIV/0!</v>
      </c>
      <c r="M64" s="333">
        <v>25717.689641461995</v>
      </c>
      <c r="N64" s="333">
        <v>250024.0356289029</v>
      </c>
      <c r="O64" s="333">
        <v>34685.453914593054</v>
      </c>
      <c r="P64" s="333">
        <v>34370.747052426901</v>
      </c>
      <c r="Q64" s="333">
        <v>99434.025162504317</v>
      </c>
      <c r="R64" s="333">
        <v>389306.49033800262</v>
      </c>
      <c r="S64" s="333">
        <v>98711.217993698738</v>
      </c>
      <c r="T64" s="225"/>
      <c r="U64" s="333">
        <f>SUM(C64:K64)+SUM(M64:S64)</f>
        <v>1154200.4162433948</v>
      </c>
    </row>
    <row r="65" spans="1:21" s="224" customFormat="1" ht="39">
      <c r="A65" s="28"/>
      <c r="B65" s="24" t="str">
        <f t="shared" ref="B65:S65" si="12">B53</f>
        <v>Scenario</v>
      </c>
      <c r="C65" s="24" t="str">
        <f t="shared" si="12"/>
        <v xml:space="preserve">Alpine Energy </v>
      </c>
      <c r="D65" s="24" t="str">
        <f t="shared" si="12"/>
        <v>Aurora Energy</v>
      </c>
      <c r="E65" s="24" t="str">
        <f t="shared" si="12"/>
        <v xml:space="preserve">Centralines </v>
      </c>
      <c r="F65" s="24" t="str">
        <f t="shared" si="12"/>
        <v xml:space="preserve">Eastland </v>
      </c>
      <c r="G65" s="24" t="str">
        <f t="shared" si="12"/>
        <v>Electricity Ashburton</v>
      </c>
      <c r="H65" s="24" t="str">
        <f t="shared" si="12"/>
        <v>Electricity Invercargill</v>
      </c>
      <c r="I65" s="24" t="str">
        <f t="shared" si="12"/>
        <v xml:space="preserve">Horizon Energy </v>
      </c>
      <c r="J65" s="24" t="str">
        <f t="shared" si="12"/>
        <v xml:space="preserve">Nelson Electricity </v>
      </c>
      <c r="K65" s="24" t="str">
        <f t="shared" si="12"/>
        <v xml:space="preserve">Network Tasman </v>
      </c>
      <c r="L65" s="24" t="str">
        <f t="shared" si="12"/>
        <v>Orion</v>
      </c>
      <c r="M65" s="24" t="str">
        <f t="shared" si="12"/>
        <v xml:space="preserve">OtagoNet </v>
      </c>
      <c r="N65" s="24" t="str">
        <f t="shared" si="12"/>
        <v xml:space="preserve">Powerco </v>
      </c>
      <c r="O65" s="24" t="str">
        <f t="shared" si="12"/>
        <v>The Lines Company</v>
      </c>
      <c r="P65" s="24" t="str">
        <f t="shared" si="12"/>
        <v xml:space="preserve">Top Energy </v>
      </c>
      <c r="Q65" s="24" t="str">
        <f t="shared" si="12"/>
        <v xml:space="preserve">Unison </v>
      </c>
      <c r="R65" s="24" t="str">
        <f t="shared" si="12"/>
        <v xml:space="preserve">Vector </v>
      </c>
      <c r="S65" s="24" t="str">
        <f t="shared" si="12"/>
        <v xml:space="preserve">Wellington Electricity </v>
      </c>
      <c r="T65" s="225"/>
      <c r="U65" s="24" t="s">
        <v>415</v>
      </c>
    </row>
    <row r="66" spans="1:21" s="224" customFormat="1">
      <c r="A66" s="28"/>
      <c r="B66" s="274">
        <f>'PriceChange(AppX)'!D42</f>
        <v>0.13625120778565036</v>
      </c>
      <c r="C66" s="275">
        <f t="shared" ref="C66:S66" si="13">C54</f>
        <v>1</v>
      </c>
      <c r="D66" s="275">
        <f t="shared" si="13"/>
        <v>2</v>
      </c>
      <c r="E66" s="275">
        <f t="shared" si="13"/>
        <v>3</v>
      </c>
      <c r="F66" s="275">
        <f t="shared" si="13"/>
        <v>4</v>
      </c>
      <c r="G66" s="275">
        <f t="shared" si="13"/>
        <v>5</v>
      </c>
      <c r="H66" s="275">
        <f t="shared" si="13"/>
        <v>6</v>
      </c>
      <c r="I66" s="275">
        <f t="shared" si="13"/>
        <v>7</v>
      </c>
      <c r="J66" s="275">
        <f t="shared" si="13"/>
        <v>8</v>
      </c>
      <c r="K66" s="275">
        <f t="shared" si="13"/>
        <v>9</v>
      </c>
      <c r="L66" s="275">
        <f t="shared" si="13"/>
        <v>10</v>
      </c>
      <c r="M66" s="275">
        <f t="shared" si="13"/>
        <v>11</v>
      </c>
      <c r="N66" s="275">
        <f t="shared" si="13"/>
        <v>12</v>
      </c>
      <c r="O66" s="275">
        <f t="shared" si="13"/>
        <v>13</v>
      </c>
      <c r="P66" s="275">
        <f t="shared" si="13"/>
        <v>14</v>
      </c>
      <c r="Q66" s="275">
        <f t="shared" si="13"/>
        <v>15</v>
      </c>
      <c r="R66" s="275">
        <f t="shared" si="13"/>
        <v>16</v>
      </c>
      <c r="S66" s="275">
        <f t="shared" si="13"/>
        <v>17</v>
      </c>
      <c r="T66" s="225"/>
    </row>
    <row r="67" spans="1:21" s="224" customFormat="1">
      <c r="A67" s="35" t="s">
        <v>408</v>
      </c>
      <c r="B67" s="28">
        <v>1</v>
      </c>
      <c r="C67" s="276">
        <f t="dataTable" ref="C67:S68" dt2D="1" dtr="1" r1="C5" r2="C6" ca="1"/>
        <v>0.13625120778565036</v>
      </c>
      <c r="D67" s="276">
        <v>-5.1480443481774274E-2</v>
      </c>
      <c r="E67" s="276">
        <v>8.3161214150846874E-2</v>
      </c>
      <c r="F67" s="276">
        <v>6.0248157424141358E-2</v>
      </c>
      <c r="G67" s="276">
        <v>5.3626857448627607E-2</v>
      </c>
      <c r="H67" s="276">
        <v>-2.3188822417540389E-2</v>
      </c>
      <c r="I67" s="276">
        <v>6.0966119438402577E-2</v>
      </c>
      <c r="J67" s="276">
        <v>-8.6858423546492758E-2</v>
      </c>
      <c r="K67" s="276">
        <v>-0.14631317875214267</v>
      </c>
      <c r="L67" s="276" t="str">
        <v/>
      </c>
      <c r="M67" s="276">
        <v>-3.0376828289381264E-2</v>
      </c>
      <c r="N67" s="276">
        <v>-5.0798474579361041E-4</v>
      </c>
      <c r="O67" s="276">
        <v>-7.7891172648924756E-2</v>
      </c>
      <c r="P67" s="276">
        <v>8.336972782198071E-2</v>
      </c>
      <c r="Q67" s="276">
        <v>-4.3741942043018511E-3</v>
      </c>
      <c r="R67" s="276">
        <v>3.1191546158764183E-3</v>
      </c>
      <c r="S67" s="276">
        <v>-0.13340148001802965</v>
      </c>
      <c r="T67" s="225"/>
      <c r="U67" s="276">
        <f>U63/U59-1</f>
        <v>-1.2652793021461495E-2</v>
      </c>
    </row>
    <row r="68" spans="1:21" s="224" customFormat="1">
      <c r="A68" s="35" t="s">
        <v>412</v>
      </c>
      <c r="B68" s="28">
        <v>0</v>
      </c>
      <c r="C68" s="276">
        <v>-2.265592919045456E-2</v>
      </c>
      <c r="D68" s="276">
        <v>-4.4638856155726603E-2</v>
      </c>
      <c r="E68" s="276">
        <v>1.9522870491319066E-2</v>
      </c>
      <c r="F68" s="276">
        <v>6.1947408597151421E-2</v>
      </c>
      <c r="G68" s="276">
        <v>9.40782584624138E-2</v>
      </c>
      <c r="H68" s="276">
        <v>3.3539332244286735E-2</v>
      </c>
      <c r="I68" s="276">
        <v>2.8005526350698862E-2</v>
      </c>
      <c r="J68" s="276">
        <v>-2.385972884238674E-2</v>
      </c>
      <c r="K68" s="276">
        <v>-6.5142674072624196E-2</v>
      </c>
      <c r="L68" s="276" t="str">
        <v/>
      </c>
      <c r="M68" s="276">
        <v>1.1859234560795739E-2</v>
      </c>
      <c r="N68" s="276">
        <v>2.4031343070608058E-2</v>
      </c>
      <c r="O68" s="276">
        <v>-7.7891172648924756E-2</v>
      </c>
      <c r="P68" s="276">
        <v>2.0302654833770584E-2</v>
      </c>
      <c r="Q68" s="276">
        <v>-2.4149840764233321E-2</v>
      </c>
      <c r="R68" s="276">
        <v>-3.6854633257147107E-2</v>
      </c>
      <c r="S68" s="276">
        <v>-6.6857715689605079E-2</v>
      </c>
      <c r="T68" s="225"/>
      <c r="U68" s="276">
        <f>U64/U60-1</f>
        <v>-1.7491526575328153E-2</v>
      </c>
    </row>
    <row r="69" spans="1:21" s="224" customFormat="1" ht="26.25">
      <c r="A69" s="28"/>
      <c r="B69" s="24" t="str">
        <f>B65</f>
        <v>Scenario</v>
      </c>
      <c r="C69" s="24" t="str">
        <f>C65</f>
        <v xml:space="preserve">Alpine Energy </v>
      </c>
      <c r="D69" s="24" t="str">
        <f t="shared" ref="D69:S70" si="14">D65</f>
        <v>Aurora Energy</v>
      </c>
      <c r="E69" s="24" t="str">
        <f t="shared" si="14"/>
        <v xml:space="preserve">Centralines </v>
      </c>
      <c r="F69" s="24" t="str">
        <f t="shared" si="14"/>
        <v xml:space="preserve">Eastland </v>
      </c>
      <c r="G69" s="24" t="str">
        <f t="shared" si="14"/>
        <v>Electricity Ashburton</v>
      </c>
      <c r="H69" s="24" t="str">
        <f t="shared" si="14"/>
        <v>Electricity Invercargill</v>
      </c>
      <c r="I69" s="24" t="str">
        <f t="shared" si="14"/>
        <v xml:space="preserve">Horizon Energy </v>
      </c>
      <c r="J69" s="24" t="str">
        <f t="shared" si="14"/>
        <v xml:space="preserve">Nelson Electricity </v>
      </c>
      <c r="K69" s="24" t="str">
        <f t="shared" si="14"/>
        <v xml:space="preserve">Network Tasman </v>
      </c>
      <c r="L69" s="24" t="str">
        <f t="shared" si="14"/>
        <v>Orion</v>
      </c>
      <c r="M69" s="24" t="str">
        <f t="shared" si="14"/>
        <v xml:space="preserve">OtagoNet </v>
      </c>
      <c r="N69" s="24" t="str">
        <f t="shared" si="14"/>
        <v xml:space="preserve">Powerco </v>
      </c>
      <c r="O69" s="24" t="str">
        <f t="shared" si="14"/>
        <v>The Lines Company</v>
      </c>
      <c r="P69" s="24" t="str">
        <f t="shared" si="14"/>
        <v xml:space="preserve">Top Energy </v>
      </c>
      <c r="Q69" s="24" t="str">
        <f t="shared" si="14"/>
        <v xml:space="preserve">Unison </v>
      </c>
      <c r="R69" s="24" t="str">
        <f t="shared" si="14"/>
        <v xml:space="preserve">Vector </v>
      </c>
      <c r="S69" s="24" t="str">
        <f t="shared" si="14"/>
        <v xml:space="preserve">Wellington Electricity </v>
      </c>
      <c r="T69" s="225"/>
    </row>
    <row r="70" spans="1:21" s="224" customFormat="1">
      <c r="A70" s="28"/>
      <c r="B70" s="274">
        <f>'PriceChange(AppX)'!D43</f>
        <v>-3.2324415231832271E-2</v>
      </c>
      <c r="C70" s="275">
        <f>C66</f>
        <v>1</v>
      </c>
      <c r="D70" s="275">
        <f t="shared" si="14"/>
        <v>2</v>
      </c>
      <c r="E70" s="275">
        <f t="shared" si="14"/>
        <v>3</v>
      </c>
      <c r="F70" s="275">
        <f t="shared" si="14"/>
        <v>4</v>
      </c>
      <c r="G70" s="275">
        <f t="shared" si="14"/>
        <v>5</v>
      </c>
      <c r="H70" s="275">
        <f t="shared" si="14"/>
        <v>6</v>
      </c>
      <c r="I70" s="275">
        <f t="shared" si="14"/>
        <v>7</v>
      </c>
      <c r="J70" s="275">
        <f t="shared" si="14"/>
        <v>8</v>
      </c>
      <c r="K70" s="275">
        <f t="shared" si="14"/>
        <v>9</v>
      </c>
      <c r="L70" s="275">
        <f t="shared" si="14"/>
        <v>10</v>
      </c>
      <c r="M70" s="275">
        <f t="shared" si="14"/>
        <v>11</v>
      </c>
      <c r="N70" s="275">
        <f t="shared" si="14"/>
        <v>12</v>
      </c>
      <c r="O70" s="275">
        <f t="shared" si="14"/>
        <v>13</v>
      </c>
      <c r="P70" s="275">
        <f t="shared" si="14"/>
        <v>14</v>
      </c>
      <c r="Q70" s="275">
        <f t="shared" si="14"/>
        <v>15</v>
      </c>
      <c r="R70" s="275">
        <f t="shared" si="14"/>
        <v>16</v>
      </c>
      <c r="S70" s="275">
        <f t="shared" si="14"/>
        <v>17</v>
      </c>
      <c r="T70" s="225"/>
    </row>
    <row r="71" spans="1:21" s="224" customFormat="1">
      <c r="A71" s="35" t="s">
        <v>409</v>
      </c>
      <c r="B71" s="28">
        <v>1</v>
      </c>
      <c r="C71" s="276">
        <f t="dataTable" ref="C71:S72" dt2D="1" dtr="1" r1="C5" r2="C6" ca="1"/>
        <v>-3.2324415231832271E-2</v>
      </c>
      <c r="D71" s="276">
        <v>-5.9035256816418968E-2</v>
      </c>
      <c r="E71" s="276">
        <v>3.9142685990778414E-3</v>
      </c>
      <c r="F71" s="276">
        <v>4.5944852419044446E-2</v>
      </c>
      <c r="G71" s="276">
        <v>7.7591520369217015E-2</v>
      </c>
      <c r="H71" s="276">
        <v>1.7964859259441912E-2</v>
      </c>
      <c r="I71" s="276">
        <v>1.251444265516688E-2</v>
      </c>
      <c r="J71" s="276">
        <v>-3.856925155551949E-2</v>
      </c>
      <c r="K71" s="276">
        <v>-7.9230101336494219E-2</v>
      </c>
      <c r="L71" s="276" t="str">
        <v/>
      </c>
      <c r="M71" s="276">
        <v>-3.3885395891367631E-3</v>
      </c>
      <c r="N71" s="276">
        <v>8.6001466074259181E-3</v>
      </c>
      <c r="O71" s="276">
        <v>-9.1786491939271464E-2</v>
      </c>
      <c r="P71" s="276">
        <v>4.6394583292432845E-3</v>
      </c>
      <c r="Q71" s="276">
        <v>-3.8112647111956277E-2</v>
      </c>
      <c r="R71" s="276">
        <v>-5.1368334890777412E-2</v>
      </c>
      <c r="S71" s="276">
        <v>-8.0919298877204393E-2</v>
      </c>
      <c r="T71" s="225"/>
    </row>
    <row r="72" spans="1:21" s="224" customFormat="1">
      <c r="A72" s="35" t="s">
        <v>410</v>
      </c>
      <c r="B72" s="28">
        <v>0</v>
      </c>
      <c r="C72" s="276">
        <v>-3.7383592040661218E-2</v>
      </c>
      <c r="D72" s="276">
        <v>-5.9035256816418968E-2</v>
      </c>
      <c r="E72" s="276">
        <v>4.1596125014959906E-3</v>
      </c>
      <c r="F72" s="276">
        <v>4.5944852419044446E-2</v>
      </c>
      <c r="G72" s="276">
        <v>7.7591520369217015E-2</v>
      </c>
      <c r="H72" s="276">
        <v>1.7964859259441912E-2</v>
      </c>
      <c r="I72" s="276">
        <v>1.251444265516688E-2</v>
      </c>
      <c r="J72" s="276">
        <v>-3.856925155551949E-2</v>
      </c>
      <c r="K72" s="276">
        <v>-7.9230101336494219E-2</v>
      </c>
      <c r="L72" s="276" t="str">
        <v/>
      </c>
      <c r="M72" s="276">
        <v>-3.3885395891367631E-3</v>
      </c>
      <c r="N72" s="276">
        <v>8.6001466074259181E-3</v>
      </c>
      <c r="O72" s="276">
        <v>-9.1786491939271464E-2</v>
      </c>
      <c r="P72" s="276">
        <v>4.9276462217924255E-3</v>
      </c>
      <c r="Q72" s="276">
        <v>-3.8854991761507307E-2</v>
      </c>
      <c r="R72" s="276">
        <v>-5.1368334890777412E-2</v>
      </c>
      <c r="S72" s="276">
        <v>-8.0919298877204393E-2</v>
      </c>
      <c r="T72" s="225"/>
    </row>
    <row r="73" spans="1:21" s="224" customFormat="1">
      <c r="T73" s="225"/>
    </row>
    <row r="74" spans="1:21">
      <c r="A74"/>
      <c r="B74"/>
      <c r="C74"/>
      <c r="D74"/>
      <c r="E74"/>
      <c r="F74"/>
      <c r="G74"/>
      <c r="H74"/>
      <c r="I74"/>
      <c r="J74"/>
      <c r="K74"/>
      <c r="L74"/>
      <c r="M74"/>
      <c r="N74"/>
      <c r="O74"/>
      <c r="P74"/>
      <c r="Q74"/>
      <c r="R74"/>
      <c r="S74"/>
      <c r="T74"/>
    </row>
    <row r="75" spans="1:21">
      <c r="A75"/>
      <c r="B75"/>
      <c r="C75"/>
      <c r="D75"/>
      <c r="E75"/>
      <c r="F75"/>
      <c r="G75"/>
      <c r="H75"/>
      <c r="I75"/>
      <c r="J75"/>
      <c r="K75"/>
      <c r="L75"/>
      <c r="M75"/>
      <c r="N75"/>
      <c r="O75"/>
      <c r="P75"/>
      <c r="Q75"/>
      <c r="R75"/>
      <c r="S75"/>
      <c r="T75"/>
    </row>
    <row r="76" spans="1:21">
      <c r="A76"/>
      <c r="B76"/>
      <c r="C76"/>
      <c r="D76"/>
      <c r="E76"/>
      <c r="F76"/>
      <c r="G76"/>
      <c r="H76"/>
      <c r="I76"/>
      <c r="J76"/>
      <c r="K76"/>
      <c r="L76"/>
      <c r="M76"/>
      <c r="N76"/>
      <c r="O76"/>
      <c r="P76"/>
      <c r="Q76"/>
      <c r="R76"/>
      <c r="S76"/>
      <c r="T76"/>
    </row>
    <row r="77" spans="1:21">
      <c r="A77"/>
      <c r="B77"/>
      <c r="C77"/>
      <c r="D77"/>
      <c r="E77"/>
      <c r="F77"/>
      <c r="G77"/>
      <c r="H77"/>
      <c r="I77"/>
      <c r="J77"/>
      <c r="K77"/>
      <c r="L77"/>
      <c r="M77"/>
      <c r="N77"/>
      <c r="O77"/>
      <c r="P77"/>
      <c r="Q77"/>
      <c r="R77"/>
      <c r="S77"/>
      <c r="T77"/>
    </row>
    <row r="78" spans="1:21">
      <c r="A78"/>
      <c r="B78"/>
      <c r="C78"/>
      <c r="D78"/>
      <c r="E78"/>
      <c r="F78"/>
      <c r="G78"/>
      <c r="H78"/>
      <c r="I78"/>
      <c r="J78"/>
      <c r="K78"/>
      <c r="L78"/>
      <c r="M78"/>
      <c r="N78"/>
      <c r="O78"/>
      <c r="P78"/>
      <c r="Q78"/>
      <c r="R78"/>
      <c r="S78"/>
      <c r="T78"/>
    </row>
    <row r="79" spans="1:21">
      <c r="A79"/>
      <c r="B79"/>
      <c r="C79"/>
      <c r="D79"/>
      <c r="E79"/>
      <c r="F79"/>
      <c r="G79"/>
      <c r="H79"/>
      <c r="I79"/>
      <c r="J79"/>
      <c r="K79"/>
      <c r="L79"/>
      <c r="M79"/>
      <c r="N79"/>
      <c r="O79"/>
      <c r="P79"/>
      <c r="Q79"/>
      <c r="R79"/>
      <c r="S79"/>
      <c r="T79"/>
    </row>
    <row r="80" spans="1:21">
      <c r="A80"/>
      <c r="B80"/>
      <c r="C80"/>
      <c r="D80"/>
      <c r="E80"/>
      <c r="F80"/>
      <c r="G80"/>
      <c r="H80"/>
      <c r="I80"/>
      <c r="J80"/>
      <c r="K80"/>
      <c r="L80"/>
      <c r="M80"/>
      <c r="N80"/>
      <c r="O80"/>
      <c r="P80"/>
      <c r="Q80"/>
      <c r="R80"/>
      <c r="S80"/>
      <c r="T80"/>
    </row>
    <row r="81" spans="1:20">
      <c r="A81"/>
      <c r="B81"/>
      <c r="C81"/>
      <c r="D81"/>
      <c r="E81"/>
      <c r="F81"/>
      <c r="G81"/>
      <c r="H81"/>
      <c r="I81"/>
      <c r="J81"/>
      <c r="K81"/>
      <c r="L81"/>
      <c r="M81"/>
      <c r="N81"/>
      <c r="O81"/>
      <c r="P81"/>
      <c r="Q81"/>
      <c r="R81"/>
      <c r="S81"/>
      <c r="T81"/>
    </row>
    <row r="82" spans="1:20">
      <c r="A82"/>
      <c r="B82"/>
      <c r="C82"/>
      <c r="D82"/>
      <c r="E82"/>
      <c r="F82"/>
      <c r="G82"/>
      <c r="H82"/>
      <c r="I82"/>
      <c r="J82"/>
      <c r="K82"/>
      <c r="L82"/>
      <c r="M82"/>
      <c r="N82"/>
      <c r="O82"/>
      <c r="P82"/>
      <c r="Q82"/>
      <c r="R82"/>
      <c r="S82"/>
      <c r="T82"/>
    </row>
    <row r="83" spans="1:20">
      <c r="A83"/>
      <c r="B83"/>
      <c r="C83"/>
      <c r="D83"/>
      <c r="E83"/>
      <c r="F83"/>
      <c r="G83"/>
      <c r="H83"/>
      <c r="I83"/>
      <c r="J83"/>
      <c r="K83"/>
      <c r="L83"/>
      <c r="M83"/>
      <c r="N83"/>
      <c r="O83"/>
      <c r="P83"/>
      <c r="Q83"/>
      <c r="R83"/>
      <c r="S83"/>
      <c r="T83"/>
    </row>
    <row r="84" spans="1:20">
      <c r="A84"/>
      <c r="B84"/>
      <c r="C84"/>
      <c r="D84"/>
      <c r="E84"/>
      <c r="F84"/>
      <c r="G84"/>
      <c r="H84"/>
      <c r="I84"/>
      <c r="J84"/>
      <c r="K84"/>
      <c r="L84"/>
      <c r="M84"/>
      <c r="N84"/>
      <c r="O84"/>
      <c r="P84"/>
      <c r="Q84"/>
      <c r="R84"/>
      <c r="S84"/>
      <c r="T84"/>
    </row>
    <row r="85" spans="1:20">
      <c r="A85"/>
      <c r="B85"/>
      <c r="C85"/>
      <c r="D85"/>
      <c r="E85"/>
      <c r="F85"/>
      <c r="G85"/>
      <c r="H85"/>
      <c r="I85"/>
      <c r="J85"/>
      <c r="K85"/>
      <c r="L85"/>
      <c r="M85"/>
      <c r="N85"/>
      <c r="O85"/>
      <c r="P85"/>
      <c r="Q85"/>
      <c r="R85"/>
      <c r="S85"/>
      <c r="T85"/>
    </row>
    <row r="86" spans="1:20">
      <c r="A86"/>
      <c r="B86"/>
      <c r="C86"/>
      <c r="D86"/>
      <c r="E86"/>
      <c r="F86"/>
      <c r="G86"/>
      <c r="H86"/>
      <c r="I86"/>
      <c r="J86"/>
      <c r="K86"/>
      <c r="L86"/>
      <c r="M86"/>
      <c r="N86"/>
      <c r="O86"/>
      <c r="P86"/>
      <c r="Q86"/>
      <c r="R86"/>
      <c r="S86"/>
      <c r="T86"/>
    </row>
    <row r="87" spans="1:20">
      <c r="A87"/>
      <c r="B87"/>
      <c r="C87"/>
      <c r="D87"/>
      <c r="E87"/>
      <c r="F87"/>
      <c r="G87"/>
      <c r="H87"/>
      <c r="I87"/>
      <c r="J87"/>
      <c r="K87"/>
      <c r="L87"/>
      <c r="M87"/>
      <c r="N87"/>
      <c r="O87"/>
      <c r="P87"/>
      <c r="Q87"/>
      <c r="R87"/>
      <c r="S87"/>
      <c r="T87"/>
    </row>
    <row r="88" spans="1:20">
      <c r="A88"/>
      <c r="B88"/>
      <c r="C88"/>
      <c r="D88"/>
      <c r="E88"/>
      <c r="F88"/>
      <c r="G88"/>
      <c r="H88"/>
      <c r="I88"/>
      <c r="J88"/>
      <c r="K88"/>
      <c r="L88"/>
      <c r="M88"/>
      <c r="N88"/>
      <c r="O88"/>
      <c r="P88"/>
      <c r="Q88"/>
      <c r="R88"/>
      <c r="S88"/>
      <c r="T88"/>
    </row>
  </sheetData>
  <mergeCells count="4">
    <mergeCell ref="C4:D4"/>
    <mergeCell ref="C3:D3"/>
    <mergeCell ref="C5:D5"/>
    <mergeCell ref="C6:D6"/>
  </mergeCells>
  <dataValidations disablePrompts="1" count="1">
    <dataValidation type="list" allowBlank="1" showInputMessage="1" showErrorMessage="1" sqref="C6:D6">
      <formula1>"0 ,1"</formula1>
    </dataValidation>
  </dataValidations>
  <pageMargins left="0.25" right="0.25" top="0.75" bottom="0.75" header="0.3" footer="0.3"/>
  <pageSetup paperSize="9" scale="51" fitToHeight="0" orientation="landscape" r:id="rId1"/>
  <headerFooter>
    <oddHeader>&amp;R&amp;D &amp;T</oddHeader>
    <oddFooter>&amp;L&amp;F&amp;C&amp;A&amp;R&amp;P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1"/>
  <sheetViews>
    <sheetView showGridLines="0" view="pageBreakPreview" zoomScale="115" zoomScaleNormal="100" zoomScaleSheetLayoutView="115" workbookViewId="0"/>
  </sheetViews>
  <sheetFormatPr defaultRowHeight="15"/>
  <cols>
    <col min="1" max="1" width="58.85546875" bestFit="1" customWidth="1"/>
    <col min="2" max="2" width="20.5703125" customWidth="1"/>
    <col min="3" max="3" width="7.5703125" customWidth="1"/>
  </cols>
  <sheetData>
    <row r="1" spans="1:3" ht="26.25">
      <c r="A1" s="153" t="s">
        <v>440</v>
      </c>
    </row>
    <row r="2" spans="1:3" s="296" customFormat="1">
      <c r="A2" s="350" t="s">
        <v>441</v>
      </c>
      <c r="B2" s="350"/>
      <c r="C2" s="350"/>
    </row>
    <row r="3" spans="1:3" s="296" customFormat="1" ht="23.25">
      <c r="A3" s="311" t="s">
        <v>453</v>
      </c>
    </row>
    <row r="4" spans="1:3">
      <c r="A4" s="43" t="s">
        <v>434</v>
      </c>
      <c r="B4" s="344" t="s">
        <v>4</v>
      </c>
    </row>
    <row r="5" spans="1:3" s="296" customFormat="1">
      <c r="B5" s="341"/>
    </row>
    <row r="6" spans="1:3" ht="23.25">
      <c r="A6" s="348" t="s">
        <v>443</v>
      </c>
      <c r="B6" s="348"/>
      <c r="C6" s="348"/>
    </row>
    <row r="7" spans="1:3">
      <c r="A7" s="43" t="s">
        <v>442</v>
      </c>
      <c r="B7" s="343">
        <f>HLOOKUP(EDB_Name2,'Reference data'!B4:R7,4)</f>
        <v>12882.837513377981</v>
      </c>
      <c r="C7" s="296"/>
    </row>
    <row r="8" spans="1:3">
      <c r="A8" s="43" t="s">
        <v>213</v>
      </c>
      <c r="B8" s="343">
        <f>HLOOKUP(EDB_Name2,'Reference data'!B4:R7,3)</f>
        <v>163099.01979973039</v>
      </c>
      <c r="C8" s="296"/>
    </row>
    <row r="9" spans="1:3" s="296" customFormat="1">
      <c r="A9" s="43" t="s">
        <v>131</v>
      </c>
      <c r="B9" s="342">
        <f>'EDB data'!B11</f>
        <v>6.0900000000000003E-2</v>
      </c>
    </row>
    <row r="10" spans="1:3" s="296" customFormat="1">
      <c r="A10" s="134"/>
      <c r="B10" s="345"/>
    </row>
    <row r="11" spans="1:3" s="296" customFormat="1" ht="23.25">
      <c r="A11" s="348" t="s">
        <v>451</v>
      </c>
      <c r="B11" s="348"/>
      <c r="C11" s="348"/>
    </row>
    <row r="12" spans="1:3" s="296" customFormat="1">
      <c r="A12" s="43" t="s">
        <v>444</v>
      </c>
      <c r="B12" s="343">
        <f>HLOOKUP(EDB_Name2,Inputs!B20:R56,37)</f>
        <v>18705.311427000001</v>
      </c>
    </row>
    <row r="13" spans="1:3">
      <c r="B13" s="341"/>
    </row>
    <row r="14" spans="1:3" s="296" customFormat="1" ht="23.25">
      <c r="A14" s="348" t="s">
        <v>450</v>
      </c>
      <c r="B14" s="348"/>
      <c r="C14" s="348"/>
    </row>
    <row r="15" spans="1:3" s="296" customFormat="1">
      <c r="A15" s="43" t="s">
        <v>213</v>
      </c>
      <c r="B15" s="343">
        <f>BBAR!C57</f>
        <v>165019.35520936377</v>
      </c>
    </row>
    <row r="16" spans="1:3" s="296" customFormat="1">
      <c r="B16" s="341"/>
    </row>
    <row r="17" spans="1:3" ht="23.25">
      <c r="A17" s="349" t="s">
        <v>449</v>
      </c>
      <c r="B17" s="349"/>
      <c r="C17" s="349"/>
    </row>
    <row r="18" spans="1:3">
      <c r="A18" s="43" t="s">
        <v>454</v>
      </c>
      <c r="B18" s="343">
        <f t="shared" ref="B18:B20" si="0">((B$15-B$8)/4)*((1+B$9)^((A18-2016)+0.5))</f>
        <v>524.6005877906133</v>
      </c>
      <c r="C18" s="296"/>
    </row>
    <row r="19" spans="1:3">
      <c r="A19" s="43" t="s">
        <v>455</v>
      </c>
      <c r="B19" s="343">
        <f t="shared" si="0"/>
        <v>556.54876358706156</v>
      </c>
      <c r="C19" s="296"/>
    </row>
    <row r="20" spans="1:3">
      <c r="A20" s="43" t="s">
        <v>456</v>
      </c>
      <c r="B20" s="343">
        <f t="shared" si="0"/>
        <v>590.44258328951355</v>
      </c>
      <c r="C20" s="296"/>
    </row>
    <row r="21" spans="1:3">
      <c r="A21" s="43" t="s">
        <v>457</v>
      </c>
      <c r="B21" s="343">
        <f>((B$15-B$8)/4)*((1+B$9)^((A21-2016)+0.5))</f>
        <v>626.40053661184493</v>
      </c>
      <c r="C21" s="296"/>
    </row>
  </sheetData>
  <mergeCells count="5">
    <mergeCell ref="A6:C6"/>
    <mergeCell ref="A17:C17"/>
    <mergeCell ref="A14:C14"/>
    <mergeCell ref="A2:C2"/>
    <mergeCell ref="A11:C11"/>
  </mergeCells>
  <dataValidations count="1">
    <dataValidation type="list" allowBlank="1" showInputMessage="1" showErrorMessage="1" sqref="B4">
      <formula1>rEDBNames</formula1>
    </dataValidation>
  </dataValidations>
  <pageMargins left="0.7" right="0.7" top="0.75" bottom="0.75" header="0.3" footer="0.3"/>
  <pageSetup paperSize="9" scale="7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R12"/>
  <sheetViews>
    <sheetView showGridLines="0" view="pageBreakPreview" zoomScaleNormal="100" zoomScaleSheetLayoutView="100" workbookViewId="0"/>
  </sheetViews>
  <sheetFormatPr defaultRowHeight="15"/>
  <cols>
    <col min="1" max="1" width="76.7109375" bestFit="1" customWidth="1"/>
    <col min="2" max="18" width="12" customWidth="1"/>
    <col min="19" max="19" width="2.140625" customWidth="1"/>
  </cols>
  <sheetData>
    <row r="1" spans="1:18" s="296" customFormat="1" ht="26.25">
      <c r="A1" s="153" t="s">
        <v>438</v>
      </c>
    </row>
    <row r="2" spans="1:18" s="296" customFormat="1">
      <c r="A2" s="199" t="s">
        <v>439</v>
      </c>
    </row>
    <row r="3" spans="1:18" s="296" customFormat="1" ht="23.25">
      <c r="A3" s="311"/>
    </row>
    <row r="4" spans="1:18" ht="30">
      <c r="A4" t="s">
        <v>437</v>
      </c>
      <c r="B4" s="337" t="s">
        <v>4</v>
      </c>
      <c r="C4" s="337" t="s">
        <v>5</v>
      </c>
      <c r="D4" s="337" t="s">
        <v>6</v>
      </c>
      <c r="E4" s="337" t="s">
        <v>7</v>
      </c>
      <c r="F4" s="337" t="s">
        <v>8</v>
      </c>
      <c r="G4" s="337" t="s">
        <v>9</v>
      </c>
      <c r="H4" s="337" t="s">
        <v>10</v>
      </c>
      <c r="I4" s="337" t="s">
        <v>11</v>
      </c>
      <c r="J4" s="337" t="s">
        <v>12</v>
      </c>
      <c r="K4" s="337" t="s">
        <v>175</v>
      </c>
      <c r="L4" s="337" t="s">
        <v>13</v>
      </c>
      <c r="M4" s="337" t="s">
        <v>14</v>
      </c>
      <c r="N4" s="337" t="s">
        <v>15</v>
      </c>
      <c r="O4" s="337" t="s">
        <v>16</v>
      </c>
      <c r="P4" s="337" t="s">
        <v>17</v>
      </c>
      <c r="Q4" s="337" t="s">
        <v>18</v>
      </c>
      <c r="R4" s="337" t="s">
        <v>19</v>
      </c>
    </row>
    <row r="5" spans="1:18">
      <c r="A5" s="43" t="s">
        <v>160</v>
      </c>
      <c r="B5" s="338">
        <v>1</v>
      </c>
      <c r="C5" s="338">
        <v>2</v>
      </c>
      <c r="D5" s="338">
        <v>3</v>
      </c>
      <c r="E5" s="338">
        <v>4</v>
      </c>
      <c r="F5" s="338">
        <v>5</v>
      </c>
      <c r="G5" s="338">
        <v>6</v>
      </c>
      <c r="H5" s="338">
        <v>7</v>
      </c>
      <c r="I5" s="338">
        <v>8</v>
      </c>
      <c r="J5" s="325">
        <v>9</v>
      </c>
      <c r="K5" s="325">
        <v>10</v>
      </c>
      <c r="L5" s="325">
        <v>11</v>
      </c>
      <c r="M5" s="325">
        <v>12</v>
      </c>
      <c r="N5" s="325">
        <v>13</v>
      </c>
      <c r="O5" s="325">
        <v>14</v>
      </c>
      <c r="P5" s="325">
        <v>15</v>
      </c>
      <c r="Q5" s="325">
        <v>16</v>
      </c>
      <c r="R5" s="325">
        <v>17</v>
      </c>
    </row>
    <row r="6" spans="1:18">
      <c r="A6" s="43" t="s">
        <v>435</v>
      </c>
      <c r="B6" s="339">
        <v>163099.01979973039</v>
      </c>
      <c r="C6" s="339">
        <v>247691.73715834701</v>
      </c>
      <c r="D6" s="339">
        <v>48814.568791585567</v>
      </c>
      <c r="E6" s="339">
        <v>103952.68720741873</v>
      </c>
      <c r="F6" s="339">
        <v>144179.69334145921</v>
      </c>
      <c r="G6" s="339">
        <v>58957.105344924275</v>
      </c>
      <c r="H6" s="339">
        <v>95547.211147822818</v>
      </c>
      <c r="I6" s="339">
        <v>29921.807884993159</v>
      </c>
      <c r="J6" s="340">
        <v>122903.68473611525</v>
      </c>
      <c r="K6" s="340">
        <v>665741.90321204218</v>
      </c>
      <c r="L6" s="340">
        <v>108078.05206216642</v>
      </c>
      <c r="M6" s="340">
        <v>1087074.2974655542</v>
      </c>
      <c r="N6" s="340">
        <v>148967.86633184238</v>
      </c>
      <c r="O6" s="340">
        <v>168714.38659184406</v>
      </c>
      <c r="P6" s="340">
        <v>436524.63136031316</v>
      </c>
      <c r="Q6" s="340">
        <v>1749930.1194804532</v>
      </c>
      <c r="R6" s="340">
        <v>432008.25781022909</v>
      </c>
    </row>
    <row r="7" spans="1:18">
      <c r="A7" s="43" t="s">
        <v>436</v>
      </c>
      <c r="B7" s="339">
        <v>12882.837513377981</v>
      </c>
      <c r="C7" s="339">
        <v>23934.647116838121</v>
      </c>
      <c r="D7" s="339">
        <v>3044.0879238804982</v>
      </c>
      <c r="E7" s="339">
        <v>20464.636260745116</v>
      </c>
      <c r="F7" s="339">
        <v>15357.721253044867</v>
      </c>
      <c r="G7" s="339">
        <v>11508.127013673731</v>
      </c>
      <c r="H7" s="339">
        <v>9534.455725060172</v>
      </c>
      <c r="I7" s="339">
        <v>826.7746914854996</v>
      </c>
      <c r="J7" s="340">
        <v>16593.805993455342</v>
      </c>
      <c r="K7" s="340">
        <v>87576.775266756275</v>
      </c>
      <c r="L7" s="340">
        <v>10257.963399868444</v>
      </c>
      <c r="M7" s="340">
        <v>109227.64536499629</v>
      </c>
      <c r="N7" s="340">
        <v>13561.716937873152</v>
      </c>
      <c r="O7" s="340">
        <v>25141.12741905767</v>
      </c>
      <c r="P7" s="340">
        <v>48984.096057736693</v>
      </c>
      <c r="Q7" s="340">
        <v>162927.35745659409</v>
      </c>
      <c r="R7" s="340">
        <v>33380.775054962309</v>
      </c>
    </row>
    <row r="11" spans="1:18">
      <c r="A11" s="296"/>
    </row>
    <row r="12" spans="1:18">
      <c r="A12" s="296"/>
    </row>
  </sheetData>
  <pageMargins left="0.7" right="0.7" top="0.75" bottom="0.75" header="0.3" footer="0.3"/>
  <pageSetup paperSize="9" scale="3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tint="-0.14999847407452621"/>
    <pageSetUpPr fitToPage="1"/>
  </sheetPr>
  <dimension ref="A1:D18"/>
  <sheetViews>
    <sheetView showGridLines="0" view="pageBreakPreview" zoomScaleNormal="100" zoomScaleSheetLayoutView="100" workbookViewId="0">
      <selection activeCell="D23" sqref="D23"/>
    </sheetView>
  </sheetViews>
  <sheetFormatPr defaultRowHeight="15"/>
  <cols>
    <col min="1" max="1" width="26.5703125" style="11" customWidth="1"/>
    <col min="2" max="2" width="43.140625" style="11" customWidth="1"/>
    <col min="3" max="3" width="32.7109375" style="11" customWidth="1"/>
    <col min="4" max="4" width="32.28515625" style="11" customWidth="1"/>
    <col min="5" max="16384" width="9.140625" style="11"/>
  </cols>
  <sheetData>
    <row r="1" spans="1:4">
      <c r="A1" s="97"/>
      <c r="B1" s="98"/>
      <c r="C1" s="98"/>
      <c r="D1" s="99"/>
    </row>
    <row r="2" spans="1:4" ht="189" customHeight="1">
      <c r="A2" s="100"/>
      <c r="B2" s="13"/>
      <c r="C2" s="13"/>
      <c r="D2" s="101"/>
    </row>
    <row r="3" spans="1:4" ht="22.5">
      <c r="A3" s="19" t="s">
        <v>82</v>
      </c>
      <c r="B3" s="102"/>
      <c r="C3" s="102"/>
      <c r="D3" s="103"/>
    </row>
    <row r="4" spans="1:4" ht="22.5">
      <c r="A4" s="19" t="s">
        <v>277</v>
      </c>
      <c r="B4" s="102"/>
      <c r="C4" s="102"/>
      <c r="D4" s="103"/>
    </row>
    <row r="5" spans="1:4" ht="22.5">
      <c r="A5" s="19" t="s">
        <v>424</v>
      </c>
      <c r="B5" s="102"/>
      <c r="C5" s="102"/>
      <c r="D5" s="103"/>
    </row>
    <row r="6" spans="1:4" s="18" customFormat="1" ht="22.5">
      <c r="A6" s="19" t="s">
        <v>357</v>
      </c>
      <c r="B6" s="102"/>
      <c r="C6" s="102"/>
      <c r="D6" s="103"/>
    </row>
    <row r="7" spans="1:4" ht="42" customHeight="1">
      <c r="A7" s="100"/>
      <c r="B7" s="13"/>
      <c r="C7" s="13"/>
      <c r="D7" s="101"/>
    </row>
    <row r="8" spans="1:4">
      <c r="A8" s="100"/>
      <c r="B8" s="13"/>
      <c r="C8" s="13"/>
      <c r="D8" s="101"/>
    </row>
    <row r="9" spans="1:4">
      <c r="A9" s="100"/>
      <c r="B9" s="13"/>
      <c r="C9" s="13"/>
      <c r="D9" s="101"/>
    </row>
    <row r="10" spans="1:4">
      <c r="A10" s="100"/>
      <c r="B10" s="13"/>
      <c r="C10" s="13"/>
      <c r="D10" s="101"/>
    </row>
    <row r="11" spans="1:4">
      <c r="A11" s="100"/>
      <c r="B11" s="13"/>
      <c r="C11" s="13"/>
      <c r="D11" s="101"/>
    </row>
    <row r="12" spans="1:4">
      <c r="A12" s="100"/>
      <c r="B12" s="13"/>
      <c r="C12" s="13"/>
      <c r="D12" s="101"/>
    </row>
    <row r="13" spans="1:4">
      <c r="A13" s="100"/>
      <c r="B13" s="13"/>
      <c r="C13" s="13"/>
      <c r="D13" s="101"/>
    </row>
    <row r="14" spans="1:4">
      <c r="A14" s="100"/>
      <c r="B14" s="13"/>
      <c r="C14" s="13"/>
      <c r="D14" s="101"/>
    </row>
    <row r="15" spans="1:4">
      <c r="A15" s="100"/>
      <c r="B15" s="13"/>
      <c r="C15" s="13"/>
      <c r="D15" s="101"/>
    </row>
    <row r="16" spans="1:4">
      <c r="A16" s="100"/>
      <c r="B16" s="13"/>
      <c r="C16" s="13"/>
      <c r="D16" s="101"/>
    </row>
    <row r="17" spans="1:4">
      <c r="A17" s="187" t="s">
        <v>428</v>
      </c>
      <c r="B17" s="102"/>
      <c r="C17" s="102"/>
      <c r="D17" s="103"/>
    </row>
    <row r="18" spans="1:4">
      <c r="A18" s="104"/>
      <c r="B18" s="105"/>
      <c r="C18" s="105"/>
      <c r="D18" s="106"/>
    </row>
  </sheetData>
  <sheetProtection formatColumns="0" formatRows="0"/>
  <pageMargins left="0.70866141732283472" right="0.70866141732283472" top="0.74803149606299213" bottom="0.74803149606299213" header="0.31496062992125984" footer="0.31496062992125984"/>
  <pageSetup paperSize="9" scale="97" fitToHeight="0" orientation="landscape" r:id="rId1"/>
  <headerFooter>
    <oddFooter>&amp;L&amp;F&amp;C&amp;A&amp;R&amp;P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tint="-0.14999847407452621"/>
    <pageSetUpPr fitToPage="1"/>
  </sheetPr>
  <dimension ref="A1:D52"/>
  <sheetViews>
    <sheetView showGridLines="0" view="pageBreakPreview" zoomScaleNormal="100" zoomScaleSheetLayoutView="100" workbookViewId="0">
      <selection activeCell="D23" sqref="D23"/>
    </sheetView>
  </sheetViews>
  <sheetFormatPr defaultRowHeight="15"/>
  <cols>
    <col min="1" max="1" width="9.140625" style="11"/>
    <col min="2" max="2" width="19.85546875" style="11" customWidth="1"/>
    <col min="3" max="3" width="88.42578125" style="11" customWidth="1"/>
    <col min="4" max="4" width="5" style="11" customWidth="1"/>
    <col min="5" max="16384" width="9.140625" style="11"/>
  </cols>
  <sheetData>
    <row r="1" spans="1:4" ht="39.950000000000003" customHeight="1">
      <c r="A1" s="153" t="s">
        <v>85</v>
      </c>
      <c r="B1" s="226"/>
      <c r="C1" s="226"/>
      <c r="D1" s="226"/>
    </row>
    <row r="2" spans="1:4">
      <c r="A2" s="226"/>
      <c r="B2" s="226"/>
      <c r="C2" s="226"/>
      <c r="D2" s="226"/>
    </row>
    <row r="3" spans="1:4" ht="15.75" thickBot="1">
      <c r="A3" s="226"/>
      <c r="B3" s="226"/>
      <c r="C3" s="226"/>
      <c r="D3" s="226"/>
    </row>
    <row r="4" spans="1:4" ht="15.75">
      <c r="A4" s="226"/>
      <c r="B4" s="217" t="s">
        <v>84</v>
      </c>
      <c r="C4" s="218" t="s">
        <v>83</v>
      </c>
      <c r="D4" s="226"/>
    </row>
    <row r="5" spans="1:4">
      <c r="A5" s="226"/>
      <c r="B5" s="2" t="s">
        <v>0</v>
      </c>
      <c r="C5" s="4" t="s">
        <v>0</v>
      </c>
      <c r="D5" s="226"/>
    </row>
    <row r="6" spans="1:4">
      <c r="A6" s="226"/>
      <c r="B6" s="10" t="s">
        <v>141</v>
      </c>
      <c r="C6" s="9" t="s">
        <v>244</v>
      </c>
      <c r="D6" s="226"/>
    </row>
    <row r="7" spans="1:4">
      <c r="A7" s="226"/>
      <c r="B7" s="2" t="s">
        <v>259</v>
      </c>
      <c r="C7" s="4" t="s">
        <v>42</v>
      </c>
      <c r="D7" s="226"/>
    </row>
    <row r="8" spans="1:4" s="18" customFormat="1">
      <c r="A8" s="226"/>
      <c r="B8" s="7"/>
      <c r="C8" s="8" t="s">
        <v>0</v>
      </c>
      <c r="D8" s="226"/>
    </row>
    <row r="9" spans="1:4">
      <c r="A9" s="226"/>
      <c r="B9" s="7"/>
      <c r="C9" s="8" t="s">
        <v>1</v>
      </c>
      <c r="D9" s="226"/>
    </row>
    <row r="10" spans="1:4">
      <c r="A10" s="226"/>
      <c r="B10" s="7"/>
      <c r="C10" s="8" t="s">
        <v>126</v>
      </c>
      <c r="D10" s="226"/>
    </row>
    <row r="11" spans="1:4">
      <c r="A11" s="226"/>
      <c r="B11" s="7"/>
      <c r="C11" s="8" t="s">
        <v>207</v>
      </c>
      <c r="D11" s="226"/>
    </row>
    <row r="12" spans="1:4">
      <c r="A12" s="226"/>
      <c r="B12" s="10" t="s">
        <v>135</v>
      </c>
      <c r="C12" s="9" t="s">
        <v>110</v>
      </c>
      <c r="D12" s="226"/>
    </row>
    <row r="13" spans="1:4">
      <c r="A13" s="226"/>
      <c r="B13" s="1"/>
      <c r="C13" s="5" t="s">
        <v>0</v>
      </c>
      <c r="D13" s="226"/>
    </row>
    <row r="14" spans="1:4" s="18" customFormat="1">
      <c r="A14" s="226"/>
      <c r="B14" s="1"/>
      <c r="C14" s="5" t="s">
        <v>1</v>
      </c>
      <c r="D14" s="226"/>
    </row>
    <row r="15" spans="1:4">
      <c r="A15" s="226"/>
      <c r="B15" s="1"/>
      <c r="C15" s="5" t="s">
        <v>126</v>
      </c>
      <c r="D15" s="226"/>
    </row>
    <row r="16" spans="1:4">
      <c r="A16" s="226"/>
      <c r="B16" s="2" t="s">
        <v>136</v>
      </c>
      <c r="C16" s="4" t="s">
        <v>111</v>
      </c>
      <c r="D16" s="226"/>
    </row>
    <row r="17" spans="1:4">
      <c r="A17" s="226"/>
      <c r="B17" s="7"/>
      <c r="C17" s="8" t="s">
        <v>0</v>
      </c>
      <c r="D17" s="226"/>
    </row>
    <row r="18" spans="1:4">
      <c r="A18" s="226"/>
      <c r="B18" s="7"/>
      <c r="C18" s="8" t="s">
        <v>1</v>
      </c>
      <c r="D18" s="226"/>
    </row>
    <row r="19" spans="1:4">
      <c r="A19" s="226"/>
      <c r="B19" s="7"/>
      <c r="C19" s="8" t="s">
        <v>126</v>
      </c>
      <c r="D19" s="226"/>
    </row>
    <row r="20" spans="1:4">
      <c r="B20" s="10" t="s">
        <v>81</v>
      </c>
      <c r="C20" s="9" t="s">
        <v>267</v>
      </c>
    </row>
    <row r="21" spans="1:4">
      <c r="B21" s="1"/>
      <c r="C21" s="5" t="s">
        <v>0</v>
      </c>
    </row>
    <row r="22" spans="1:4">
      <c r="B22" s="1"/>
      <c r="C22" s="5" t="s">
        <v>1</v>
      </c>
    </row>
    <row r="23" spans="1:4">
      <c r="B23" s="1"/>
      <c r="C23" s="5" t="s">
        <v>126</v>
      </c>
    </row>
    <row r="24" spans="1:4">
      <c r="B24" s="2" t="s">
        <v>137</v>
      </c>
      <c r="C24" s="4" t="s">
        <v>132</v>
      </c>
    </row>
    <row r="25" spans="1:4">
      <c r="B25" s="7"/>
      <c r="C25" s="8" t="s">
        <v>0</v>
      </c>
    </row>
    <row r="26" spans="1:4">
      <c r="B26" s="7"/>
      <c r="C26" s="8" t="s">
        <v>1</v>
      </c>
    </row>
    <row r="27" spans="1:4">
      <c r="B27" s="7"/>
      <c r="C27" s="8" t="s">
        <v>126</v>
      </c>
    </row>
    <row r="28" spans="1:4">
      <c r="B28" s="10" t="s">
        <v>155</v>
      </c>
      <c r="C28" s="9" t="s">
        <v>118</v>
      </c>
    </row>
    <row r="29" spans="1:4">
      <c r="B29" s="1"/>
      <c r="C29" s="5" t="s">
        <v>0</v>
      </c>
    </row>
    <row r="30" spans="1:4">
      <c r="B30" s="1"/>
      <c r="C30" s="5" t="s">
        <v>1</v>
      </c>
    </row>
    <row r="31" spans="1:4">
      <c r="B31" s="1"/>
      <c r="C31" s="5" t="s">
        <v>126</v>
      </c>
    </row>
    <row r="32" spans="1:4">
      <c r="B32" s="2" t="s">
        <v>429</v>
      </c>
      <c r="C32" s="4" t="s">
        <v>279</v>
      </c>
    </row>
    <row r="33" spans="2:3">
      <c r="B33" s="7"/>
      <c r="C33" s="8" t="s">
        <v>0</v>
      </c>
    </row>
    <row r="34" spans="2:3">
      <c r="B34" s="7"/>
      <c r="C34" s="8" t="s">
        <v>1</v>
      </c>
    </row>
    <row r="35" spans="2:3">
      <c r="B35" s="7"/>
      <c r="C35" s="8" t="s">
        <v>126</v>
      </c>
    </row>
    <row r="36" spans="2:3">
      <c r="B36" s="10" t="s">
        <v>430</v>
      </c>
      <c r="C36" s="9" t="s">
        <v>342</v>
      </c>
    </row>
    <row r="37" spans="2:3">
      <c r="B37" s="1"/>
      <c r="C37" s="5" t="s">
        <v>0</v>
      </c>
    </row>
    <row r="38" spans="2:3">
      <c r="B38" s="1"/>
      <c r="C38" s="5" t="s">
        <v>323</v>
      </c>
    </row>
    <row r="39" spans="2:3">
      <c r="B39" s="1"/>
      <c r="C39" s="5" t="s">
        <v>330</v>
      </c>
    </row>
    <row r="40" spans="2:3">
      <c r="B40" s="1"/>
      <c r="C40" s="5" t="s">
        <v>126</v>
      </c>
    </row>
    <row r="41" spans="2:3">
      <c r="B41" s="2" t="s">
        <v>431</v>
      </c>
      <c r="C41" s="4" t="s">
        <v>341</v>
      </c>
    </row>
    <row r="42" spans="2:3">
      <c r="B42" s="7"/>
      <c r="C42" s="8" t="s">
        <v>0</v>
      </c>
    </row>
    <row r="43" spans="2:3">
      <c r="B43" s="7"/>
      <c r="C43" s="8" t="s">
        <v>323</v>
      </c>
    </row>
    <row r="44" spans="2:3">
      <c r="B44" s="7"/>
      <c r="C44" s="8" t="s">
        <v>330</v>
      </c>
    </row>
    <row r="45" spans="2:3">
      <c r="B45" s="7"/>
      <c r="C45" s="8" t="s">
        <v>126</v>
      </c>
    </row>
    <row r="46" spans="2:3">
      <c r="B46" s="10" t="s">
        <v>432</v>
      </c>
      <c r="C46" s="9" t="s">
        <v>352</v>
      </c>
    </row>
    <row r="47" spans="2:3">
      <c r="B47" s="1"/>
      <c r="C47" s="5" t="s">
        <v>0</v>
      </c>
    </row>
    <row r="48" spans="2:3">
      <c r="B48" s="1"/>
      <c r="C48" s="5" t="s">
        <v>353</v>
      </c>
    </row>
    <row r="49" spans="2:3">
      <c r="B49" s="1"/>
      <c r="C49" s="5" t="s">
        <v>347</v>
      </c>
    </row>
    <row r="50" spans="2:3">
      <c r="B50" s="2" t="s">
        <v>126</v>
      </c>
      <c r="C50" s="4" t="s">
        <v>119</v>
      </c>
    </row>
    <row r="51" spans="2:3">
      <c r="B51" s="7"/>
      <c r="C51" s="8" t="s">
        <v>126</v>
      </c>
    </row>
    <row r="52" spans="2:3" ht="15.75" thickBot="1">
      <c r="B52" s="6"/>
      <c r="C52" s="3" t="s">
        <v>343</v>
      </c>
    </row>
  </sheetData>
  <sheetProtection formatColumns="0" formatRows="0"/>
  <hyperlinks>
    <hyperlink ref="C5" location="'Inputs'!$A$1" tooltip="Section title. Click once to follow" display="Inputs"/>
    <hyperlink ref="C6" location="'EDB data'!$A$1" tooltip="Section title. Click once to follow" display="Inputs for the selected supplier"/>
    <hyperlink ref="C7" location="'TIMING'!$A$1" tooltip="Section title. Click once to follow" display="Intra-year timing"/>
    <hyperlink ref="C8" location="'TIMING'!$A$3" tooltip="Section subtitle. Click once to follow" display="Inputs"/>
    <hyperlink ref="C9" location="'TIMING'!$A$10" tooltip="Section subtitle. Click once to follow" display="Calculations"/>
    <hyperlink ref="C10" location="'TIMING'!$A$21" tooltip="Section subtitle. Click once to follow" display="Outputs"/>
    <hyperlink ref="C11" location="'TIMING'!$A$28" tooltip="Section subtitle. Click once to follow" display="Check for timing of revenue receipt"/>
    <hyperlink ref="C12" location="'RAB'!$A$1" tooltip="Section title. Click once to follow" display="Regulatory asset base"/>
    <hyperlink ref="C13" location="'RAB'!$A$3" tooltip="Section subtitle. Click once to follow" display="Inputs"/>
    <hyperlink ref="C14" location="'RAB'!$A$13" tooltip="Section subtitle. Click once to follow" display="Calculations"/>
    <hyperlink ref="C15" location="'RAB'!$A$87" tooltip="Section subtitle. Click once to follow" display="Outputs"/>
    <hyperlink ref="C16" location="'TAX'!$A$1" tooltip="Section title. Click once to follow" display="Tax calculations"/>
    <hyperlink ref="C17" location="'TAX'!$A$3" tooltip="Section subtitle. Click once to follow" display="Inputs"/>
    <hyperlink ref="C18" location="'TAX'!$A$24" tooltip="Section subtitle. Click once to follow" display="Calculations"/>
    <hyperlink ref="C19" location="'TAX'!$A$93" tooltip="Section subtitle. Click once to follow" display="Outputs"/>
    <hyperlink ref="C20" location="'BBAR'!$A$1" tooltip="Section title. Click once to follow" display="Building blocks allowable revenue"/>
    <hyperlink ref="C21" location="'BBAR'!$A$3" tooltip="Section subtitle. Click once to follow" display="Inputs"/>
    <hyperlink ref="C22" location="'BBAR'!$A$23" tooltip="Section subtitle. Click once to follow" display="Calculations"/>
    <hyperlink ref="C23" location="'BBAR'!$A$54" tooltip="Section subtitle. Click once to follow" display="Outputs"/>
    <hyperlink ref="C24" location="'REV'!$A$1" tooltip="Section title. Click once to follow" display="Revenue growth index"/>
    <hyperlink ref="C25" location="'REV'!$A$3" tooltip="Section subtitle. Click once to follow" display="Inputs"/>
    <hyperlink ref="C26" location="'REV'!$A$9" tooltip="Section subtitle. Click once to follow" display="Calculations"/>
    <hyperlink ref="C27" location="'REV'!$A$25" tooltip="Section subtitle. Click once to follow" display="Outputs"/>
    <hyperlink ref="C28" location="'MAR'!$A$1" tooltip="Section title. Click once to follow" display="Maximum allowable revenue"/>
    <hyperlink ref="C29" location="'MAR'!$A$3" tooltip="Section subtitle. Click once to follow" display="Inputs"/>
    <hyperlink ref="C30" location="'MAR'!$A$16" tooltip="Section subtitle. Click once to follow" display="Calculations"/>
    <hyperlink ref="C31" location="'MAR'!$A$52" tooltip="Section subtitle. Click once to follow" display="Outputs"/>
    <hyperlink ref="C32" location="'IRR'!$A$1" tooltip="Section title. Click once to follow" display="Internal Rate of Return"/>
    <hyperlink ref="C33" location="'IRR'!$A$3" tooltip="Section subtitle. Click once to follow" display="Inputs"/>
    <hyperlink ref="C34" location="'IRR'!$A$20" tooltip="Section subtitle. Click once to follow" display="Calculations"/>
    <hyperlink ref="C35" location="'IRR'!$A$56" tooltip="Section subtitle. Click once to follow" display="Outputs"/>
    <hyperlink ref="C36" location="'PriceChange(IndX)'!$A$1" tooltip="Section title. Click once to follow" display="Price change - industry-wide X factor"/>
    <hyperlink ref="C37" location="'PriceChange(IndX)'!$A$3" tooltip="Section subtitle. Click once to follow" display="Inputs"/>
    <hyperlink ref="C38" location="'PriceChange(IndX)'!$A$11" tooltip="Section subtitle. Click once to follow" display="Percentage price change 2014/15 to 2015/16"/>
    <hyperlink ref="C39" location="'PriceChange(IndX)'!$A$26" tooltip="Section subtitle. Click once to follow" display="Impact of reset on allowable prices"/>
    <hyperlink ref="C40" location="'PriceChange(IndX)'!$A$41" tooltip="Section subtitle. Click once to follow" display="Outputs"/>
    <hyperlink ref="C41" location="'PriceChange(AppX)'!$A$1" tooltip="Section title. Click once to follow" display="Price change - applicable X factor"/>
    <hyperlink ref="C42" location="'PriceChange(AppX)'!$A$3" tooltip="Section subtitle. Click once to follow" display="Inputs"/>
    <hyperlink ref="C43" location="'PriceChange(AppX)'!$A$11" tooltip="Section subtitle. Click once to follow" display="Percentage price change 2014/15 to 2015/16"/>
    <hyperlink ref="C44" location="'PriceChange(AppX)'!$A$26" tooltip="Section subtitle. Click once to follow" display="Impact of reset on allowable prices"/>
    <hyperlink ref="C45" location="'PriceChange(AppX)'!$A$41" tooltip="Section subtitle. Click once to follow" display="Outputs"/>
    <hyperlink ref="C46" location="'RevChange'!$A$1" tooltip="Section title. Click once to follow" display="Revenue change calculation"/>
    <hyperlink ref="C47" location="'RevChange'!$A$3" tooltip="Section subtitle. Click once to follow" display="Inputs"/>
    <hyperlink ref="C48" location="'RevChange'!$A$13" tooltip="Section subtitle. Click once to follow" display="Revenue change"/>
    <hyperlink ref="C49" location="'RevChange'!$A$27" tooltip="Section subtitle. Click once to follow" display="Output"/>
    <hyperlink ref="C50" location="'Outputs'!$A$1" tooltip="Section title. Click once to follow" display="DPP reset output table"/>
    <hyperlink ref="C51" location="'Outputs'!$A$9" tooltip="Section subtitle. Click once to follow" display="Outputs"/>
    <hyperlink ref="C52" location="'Outputs'!$A$40" tooltip="Section subtitle. Click once to follow" display="Price change outputs"/>
  </hyperlinks>
  <pageMargins left="0.70866141732283472" right="0.70866141732283472" top="0.74803149606299213" bottom="0.74803149606299213" header="0.31496062992125984" footer="0.31496062992125984"/>
  <pageSetup paperSize="9" scale="71" fitToHeight="0" orientation="portrait" r:id="rId1"/>
  <headerFooter>
    <oddHeader>&amp;R&amp;D &amp;T</oddHeader>
    <oddFooter>&amp;L&amp;F&amp;C&amp;A&amp;R&amp;P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theme="0" tint="-0.14999847407452621"/>
    <pageSetUpPr fitToPage="1"/>
  </sheetPr>
  <dimension ref="A1:F18"/>
  <sheetViews>
    <sheetView showGridLines="0" view="pageBreakPreview" zoomScaleNormal="100" zoomScaleSheetLayoutView="100" workbookViewId="0">
      <selection activeCell="D23" sqref="D23"/>
    </sheetView>
  </sheetViews>
  <sheetFormatPr defaultRowHeight="15"/>
  <cols>
    <col min="1" max="1" width="4.42578125" style="11" customWidth="1"/>
    <col min="2" max="2" width="3.140625" style="11" customWidth="1"/>
    <col min="3" max="3" width="25.28515625" style="11" customWidth="1"/>
    <col min="4" max="4" width="64.140625" style="11" customWidth="1"/>
    <col min="5" max="6" width="13.28515625" style="11" customWidth="1"/>
    <col min="7" max="7" width="2.7109375" style="11" customWidth="1"/>
    <col min="8" max="16384" width="9.140625" style="11"/>
  </cols>
  <sheetData>
    <row r="1" spans="1:6" ht="39.950000000000003" customHeight="1">
      <c r="A1" s="298" t="s">
        <v>362</v>
      </c>
      <c r="B1" s="297"/>
      <c r="C1" s="297"/>
      <c r="D1" s="297"/>
      <c r="E1" s="297"/>
      <c r="F1" s="297"/>
    </row>
    <row r="2" spans="1:6">
      <c r="A2" s="295"/>
      <c r="B2" s="226"/>
      <c r="C2" s="226"/>
      <c r="D2" s="226"/>
    </row>
    <row r="3" spans="1:6" s="296" customFormat="1" ht="23.25">
      <c r="A3" s="299" t="s">
        <v>363</v>
      </c>
      <c r="B3" s="226"/>
      <c r="C3" s="226"/>
      <c r="D3" s="226"/>
    </row>
    <row r="4" spans="1:6" ht="34.5" customHeight="1">
      <c r="A4" s="226"/>
      <c r="B4" s="347" t="s">
        <v>425</v>
      </c>
      <c r="C4" s="347"/>
      <c r="D4" s="347"/>
      <c r="E4" s="347"/>
      <c r="F4" s="347"/>
    </row>
    <row r="5" spans="1:6" s="224" customFormat="1" ht="18.75">
      <c r="A5" s="226"/>
      <c r="B5" s="189" t="s">
        <v>278</v>
      </c>
      <c r="C5" s="294"/>
      <c r="D5" s="226"/>
    </row>
    <row r="6" spans="1:6" s="18" customFormat="1">
      <c r="A6" s="226"/>
      <c r="B6" s="347" t="s">
        <v>426</v>
      </c>
      <c r="C6" s="347"/>
      <c r="D6" s="347"/>
      <c r="E6" s="347"/>
      <c r="F6" s="347"/>
    </row>
    <row r="7" spans="1:6" s="224" customFormat="1" ht="18.75">
      <c r="A7" s="226"/>
      <c r="B7" s="189" t="s">
        <v>228</v>
      </c>
      <c r="C7" s="294"/>
      <c r="D7" s="226"/>
    </row>
    <row r="8" spans="1:6" s="224" customFormat="1" ht="15" customHeight="1">
      <c r="A8" s="226"/>
      <c r="B8" s="190">
        <v>1</v>
      </c>
      <c r="C8" s="347" t="s">
        <v>237</v>
      </c>
      <c r="D8" s="347"/>
      <c r="E8" s="347"/>
      <c r="F8" s="347"/>
    </row>
    <row r="9" spans="1:6" s="224" customFormat="1">
      <c r="A9" s="226"/>
      <c r="B9" s="190">
        <v>2</v>
      </c>
      <c r="C9" s="347" t="s">
        <v>238</v>
      </c>
      <c r="D9" s="347"/>
      <c r="E9" s="347"/>
      <c r="F9" s="347"/>
    </row>
    <row r="10" spans="1:6">
      <c r="A10" s="226"/>
      <c r="B10" s="190">
        <v>3</v>
      </c>
      <c r="C10" s="347" t="s">
        <v>239</v>
      </c>
      <c r="D10" s="347"/>
      <c r="E10" s="347"/>
      <c r="F10" s="347"/>
    </row>
    <row r="11" spans="1:6" ht="30" customHeight="1">
      <c r="A11" s="226"/>
      <c r="B11" s="190">
        <v>4</v>
      </c>
      <c r="C11" s="347" t="s">
        <v>273</v>
      </c>
      <c r="D11" s="347"/>
      <c r="E11" s="347"/>
      <c r="F11" s="347"/>
    </row>
    <row r="12" spans="1:6" ht="15" customHeight="1">
      <c r="A12" s="226"/>
      <c r="B12" s="190">
        <v>5</v>
      </c>
      <c r="C12" s="347" t="s">
        <v>249</v>
      </c>
      <c r="D12" s="347"/>
      <c r="E12" s="347"/>
      <c r="F12" s="347"/>
    </row>
    <row r="13" spans="1:6" ht="34.5" customHeight="1">
      <c r="A13" s="226"/>
      <c r="B13" s="190">
        <v>6</v>
      </c>
      <c r="C13" s="347" t="s">
        <v>246</v>
      </c>
      <c r="D13" s="347"/>
      <c r="E13" s="347"/>
      <c r="F13" s="347"/>
    </row>
    <row r="14" spans="1:6" ht="219" customHeight="1">
      <c r="A14" s="226"/>
      <c r="B14" s="226"/>
      <c r="C14" s="347" t="s">
        <v>361</v>
      </c>
      <c r="D14" s="347"/>
      <c r="E14" s="347"/>
      <c r="F14" s="347"/>
    </row>
    <row r="15" spans="1:6">
      <c r="A15" s="226"/>
      <c r="B15" s="190">
        <v>7</v>
      </c>
      <c r="C15" s="347" t="s">
        <v>427</v>
      </c>
      <c r="D15" s="347"/>
      <c r="E15" s="347"/>
      <c r="F15" s="347"/>
    </row>
    <row r="16" spans="1:6" ht="30" customHeight="1">
      <c r="A16" s="226"/>
      <c r="B16" s="107"/>
      <c r="C16" s="347" t="s">
        <v>258</v>
      </c>
      <c r="D16" s="347"/>
      <c r="E16" s="347"/>
      <c r="F16" s="347"/>
    </row>
    <row r="17" spans="1:6" ht="30.75" customHeight="1">
      <c r="A17" s="226"/>
      <c r="B17" s="190">
        <v>8</v>
      </c>
      <c r="C17" s="347" t="s">
        <v>260</v>
      </c>
      <c r="D17" s="347"/>
      <c r="E17" s="347"/>
      <c r="F17" s="347"/>
    </row>
    <row r="18" spans="1:6">
      <c r="A18" s="226"/>
      <c r="B18" s="226"/>
      <c r="C18" s="226"/>
      <c r="D18" s="226"/>
    </row>
  </sheetData>
  <sheetProtection formatColumns="0" formatRows="0"/>
  <mergeCells count="12">
    <mergeCell ref="B4:F4"/>
    <mergeCell ref="B6:F6"/>
    <mergeCell ref="C8:F8"/>
    <mergeCell ref="C9:F9"/>
    <mergeCell ref="C10:F10"/>
    <mergeCell ref="C11:F11"/>
    <mergeCell ref="C12:F12"/>
    <mergeCell ref="C17:F17"/>
    <mergeCell ref="C13:F13"/>
    <mergeCell ref="C14:F14"/>
    <mergeCell ref="C15:F15"/>
    <mergeCell ref="C16:F16"/>
  </mergeCells>
  <pageMargins left="0.70866141732283472" right="0.70866141732283472" top="0.74803149606299213" bottom="0.74803149606299213" header="0.31496062992125984" footer="0.31496062992125984"/>
  <pageSetup paperSize="9" scale="69" fitToHeight="0" orientation="portrait" r:id="rId1"/>
  <headerFooter>
    <oddHeader>&amp;R&amp;D &amp;T</oddHeader>
    <oddFooter>&amp;L&amp;F&amp;C&amp;A&amp;R&amp;P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tint="-0.14999847407452621"/>
    <pageSetUpPr fitToPage="1"/>
  </sheetPr>
  <dimension ref="A1:S84"/>
  <sheetViews>
    <sheetView showGridLines="0" view="pageBreakPreview" topLeftCell="A40" zoomScaleNormal="100" zoomScaleSheetLayoutView="100" workbookViewId="0">
      <selection activeCell="Q55" sqref="Q55"/>
    </sheetView>
  </sheetViews>
  <sheetFormatPr defaultRowHeight="15"/>
  <cols>
    <col min="1" max="1" width="54.28515625" style="21" customWidth="1"/>
    <col min="2" max="9" width="12" style="21" customWidth="1"/>
    <col min="10" max="18" width="12" style="20" customWidth="1"/>
    <col min="19" max="19" width="2.7109375" style="21" customWidth="1"/>
  </cols>
  <sheetData>
    <row r="1" spans="1:19" ht="39.950000000000003" customHeight="1">
      <c r="A1" s="153" t="s">
        <v>0</v>
      </c>
      <c r="B1" s="12"/>
      <c r="C1" s="12"/>
      <c r="D1" s="12"/>
      <c r="E1" s="12"/>
      <c r="F1" s="12"/>
      <c r="G1" s="12"/>
      <c r="H1" s="12"/>
      <c r="I1" s="12"/>
      <c r="J1" s="13"/>
      <c r="K1" s="13"/>
      <c r="L1" s="13"/>
      <c r="M1" s="13"/>
      <c r="N1" s="13"/>
      <c r="O1" s="13"/>
      <c r="P1" s="13"/>
      <c r="Q1" s="13"/>
      <c r="R1" s="13"/>
      <c r="S1" s="12"/>
    </row>
    <row r="2" spans="1:19" s="196" customFormat="1" ht="20.100000000000001" customHeight="1">
      <c r="A2" s="199" t="s">
        <v>245</v>
      </c>
      <c r="B2" s="194"/>
      <c r="C2" s="195"/>
      <c r="D2" s="195"/>
      <c r="E2" s="195"/>
      <c r="F2" s="195"/>
      <c r="G2" s="195"/>
      <c r="H2" s="195"/>
      <c r="I2" s="195"/>
      <c r="J2" s="195"/>
      <c r="K2" s="195"/>
      <c r="L2" s="195"/>
      <c r="M2" s="195"/>
      <c r="N2" s="195"/>
      <c r="O2" s="195"/>
      <c r="P2" s="195"/>
    </row>
    <row r="3" spans="1:19" s="296" customFormat="1" ht="39.950000000000003" customHeight="1">
      <c r="A3" s="311" t="s">
        <v>242</v>
      </c>
      <c r="B3" s="108"/>
      <c r="C3" s="108"/>
      <c r="D3" s="108"/>
      <c r="E3" s="108"/>
      <c r="F3" s="108"/>
      <c r="G3" s="108"/>
      <c r="H3" s="108"/>
      <c r="I3" s="108"/>
      <c r="J3" s="109"/>
      <c r="K3" s="109"/>
      <c r="L3" s="109"/>
      <c r="M3" s="109"/>
      <c r="N3" s="109"/>
      <c r="O3" s="109"/>
      <c r="P3" s="109"/>
      <c r="Q3" s="109"/>
      <c r="R3" s="109"/>
      <c r="S3" s="108"/>
    </row>
    <row r="4" spans="1:19" s="296" customFormat="1" ht="21" customHeight="1">
      <c r="A4" s="312"/>
      <c r="B4" s="313" t="s">
        <v>105</v>
      </c>
      <c r="C4" s="313" t="s">
        <v>73</v>
      </c>
      <c r="D4" s="313" t="s">
        <v>74</v>
      </c>
      <c r="E4" s="313" t="s">
        <v>98</v>
      </c>
      <c r="F4" s="313" t="s">
        <v>99</v>
      </c>
      <c r="G4" s="313" t="s">
        <v>100</v>
      </c>
      <c r="H4" s="313" t="s">
        <v>101</v>
      </c>
      <c r="I4" s="313" t="s">
        <v>102</v>
      </c>
      <c r="J4" s="110"/>
      <c r="K4" s="110"/>
      <c r="L4" s="110"/>
      <c r="M4" s="110"/>
      <c r="N4" s="110"/>
      <c r="O4" s="110"/>
      <c r="P4" s="110"/>
      <c r="Q4" s="110"/>
      <c r="R4" s="110"/>
      <c r="S4" s="111"/>
    </row>
    <row r="5" spans="1:19" s="296" customFormat="1">
      <c r="A5" s="314" t="s">
        <v>127</v>
      </c>
      <c r="B5" s="315"/>
      <c r="C5" s="315">
        <v>1</v>
      </c>
      <c r="D5" s="315">
        <v>2</v>
      </c>
      <c r="E5" s="315">
        <v>3</v>
      </c>
      <c r="F5" s="315">
        <v>4</v>
      </c>
      <c r="G5" s="315">
        <v>5</v>
      </c>
      <c r="H5" s="315">
        <v>6</v>
      </c>
      <c r="I5" s="315">
        <v>7</v>
      </c>
      <c r="J5" s="226"/>
      <c r="K5" s="226"/>
      <c r="L5" s="226"/>
      <c r="M5" s="226"/>
      <c r="N5" s="226"/>
      <c r="O5" s="226"/>
      <c r="P5" s="226"/>
      <c r="Q5" s="226"/>
      <c r="R5" s="226"/>
      <c r="S5" s="225"/>
    </row>
    <row r="6" spans="1:19" s="296" customFormat="1">
      <c r="A6" s="314" t="s">
        <v>128</v>
      </c>
      <c r="B6" s="206"/>
      <c r="C6" s="206"/>
      <c r="D6" s="206"/>
      <c r="E6" s="315">
        <v>1</v>
      </c>
      <c r="F6" s="315">
        <v>2</v>
      </c>
      <c r="G6" s="315">
        <v>3</v>
      </c>
      <c r="H6" s="315">
        <v>4</v>
      </c>
      <c r="I6" s="315">
        <v>5</v>
      </c>
      <c r="J6" s="226"/>
      <c r="K6" s="226"/>
      <c r="L6" s="226"/>
      <c r="M6" s="226"/>
      <c r="N6" s="226"/>
      <c r="O6" s="226"/>
      <c r="P6" s="226"/>
      <c r="Q6" s="226"/>
      <c r="R6" s="226"/>
      <c r="S6" s="225"/>
    </row>
    <row r="7" spans="1:19" s="296" customFormat="1">
      <c r="A7" s="314" t="s">
        <v>187</v>
      </c>
      <c r="B7" s="227"/>
      <c r="C7" s="227">
        <v>1.5332197614991383E-2</v>
      </c>
      <c r="D7" s="227">
        <v>1.4261744966443057E-2</v>
      </c>
      <c r="E7" s="227">
        <v>1.7369727047146455E-2</v>
      </c>
      <c r="F7" s="227">
        <v>2.1138211382113914E-2</v>
      </c>
      <c r="G7" s="227">
        <v>2.1669341894061001E-2</v>
      </c>
      <c r="H7" s="227">
        <v>2.1112894596040599E-2</v>
      </c>
      <c r="I7" s="227">
        <v>2.0556447298020419E-2</v>
      </c>
      <c r="J7" s="316"/>
      <c r="K7" s="316"/>
      <c r="L7" s="316"/>
      <c r="M7" s="316"/>
      <c r="N7" s="316"/>
      <c r="O7" s="316"/>
      <c r="P7" s="316"/>
      <c r="Q7" s="316"/>
      <c r="R7" s="316"/>
      <c r="S7" s="225"/>
    </row>
    <row r="8" spans="1:19" s="296" customFormat="1">
      <c r="A8" s="314" t="s">
        <v>138</v>
      </c>
      <c r="B8" s="227"/>
      <c r="C8" s="227"/>
      <c r="D8" s="227"/>
      <c r="E8" s="227">
        <v>1.5299617509562324E-2</v>
      </c>
      <c r="F8" s="227">
        <v>1.506906655504392E-2</v>
      </c>
      <c r="G8" s="227">
        <v>1.7731958762886579E-2</v>
      </c>
      <c r="H8" s="227">
        <v>2.1069692058346856E-2</v>
      </c>
      <c r="I8" s="227">
        <v>2.1528794788826966E-2</v>
      </c>
      <c r="J8" s="316"/>
      <c r="K8" s="316"/>
      <c r="L8" s="316"/>
      <c r="M8" s="316"/>
      <c r="N8" s="316"/>
      <c r="O8" s="316"/>
      <c r="P8" s="316"/>
      <c r="Q8" s="316"/>
      <c r="R8" s="316"/>
      <c r="S8" s="225"/>
    </row>
    <row r="9" spans="1:19" s="296" customFormat="1">
      <c r="A9" s="314" t="s">
        <v>57</v>
      </c>
      <c r="B9" s="317"/>
      <c r="C9" s="317">
        <v>0.28000000000000003</v>
      </c>
      <c r="D9" s="317">
        <v>0.28000000000000003</v>
      </c>
      <c r="E9" s="317">
        <v>0.28000000000000003</v>
      </c>
      <c r="F9" s="317">
        <v>0.28000000000000003</v>
      </c>
      <c r="G9" s="317">
        <v>0.28000000000000003</v>
      </c>
      <c r="H9" s="317">
        <v>0.28000000000000003</v>
      </c>
      <c r="I9" s="317">
        <v>0.28000000000000003</v>
      </c>
      <c r="J9" s="316"/>
      <c r="K9" s="316"/>
      <c r="L9" s="316"/>
      <c r="M9" s="316"/>
      <c r="N9" s="316"/>
      <c r="O9" s="316"/>
      <c r="P9" s="316"/>
      <c r="Q9" s="316"/>
      <c r="R9" s="316"/>
      <c r="S9" s="225"/>
    </row>
    <row r="10" spans="1:19" s="296" customFormat="1">
      <c r="A10" s="314" t="s">
        <v>41</v>
      </c>
      <c r="B10" s="318">
        <v>365</v>
      </c>
      <c r="C10" s="225"/>
      <c r="D10" s="225"/>
      <c r="E10" s="225"/>
      <c r="F10" s="225"/>
      <c r="G10" s="225"/>
      <c r="H10" s="225"/>
      <c r="I10" s="225"/>
      <c r="J10" s="226"/>
      <c r="K10" s="226"/>
      <c r="L10" s="226"/>
      <c r="M10" s="226"/>
      <c r="N10" s="226"/>
      <c r="O10" s="226"/>
      <c r="P10" s="226"/>
      <c r="Q10" s="226"/>
      <c r="R10" s="226"/>
      <c r="S10" s="225"/>
    </row>
    <row r="11" spans="1:19" s="296" customFormat="1">
      <c r="A11" s="314" t="s">
        <v>35</v>
      </c>
      <c r="B11" s="318">
        <v>182</v>
      </c>
      <c r="C11" s="225"/>
      <c r="D11" s="225"/>
      <c r="E11" s="225"/>
      <c r="F11" s="225"/>
      <c r="G11" s="225"/>
      <c r="H11" s="225"/>
      <c r="I11" s="225"/>
      <c r="J11" s="226"/>
      <c r="K11" s="226"/>
      <c r="L11" s="226"/>
      <c r="M11" s="226"/>
      <c r="N11" s="226"/>
      <c r="O11" s="226"/>
      <c r="P11" s="226"/>
      <c r="Q11" s="226"/>
      <c r="R11" s="226"/>
      <c r="S11" s="225"/>
    </row>
    <row r="12" spans="1:19" s="296" customFormat="1">
      <c r="A12" s="314" t="s">
        <v>34</v>
      </c>
      <c r="B12" s="318">
        <v>148</v>
      </c>
      <c r="C12" s="225"/>
      <c r="D12" s="225"/>
      <c r="E12" s="225"/>
      <c r="F12" s="225"/>
      <c r="G12" s="225"/>
      <c r="H12" s="225"/>
      <c r="I12" s="225"/>
      <c r="J12" s="226"/>
      <c r="K12" s="226"/>
      <c r="L12" s="226"/>
      <c r="M12" s="226"/>
      <c r="N12" s="226"/>
      <c r="O12" s="226"/>
      <c r="P12" s="226"/>
      <c r="Q12" s="226"/>
      <c r="R12" s="226"/>
      <c r="S12" s="225"/>
    </row>
    <row r="13" spans="1:19" s="296" customFormat="1">
      <c r="A13" s="314" t="s">
        <v>120</v>
      </c>
      <c r="B13" s="319">
        <v>42460</v>
      </c>
      <c r="C13" s="226"/>
      <c r="D13" s="226"/>
      <c r="E13" s="226"/>
      <c r="F13" s="226"/>
      <c r="G13" s="226"/>
      <c r="H13" s="226"/>
      <c r="I13" s="226"/>
      <c r="J13" s="226"/>
      <c r="K13" s="226"/>
      <c r="L13" s="226"/>
      <c r="M13" s="226"/>
      <c r="N13" s="226"/>
      <c r="O13" s="226"/>
      <c r="P13" s="226"/>
      <c r="Q13" s="226"/>
      <c r="R13" s="226"/>
      <c r="S13" s="225"/>
    </row>
    <row r="14" spans="1:19" s="296" customFormat="1">
      <c r="A14" s="314" t="s">
        <v>391</v>
      </c>
      <c r="B14" s="228">
        <v>7.1900000000000006E-2</v>
      </c>
      <c r="D14" s="225"/>
      <c r="E14" s="225"/>
      <c r="F14" s="225"/>
      <c r="G14" s="225"/>
      <c r="H14" s="225"/>
      <c r="I14" s="225"/>
      <c r="J14" s="226"/>
      <c r="K14" s="226"/>
      <c r="L14" s="226"/>
      <c r="M14" s="226"/>
      <c r="N14" s="226"/>
      <c r="O14" s="226"/>
      <c r="P14" s="226"/>
      <c r="Q14" s="226"/>
      <c r="R14" s="226"/>
      <c r="S14" s="225"/>
    </row>
    <row r="15" spans="1:19" s="296" customFormat="1">
      <c r="A15" s="314" t="s">
        <v>131</v>
      </c>
      <c r="B15" s="228">
        <v>6.0900000000000003E-2</v>
      </c>
      <c r="D15" s="225"/>
      <c r="E15" s="225"/>
      <c r="F15" s="225"/>
      <c r="G15" s="225"/>
      <c r="H15" s="225"/>
      <c r="I15" s="225"/>
      <c r="J15" s="226"/>
      <c r="K15" s="226"/>
      <c r="L15" s="226"/>
      <c r="M15" s="226"/>
      <c r="N15" s="226"/>
      <c r="O15" s="226"/>
      <c r="P15" s="226"/>
      <c r="Q15" s="226"/>
      <c r="R15" s="226"/>
      <c r="S15" s="225"/>
    </row>
    <row r="16" spans="1:19" s="296" customFormat="1">
      <c r="A16" s="314" t="s">
        <v>3</v>
      </c>
      <c r="B16" s="320">
        <v>0.44</v>
      </c>
      <c r="D16" s="225"/>
      <c r="E16" s="225"/>
      <c r="F16" s="225"/>
      <c r="G16" s="225"/>
      <c r="H16" s="225"/>
      <c r="I16" s="225"/>
      <c r="J16" s="226"/>
      <c r="K16" s="226"/>
      <c r="L16" s="226"/>
      <c r="M16" s="226"/>
      <c r="N16" s="226"/>
      <c r="O16" s="226"/>
      <c r="P16" s="226"/>
      <c r="Q16" s="226"/>
      <c r="R16" s="226"/>
      <c r="S16" s="225"/>
    </row>
    <row r="17" spans="1:19" s="296" customFormat="1">
      <c r="A17" s="314" t="s">
        <v>203</v>
      </c>
      <c r="B17" s="321">
        <v>44</v>
      </c>
      <c r="D17" s="225"/>
      <c r="E17" s="225"/>
      <c r="F17" s="225"/>
      <c r="G17" s="225"/>
      <c r="H17" s="225"/>
      <c r="I17" s="225"/>
      <c r="J17" s="226"/>
      <c r="K17" s="226"/>
      <c r="L17" s="226"/>
      <c r="M17" s="226"/>
      <c r="N17" s="226"/>
      <c r="O17" s="226"/>
      <c r="P17" s="226"/>
      <c r="Q17" s="226"/>
      <c r="R17" s="226"/>
      <c r="S17" s="225"/>
    </row>
    <row r="18" spans="1:19" s="296" customFormat="1">
      <c r="A18" s="322" t="s">
        <v>65</v>
      </c>
      <c r="B18" s="320">
        <v>0</v>
      </c>
      <c r="C18" s="225"/>
      <c r="D18" s="225"/>
      <c r="E18" s="225"/>
      <c r="F18" s="225"/>
      <c r="G18" s="225"/>
      <c r="H18" s="225"/>
      <c r="I18" s="225"/>
      <c r="J18" s="226"/>
      <c r="K18" s="226"/>
      <c r="L18" s="226"/>
      <c r="M18" s="226"/>
      <c r="N18" s="226"/>
      <c r="O18" s="226"/>
      <c r="P18" s="226"/>
      <c r="Q18" s="226"/>
      <c r="R18" s="226"/>
      <c r="S18" s="225"/>
    </row>
    <row r="19" spans="1:19" s="296" customFormat="1" ht="39.950000000000003" customHeight="1">
      <c r="A19" s="311" t="s">
        <v>243</v>
      </c>
      <c r="B19" s="215"/>
      <c r="C19" s="215"/>
      <c r="D19" s="215"/>
      <c r="E19" s="215"/>
      <c r="F19" s="215"/>
      <c r="G19" s="215"/>
      <c r="H19" s="215"/>
      <c r="I19" s="215"/>
      <c r="J19" s="216"/>
      <c r="K19" s="216"/>
      <c r="L19" s="216"/>
      <c r="M19" s="216"/>
      <c r="N19" s="216"/>
      <c r="O19" s="216"/>
      <c r="P19" s="216"/>
      <c r="Q19" s="216"/>
      <c r="R19" s="216"/>
      <c r="S19" s="108"/>
    </row>
    <row r="20" spans="1:19" s="296" customFormat="1" ht="30">
      <c r="A20" s="322" t="s">
        <v>108</v>
      </c>
      <c r="B20" s="323" t="s">
        <v>4</v>
      </c>
      <c r="C20" s="323" t="s">
        <v>5</v>
      </c>
      <c r="D20" s="324" t="s">
        <v>6</v>
      </c>
      <c r="E20" s="324" t="s">
        <v>7</v>
      </c>
      <c r="F20" s="323" t="s">
        <v>8</v>
      </c>
      <c r="G20" s="323" t="s">
        <v>9</v>
      </c>
      <c r="H20" s="323" t="s">
        <v>10</v>
      </c>
      <c r="I20" s="323" t="s">
        <v>11</v>
      </c>
      <c r="J20" s="323" t="s">
        <v>12</v>
      </c>
      <c r="K20" s="324" t="s">
        <v>175</v>
      </c>
      <c r="L20" s="324" t="s">
        <v>13</v>
      </c>
      <c r="M20" s="324" t="s">
        <v>14</v>
      </c>
      <c r="N20" s="323" t="s">
        <v>15</v>
      </c>
      <c r="O20" s="323" t="s">
        <v>16</v>
      </c>
      <c r="P20" s="324" t="s">
        <v>17</v>
      </c>
      <c r="Q20" s="324" t="s">
        <v>18</v>
      </c>
      <c r="R20" s="323" t="s">
        <v>19</v>
      </c>
      <c r="S20" s="112"/>
    </row>
    <row r="21" spans="1:19" s="296" customFormat="1">
      <c r="A21" s="322" t="s">
        <v>160</v>
      </c>
      <c r="B21" s="325">
        <v>1</v>
      </c>
      <c r="C21" s="325">
        <v>2</v>
      </c>
      <c r="D21" s="325">
        <v>3</v>
      </c>
      <c r="E21" s="325">
        <v>4</v>
      </c>
      <c r="F21" s="325">
        <v>5</v>
      </c>
      <c r="G21" s="325">
        <v>6</v>
      </c>
      <c r="H21" s="325">
        <v>7</v>
      </c>
      <c r="I21" s="325">
        <v>8</v>
      </c>
      <c r="J21" s="325">
        <v>9</v>
      </c>
      <c r="K21" s="325">
        <v>10</v>
      </c>
      <c r="L21" s="325">
        <v>11</v>
      </c>
      <c r="M21" s="325">
        <v>12</v>
      </c>
      <c r="N21" s="325">
        <v>13</v>
      </c>
      <c r="O21" s="325">
        <v>14</v>
      </c>
      <c r="P21" s="325">
        <v>15</v>
      </c>
      <c r="Q21" s="325">
        <v>16</v>
      </c>
      <c r="R21" s="325">
        <v>17</v>
      </c>
      <c r="S21" s="112"/>
    </row>
    <row r="22" spans="1:19" s="296" customFormat="1" ht="35.1" customHeight="1">
      <c r="A22" s="326" t="s">
        <v>205</v>
      </c>
      <c r="B22" s="327"/>
      <c r="C22" s="327"/>
      <c r="D22" s="327"/>
      <c r="E22" s="327"/>
      <c r="F22" s="327"/>
      <c r="G22" s="327"/>
      <c r="H22" s="327"/>
      <c r="I22" s="327"/>
      <c r="J22" s="327"/>
      <c r="K22" s="327"/>
      <c r="L22" s="327"/>
      <c r="M22" s="327"/>
      <c r="N22" s="327"/>
      <c r="O22" s="327"/>
      <c r="P22" s="327"/>
      <c r="Q22" s="327"/>
      <c r="R22" s="327"/>
      <c r="S22" s="112"/>
    </row>
    <row r="23" spans="1:19" s="296" customFormat="1">
      <c r="A23" s="314" t="s">
        <v>20</v>
      </c>
      <c r="B23" s="305">
        <v>153233.2190546873</v>
      </c>
      <c r="C23" s="305">
        <v>318316</v>
      </c>
      <c r="D23" s="305">
        <v>54463.919798897623</v>
      </c>
      <c r="E23" s="305">
        <v>123188.7994467004</v>
      </c>
      <c r="F23" s="305">
        <v>207829</v>
      </c>
      <c r="G23" s="305">
        <v>65348.378411252183</v>
      </c>
      <c r="H23" s="305">
        <v>104497.75640097049</v>
      </c>
      <c r="I23" s="305">
        <v>30348.79331863406</v>
      </c>
      <c r="J23" s="305">
        <v>150493</v>
      </c>
      <c r="K23" s="305">
        <v>864649</v>
      </c>
      <c r="L23" s="305">
        <v>144589</v>
      </c>
      <c r="M23" s="305">
        <v>1385118.8</v>
      </c>
      <c r="N23" s="305">
        <v>173379.11916801109</v>
      </c>
      <c r="O23" s="305">
        <v>183788.51</v>
      </c>
      <c r="P23" s="305">
        <v>491717.72098376288</v>
      </c>
      <c r="Q23" s="305">
        <v>2536404</v>
      </c>
      <c r="R23" s="305">
        <v>555989.83744430926</v>
      </c>
      <c r="S23" s="225"/>
    </row>
    <row r="24" spans="1:19" s="296" customFormat="1">
      <c r="A24" s="314" t="s">
        <v>78</v>
      </c>
      <c r="B24" s="305">
        <v>0</v>
      </c>
      <c r="C24" s="305">
        <v>0</v>
      </c>
      <c r="D24" s="305">
        <v>0</v>
      </c>
      <c r="E24" s="305">
        <v>0</v>
      </c>
      <c r="F24" s="305">
        <v>0</v>
      </c>
      <c r="G24" s="305">
        <v>0</v>
      </c>
      <c r="H24" s="305">
        <v>0</v>
      </c>
      <c r="I24" s="305">
        <v>0</v>
      </c>
      <c r="J24" s="305">
        <v>0</v>
      </c>
      <c r="K24" s="305">
        <v>0</v>
      </c>
      <c r="L24" s="305">
        <v>0</v>
      </c>
      <c r="M24" s="305">
        <v>0</v>
      </c>
      <c r="N24" s="305">
        <v>0</v>
      </c>
      <c r="O24" s="305">
        <v>0</v>
      </c>
      <c r="P24" s="305">
        <v>0</v>
      </c>
      <c r="Q24" s="305">
        <v>0</v>
      </c>
      <c r="R24" s="305">
        <v>0</v>
      </c>
      <c r="S24" s="225"/>
    </row>
    <row r="25" spans="1:19" s="296" customFormat="1">
      <c r="A25" s="314" t="s">
        <v>129</v>
      </c>
      <c r="B25" s="305">
        <v>0</v>
      </c>
      <c r="C25" s="305">
        <v>0</v>
      </c>
      <c r="D25" s="305">
        <v>0</v>
      </c>
      <c r="E25" s="305">
        <v>0</v>
      </c>
      <c r="F25" s="305">
        <v>0</v>
      </c>
      <c r="G25" s="305">
        <v>0</v>
      </c>
      <c r="H25" s="305">
        <v>0</v>
      </c>
      <c r="I25" s="305">
        <v>0</v>
      </c>
      <c r="J25" s="305">
        <v>0</v>
      </c>
      <c r="K25" s="305">
        <v>0</v>
      </c>
      <c r="L25" s="305">
        <v>0</v>
      </c>
      <c r="M25" s="305">
        <v>0</v>
      </c>
      <c r="N25" s="305">
        <v>0</v>
      </c>
      <c r="O25" s="305">
        <v>0</v>
      </c>
      <c r="P25" s="305">
        <v>0</v>
      </c>
      <c r="Q25" s="305">
        <v>0</v>
      </c>
      <c r="R25" s="305">
        <v>0</v>
      </c>
      <c r="S25" s="225"/>
    </row>
    <row r="26" spans="1:19" s="296" customFormat="1">
      <c r="A26" s="314" t="s">
        <v>58</v>
      </c>
      <c r="B26" s="305">
        <v>9784.5645807422716</v>
      </c>
      <c r="C26" s="305">
        <v>11473</v>
      </c>
      <c r="D26" s="305">
        <v>2561.6034799999979</v>
      </c>
      <c r="E26" s="305">
        <v>5090.053904675583</v>
      </c>
      <c r="F26" s="305">
        <v>6958.4492641642501</v>
      </c>
      <c r="G26" s="305">
        <v>2526.462</v>
      </c>
      <c r="H26" s="305">
        <v>4656.239889999787</v>
      </c>
      <c r="I26" s="305">
        <v>1172.9069463226481</v>
      </c>
      <c r="J26" s="305">
        <v>6574</v>
      </c>
      <c r="K26" s="305">
        <v>34384.22</v>
      </c>
      <c r="L26" s="305">
        <v>6607</v>
      </c>
      <c r="M26" s="305">
        <v>59856.676680658027</v>
      </c>
      <c r="N26" s="305">
        <v>8968</v>
      </c>
      <c r="O26" s="305">
        <v>7326.4904744508522</v>
      </c>
      <c r="P26" s="305">
        <v>21312</v>
      </c>
      <c r="Q26" s="305">
        <v>90831</v>
      </c>
      <c r="R26" s="305">
        <v>26602</v>
      </c>
      <c r="S26" s="225"/>
    </row>
    <row r="27" spans="1:19" s="296" customFormat="1">
      <c r="A27" s="314" t="s">
        <v>263</v>
      </c>
      <c r="B27" s="305">
        <v>2346.8188939219372</v>
      </c>
      <c r="C27" s="305">
        <v>4878.5059625212634</v>
      </c>
      <c r="D27" s="305">
        <v>834.45124129541352</v>
      </c>
      <c r="E27" s="305">
        <v>1881.6653367653189</v>
      </c>
      <c r="F27" s="305">
        <v>3158.5814587303839</v>
      </c>
      <c r="G27" s="305">
        <v>993.16868092208824</v>
      </c>
      <c r="H27" s="305">
        <v>1604.1290485162669</v>
      </c>
      <c r="I27" s="305">
        <v>465.31369653782752</v>
      </c>
      <c r="J27" s="305">
        <v>2306.698466780224</v>
      </c>
      <c r="K27" s="305">
        <v>12839.5042589437</v>
      </c>
      <c r="L27" s="305">
        <v>2194.580676905151</v>
      </c>
      <c r="M27" s="305">
        <v>21062.764088138851</v>
      </c>
      <c r="N27" s="305">
        <v>2654.9711627122479</v>
      </c>
      <c r="O27" s="305">
        <v>2816.9203305926849</v>
      </c>
      <c r="P27" s="305">
        <v>7424.5510883370316</v>
      </c>
      <c r="Q27" s="305">
        <v>38684</v>
      </c>
      <c r="R27" s="305">
        <v>8517.8468143713471</v>
      </c>
      <c r="S27" s="225"/>
    </row>
    <row r="28" spans="1:19" s="296" customFormat="1">
      <c r="A28" s="314" t="s">
        <v>179</v>
      </c>
      <c r="B28" s="305">
        <v>156778.6950982842</v>
      </c>
      <c r="C28" s="305">
        <v>324967</v>
      </c>
      <c r="D28" s="305">
        <v>55053.954589999987</v>
      </c>
      <c r="E28" s="305">
        <v>125598.5523815543</v>
      </c>
      <c r="F28" s="305">
        <v>220520.60797803651</v>
      </c>
      <c r="G28" s="305">
        <v>64392</v>
      </c>
      <c r="H28" s="305">
        <v>110624.30894875689</v>
      </c>
      <c r="I28" s="305">
        <v>42202.807985340398</v>
      </c>
      <c r="J28" s="305">
        <v>155232</v>
      </c>
      <c r="K28" s="305">
        <v>890508</v>
      </c>
      <c r="L28" s="305">
        <v>147442.64802131549</v>
      </c>
      <c r="M28" s="305">
        <v>1439790</v>
      </c>
      <c r="N28" s="305">
        <v>175959</v>
      </c>
      <c r="O28" s="305">
        <v>199303.1545995771</v>
      </c>
      <c r="P28" s="305">
        <v>521046.00441000052</v>
      </c>
      <c r="Q28" s="305">
        <v>2618855</v>
      </c>
      <c r="R28" s="305">
        <v>569510.18948670686</v>
      </c>
      <c r="S28" s="225"/>
    </row>
    <row r="29" spans="1:19" s="296" customFormat="1">
      <c r="A29" s="314" t="s">
        <v>264</v>
      </c>
      <c r="B29" s="305">
        <v>145352.6386487681</v>
      </c>
      <c r="C29" s="305">
        <v>299146</v>
      </c>
      <c r="D29" s="305">
        <v>51405.495909999976</v>
      </c>
      <c r="E29" s="305">
        <v>116251.30986106988</v>
      </c>
      <c r="F29" s="305">
        <v>197005</v>
      </c>
      <c r="G29" s="305">
        <v>61562.159</v>
      </c>
      <c r="H29" s="305">
        <v>98492.502731696863</v>
      </c>
      <c r="I29" s="305">
        <v>28617</v>
      </c>
      <c r="J29" s="305">
        <v>140998</v>
      </c>
      <c r="K29" s="305">
        <v>813508.7</v>
      </c>
      <c r="L29" s="305">
        <v>137117</v>
      </c>
      <c r="M29" s="305">
        <v>1302563</v>
      </c>
      <c r="N29" s="305">
        <v>161685</v>
      </c>
      <c r="O29" s="305">
        <v>174771</v>
      </c>
      <c r="P29" s="305">
        <v>462687</v>
      </c>
      <c r="Q29" s="305">
        <v>2379108</v>
      </c>
      <c r="R29" s="305">
        <v>521133.33449404512</v>
      </c>
      <c r="S29" s="225"/>
    </row>
    <row r="30" spans="1:19" s="296" customFormat="1">
      <c r="A30" s="314" t="s">
        <v>27</v>
      </c>
      <c r="B30" s="305">
        <v>9044.8335228191881</v>
      </c>
      <c r="C30" s="305">
        <v>10727</v>
      </c>
      <c r="D30" s="305">
        <v>2422.7205299999978</v>
      </c>
      <c r="E30" s="305">
        <v>4594.4920010231417</v>
      </c>
      <c r="F30" s="305">
        <v>6459</v>
      </c>
      <c r="G30" s="305">
        <v>2326.4580000000001</v>
      </c>
      <c r="H30" s="305">
        <v>4378.6461700009932</v>
      </c>
      <c r="I30" s="305">
        <v>1078</v>
      </c>
      <c r="J30" s="305">
        <v>6184.0269695235347</v>
      </c>
      <c r="K30" s="305">
        <v>32282.400000000001</v>
      </c>
      <c r="L30" s="305">
        <v>6400</v>
      </c>
      <c r="M30" s="305">
        <v>56102</v>
      </c>
      <c r="N30" s="305">
        <v>8599</v>
      </c>
      <c r="O30" s="305">
        <v>6297</v>
      </c>
      <c r="P30" s="305">
        <v>20012</v>
      </c>
      <c r="Q30" s="305">
        <v>85581</v>
      </c>
      <c r="R30" s="305">
        <v>25002.705953980876</v>
      </c>
      <c r="S30" s="225"/>
    </row>
    <row r="31" spans="1:19" s="296" customFormat="1">
      <c r="A31" s="314" t="s">
        <v>130</v>
      </c>
      <c r="B31" s="305">
        <v>8307.997801038553</v>
      </c>
      <c r="C31" s="305">
        <v>14927</v>
      </c>
      <c r="D31" s="305">
        <v>2462.2910609461051</v>
      </c>
      <c r="E31" s="305">
        <v>6884.5093809769442</v>
      </c>
      <c r="F31" s="305">
        <v>10145</v>
      </c>
      <c r="G31" s="305">
        <v>2173.4059999999999</v>
      </c>
      <c r="H31" s="305">
        <v>3708</v>
      </c>
      <c r="I31" s="305">
        <v>891</v>
      </c>
      <c r="J31" s="305">
        <v>3490</v>
      </c>
      <c r="K31" s="305">
        <v>32886.799999999996</v>
      </c>
      <c r="L31" s="305">
        <v>7427.5870000000004</v>
      </c>
      <c r="M31" s="305">
        <v>69941</v>
      </c>
      <c r="N31" s="305">
        <v>4007</v>
      </c>
      <c r="O31" s="305">
        <v>7367.897964144895</v>
      </c>
      <c r="P31" s="305">
        <v>25109</v>
      </c>
      <c r="Q31" s="305">
        <v>90303</v>
      </c>
      <c r="R31" s="305">
        <v>28396.70973000002</v>
      </c>
      <c r="S31" s="225"/>
    </row>
    <row r="32" spans="1:19" s="296" customFormat="1">
      <c r="A32" s="314" t="s">
        <v>64</v>
      </c>
      <c r="B32" s="305">
        <v>86577.364686041721</v>
      </c>
      <c r="C32" s="305">
        <v>163270</v>
      </c>
      <c r="D32" s="305">
        <v>25808.016472927589</v>
      </c>
      <c r="E32" s="305">
        <v>72106.669156553209</v>
      </c>
      <c r="F32" s="305">
        <v>106837</v>
      </c>
      <c r="G32" s="305">
        <v>25280.257902471829</v>
      </c>
      <c r="H32" s="305">
        <v>31886.655452793289</v>
      </c>
      <c r="I32" s="305">
        <v>9314.9439999999977</v>
      </c>
      <c r="J32" s="305">
        <v>42509.937824539091</v>
      </c>
      <c r="K32" s="305">
        <v>270627.68400000001</v>
      </c>
      <c r="L32" s="305">
        <v>90115</v>
      </c>
      <c r="M32" s="305">
        <v>896706.0350188564</v>
      </c>
      <c r="N32" s="305">
        <v>41312</v>
      </c>
      <c r="O32" s="305">
        <v>85698.493497666612</v>
      </c>
      <c r="P32" s="305">
        <v>266951.68196640036</v>
      </c>
      <c r="Q32" s="305">
        <v>966964</v>
      </c>
      <c r="R32" s="305">
        <v>345886.83052999992</v>
      </c>
      <c r="S32" s="225"/>
    </row>
    <row r="33" spans="1:19" s="296" customFormat="1">
      <c r="A33" s="314" t="s">
        <v>261</v>
      </c>
      <c r="B33" s="305">
        <v>2834.6039573955459</v>
      </c>
      <c r="C33" s="305">
        <v>3587.2448979591836</v>
      </c>
      <c r="D33" s="305">
        <v>1286.6279950565795</v>
      </c>
      <c r="E33" s="305">
        <v>1045.9000577615802</v>
      </c>
      <c r="F33" s="305">
        <v>2215.5339233653094</v>
      </c>
      <c r="G33" s="305">
        <v>1333.0705360076558</v>
      </c>
      <c r="H33" s="305">
        <v>4218.9445353069659</v>
      </c>
      <c r="I33" s="305">
        <v>704.21174575737894</v>
      </c>
      <c r="J33" s="305">
        <v>2753.8698741671392</v>
      </c>
      <c r="K33" s="305">
        <v>15754.341926729987</v>
      </c>
      <c r="L33" s="305">
        <v>1366.8888888888889</v>
      </c>
      <c r="M33" s="305">
        <v>10748.870856771116</v>
      </c>
      <c r="N33" s="305">
        <v>4085.2943700291548</v>
      </c>
      <c r="O33" s="305">
        <v>3399.086956521739</v>
      </c>
      <c r="P33" s="305">
        <v>5741.5162875289561</v>
      </c>
      <c r="Q33" s="305">
        <v>35098.305555555555</v>
      </c>
      <c r="R33" s="305">
        <v>6153.7079716688913</v>
      </c>
      <c r="S33" s="225"/>
    </row>
    <row r="34" spans="1:19" s="296" customFormat="1">
      <c r="A34" s="314" t="s">
        <v>116</v>
      </c>
      <c r="B34" s="305">
        <v>0</v>
      </c>
      <c r="C34" s="305">
        <v>0</v>
      </c>
      <c r="D34" s="305">
        <v>0</v>
      </c>
      <c r="E34" s="305">
        <v>0</v>
      </c>
      <c r="F34" s="305">
        <v>0</v>
      </c>
      <c r="G34" s="305">
        <v>0</v>
      </c>
      <c r="H34" s="305">
        <v>0</v>
      </c>
      <c r="I34" s="305">
        <v>0</v>
      </c>
      <c r="J34" s="305">
        <v>0</v>
      </c>
      <c r="K34" s="305">
        <v>0</v>
      </c>
      <c r="L34" s="305">
        <v>0</v>
      </c>
      <c r="M34" s="305">
        <v>0</v>
      </c>
      <c r="N34" s="305">
        <v>1.9487099708037641</v>
      </c>
      <c r="O34" s="305">
        <v>0</v>
      </c>
      <c r="P34" s="305">
        <v>0.46207651139021039</v>
      </c>
      <c r="Q34" s="305">
        <v>518.32958466109892</v>
      </c>
      <c r="R34" s="305">
        <v>563.41004268234099</v>
      </c>
      <c r="S34" s="225"/>
    </row>
    <row r="35" spans="1:19" s="296" customFormat="1">
      <c r="A35" s="322" t="s">
        <v>204</v>
      </c>
      <c r="B35" s="305">
        <v>-1026.7934873134191</v>
      </c>
      <c r="C35" s="305">
        <v>-2683</v>
      </c>
      <c r="D35" s="305">
        <v>-1326.0287931361331</v>
      </c>
      <c r="E35" s="305">
        <v>-3312.5886727629886</v>
      </c>
      <c r="F35" s="305">
        <v>-3876.24</v>
      </c>
      <c r="G35" s="305">
        <v>-1536.3879904854653</v>
      </c>
      <c r="H35" s="305">
        <v>-2873.3114919049694</v>
      </c>
      <c r="I35" s="305">
        <v>-428.39227426402908</v>
      </c>
      <c r="J35" s="305">
        <v>-473.45011438517145</v>
      </c>
      <c r="K35" s="305">
        <v>-20636.53</v>
      </c>
      <c r="L35" s="305">
        <v>-3135</v>
      </c>
      <c r="M35" s="305">
        <v>-23571.719999999998</v>
      </c>
      <c r="N35" s="305">
        <v>-3843.5890204507068</v>
      </c>
      <c r="O35" s="305">
        <v>-2693</v>
      </c>
      <c r="P35" s="305">
        <v>-14382.885814165747</v>
      </c>
      <c r="Q35" s="305">
        <v>-43155</v>
      </c>
      <c r="R35" s="305">
        <v>-17901.385461738835</v>
      </c>
      <c r="S35" s="225"/>
    </row>
    <row r="36" spans="1:19" s="296" customFormat="1">
      <c r="A36" s="322" t="s">
        <v>227</v>
      </c>
      <c r="B36" s="305">
        <v>563.21950926363934</v>
      </c>
      <c r="C36" s="305">
        <v>0</v>
      </c>
      <c r="D36" s="305">
        <v>0</v>
      </c>
      <c r="E36" s="305">
        <v>0</v>
      </c>
      <c r="F36" s="305">
        <v>0</v>
      </c>
      <c r="G36" s="305">
        <v>0</v>
      </c>
      <c r="H36" s="305">
        <v>0</v>
      </c>
      <c r="I36" s="305">
        <v>0</v>
      </c>
      <c r="J36" s="305">
        <v>0</v>
      </c>
      <c r="K36" s="305">
        <v>0</v>
      </c>
      <c r="L36" s="305">
        <v>61.952903490280733</v>
      </c>
      <c r="M36" s="305">
        <v>0</v>
      </c>
      <c r="N36" s="305">
        <v>101.1145677184104</v>
      </c>
      <c r="O36" s="305">
        <v>0</v>
      </c>
      <c r="P36" s="305">
        <v>0</v>
      </c>
      <c r="Q36" s="305">
        <v>0</v>
      </c>
      <c r="R36" s="305">
        <v>0</v>
      </c>
      <c r="S36" s="225"/>
    </row>
    <row r="37" spans="1:19" s="296" customFormat="1">
      <c r="A37" s="322" t="s">
        <v>215</v>
      </c>
      <c r="B37" s="328">
        <v>-0.11</v>
      </c>
      <c r="C37" s="328">
        <v>0</v>
      </c>
      <c r="D37" s="328">
        <v>-7.0000000000000007E-2</v>
      </c>
      <c r="E37" s="328">
        <v>-0.03</v>
      </c>
      <c r="F37" s="328">
        <v>0</v>
      </c>
      <c r="G37" s="328">
        <v>0</v>
      </c>
      <c r="H37" s="328">
        <v>0</v>
      </c>
      <c r="I37" s="328">
        <v>0</v>
      </c>
      <c r="J37" s="328">
        <v>0</v>
      </c>
      <c r="K37" s="328">
        <v>0</v>
      </c>
      <c r="L37" s="328">
        <v>0</v>
      </c>
      <c r="M37" s="328">
        <v>0</v>
      </c>
      <c r="N37" s="328">
        <v>0</v>
      </c>
      <c r="O37" s="328">
        <v>-7.0000000000000007E-2</v>
      </c>
      <c r="P37" s="328">
        <v>0</v>
      </c>
      <c r="Q37" s="328">
        <v>0</v>
      </c>
      <c r="R37" s="328">
        <v>0</v>
      </c>
      <c r="S37" s="225"/>
    </row>
    <row r="38" spans="1:19" s="296" customFormat="1" ht="35.1" customHeight="1">
      <c r="A38" s="326" t="s">
        <v>71</v>
      </c>
      <c r="B38" s="306"/>
      <c r="C38" s="306"/>
      <c r="D38" s="306"/>
      <c r="E38" s="306"/>
      <c r="F38" s="306"/>
      <c r="G38" s="306"/>
      <c r="H38" s="306"/>
      <c r="I38" s="306"/>
      <c r="J38" s="306"/>
      <c r="K38" s="306"/>
      <c r="L38" s="306"/>
      <c r="M38" s="306"/>
      <c r="N38" s="306"/>
      <c r="O38" s="306"/>
      <c r="P38" s="306"/>
      <c r="Q38" s="306"/>
      <c r="R38" s="306"/>
      <c r="S38" s="225"/>
    </row>
    <row r="39" spans="1:19" s="296" customFormat="1">
      <c r="A39" s="314" t="s">
        <v>146</v>
      </c>
      <c r="B39" s="305">
        <v>15271.56043</v>
      </c>
      <c r="C39" s="305">
        <v>22317</v>
      </c>
      <c r="D39" s="305">
        <v>4333</v>
      </c>
      <c r="E39" s="305">
        <v>7809.8741499999996</v>
      </c>
      <c r="F39" s="305">
        <v>8214</v>
      </c>
      <c r="G39" s="305">
        <v>4814.067</v>
      </c>
      <c r="H39" s="305">
        <v>7731</v>
      </c>
      <c r="I39" s="305">
        <v>2232</v>
      </c>
      <c r="J39" s="305">
        <v>8543</v>
      </c>
      <c r="K39" s="305">
        <v>50934</v>
      </c>
      <c r="L39" s="305">
        <v>7679.5959999999995</v>
      </c>
      <c r="M39" s="305">
        <v>67817.648873944156</v>
      </c>
      <c r="N39" s="305">
        <v>10693</v>
      </c>
      <c r="O39" s="305">
        <v>12617.3259424278</v>
      </c>
      <c r="P39" s="305">
        <v>34853.785604490084</v>
      </c>
      <c r="Q39" s="305">
        <v>106706</v>
      </c>
      <c r="R39" s="305">
        <v>29611.046130000002</v>
      </c>
      <c r="S39" s="225"/>
    </row>
    <row r="40" spans="1:19" s="296" customFormat="1">
      <c r="A40" s="314" t="s">
        <v>147</v>
      </c>
      <c r="B40" s="305">
        <v>14209.93160452411</v>
      </c>
      <c r="C40" s="305">
        <v>21223.498792315375</v>
      </c>
      <c r="D40" s="305">
        <v>4340.9046401687829</v>
      </c>
      <c r="E40" s="305">
        <v>7839.3329027602285</v>
      </c>
      <c r="F40" s="305">
        <v>8234.319145468151</v>
      </c>
      <c r="G40" s="305">
        <v>5257.4002812657418</v>
      </c>
      <c r="H40" s="305">
        <v>7543.4474035912608</v>
      </c>
      <c r="I40" s="305">
        <v>2366.7712523380897</v>
      </c>
      <c r="J40" s="305">
        <v>8798.7128505805613</v>
      </c>
      <c r="K40" s="305">
        <v>51168.285409365402</v>
      </c>
      <c r="L40" s="305">
        <v>7191.930763919222</v>
      </c>
      <c r="M40" s="305">
        <v>68411.041649322928</v>
      </c>
      <c r="N40" s="305">
        <v>10417.890660751798</v>
      </c>
      <c r="O40" s="305">
        <v>13112.335496795615</v>
      </c>
      <c r="P40" s="305">
        <v>34603.452053471177</v>
      </c>
      <c r="Q40" s="305">
        <v>103926.51146065461</v>
      </c>
      <c r="R40" s="305">
        <v>29751.795765258117</v>
      </c>
      <c r="S40" s="225"/>
    </row>
    <row r="41" spans="1:19" s="296" customFormat="1">
      <c r="A41" s="314" t="s">
        <v>148</v>
      </c>
      <c r="B41" s="305">
        <v>14721.621133600251</v>
      </c>
      <c r="C41" s="305">
        <v>22066.860057716447</v>
      </c>
      <c r="D41" s="305">
        <v>4488.3441341896032</v>
      </c>
      <c r="E41" s="305">
        <v>8100.7749630744456</v>
      </c>
      <c r="F41" s="305">
        <v>8561.4606002343298</v>
      </c>
      <c r="G41" s="305">
        <v>5444.1635052691263</v>
      </c>
      <c r="H41" s="305">
        <v>7780.6671256952195</v>
      </c>
      <c r="I41" s="305">
        <v>2462.6776588932416</v>
      </c>
      <c r="J41" s="305">
        <v>9144.4129629233503</v>
      </c>
      <c r="K41" s="305">
        <v>53114.884253437558</v>
      </c>
      <c r="L41" s="305">
        <v>7457.3286161967844</v>
      </c>
      <c r="M41" s="305">
        <v>70948.053117525007</v>
      </c>
      <c r="N41" s="305">
        <v>10710.817589093906</v>
      </c>
      <c r="O41" s="305">
        <v>13594.834435840494</v>
      </c>
      <c r="P41" s="305">
        <v>35854.239332737496</v>
      </c>
      <c r="Q41" s="305">
        <v>108576.89157687448</v>
      </c>
      <c r="R41" s="305">
        <v>30899.220603378686</v>
      </c>
      <c r="S41" s="225"/>
    </row>
    <row r="42" spans="1:19" s="296" customFormat="1">
      <c r="A42" s="314" t="s">
        <v>149</v>
      </c>
      <c r="B42" s="305">
        <v>15182.347638382114</v>
      </c>
      <c r="C42" s="305">
        <v>22846.170405320772</v>
      </c>
      <c r="D42" s="305">
        <v>4620.3471024237024</v>
      </c>
      <c r="E42" s="305">
        <v>8341.4174897711928</v>
      </c>
      <c r="F42" s="305">
        <v>8856.7149522426425</v>
      </c>
      <c r="G42" s="305">
        <v>5609.7131950652647</v>
      </c>
      <c r="H42" s="305">
        <v>7994.8970003700133</v>
      </c>
      <c r="I42" s="305">
        <v>2550.1414315248185</v>
      </c>
      <c r="J42" s="305">
        <v>9458.0429053631324</v>
      </c>
      <c r="K42" s="305">
        <v>54967.775456297844</v>
      </c>
      <c r="L42" s="305">
        <v>7695.3042749975866</v>
      </c>
      <c r="M42" s="305">
        <v>73328.771408192479</v>
      </c>
      <c r="N42" s="305">
        <v>10977.503499463683</v>
      </c>
      <c r="O42" s="305">
        <v>14045.848864840515</v>
      </c>
      <c r="P42" s="305">
        <v>36996.186172104593</v>
      </c>
      <c r="Q42" s="305">
        <v>113032.75844648163</v>
      </c>
      <c r="R42" s="305">
        <v>31949.915703800572</v>
      </c>
      <c r="S42" s="225"/>
    </row>
    <row r="43" spans="1:19" s="296" customFormat="1">
      <c r="A43" s="314" t="s">
        <v>150</v>
      </c>
      <c r="B43" s="305">
        <v>15599.291129873338</v>
      </c>
      <c r="C43" s="305">
        <v>23565.079796409307</v>
      </c>
      <c r="D43" s="305">
        <v>4738.552418113788</v>
      </c>
      <c r="E43" s="305">
        <v>8557.2808783147557</v>
      </c>
      <c r="F43" s="305">
        <v>9128.0955047043863</v>
      </c>
      <c r="G43" s="305">
        <v>5758.8105474126924</v>
      </c>
      <c r="H43" s="305">
        <v>8184.4961429163322</v>
      </c>
      <c r="I43" s="305">
        <v>2630.9073590513653</v>
      </c>
      <c r="J43" s="305">
        <v>9746.0665573421375</v>
      </c>
      <c r="K43" s="305">
        <v>56674.009517527404</v>
      </c>
      <c r="L43" s="305">
        <v>7911.3901512908124</v>
      </c>
      <c r="M43" s="305">
        <v>75507.662863879756</v>
      </c>
      <c r="N43" s="305">
        <v>11209.05654250219</v>
      </c>
      <c r="O43" s="305">
        <v>14457.925013720964</v>
      </c>
      <c r="P43" s="305">
        <v>38032.604455029454</v>
      </c>
      <c r="Q43" s="305">
        <v>117234.29622393576</v>
      </c>
      <c r="R43" s="305">
        <v>32913.542844321601</v>
      </c>
      <c r="S43" s="225"/>
    </row>
    <row r="44" spans="1:19" s="296" customFormat="1">
      <c r="A44" s="314" t="s">
        <v>151</v>
      </c>
      <c r="B44" s="305">
        <v>16026.384903925755</v>
      </c>
      <c r="C44" s="305">
        <v>24304.639623821298</v>
      </c>
      <c r="D44" s="305">
        <v>4859.3876196237725</v>
      </c>
      <c r="E44" s="305">
        <v>8778.0184829240443</v>
      </c>
      <c r="F44" s="305">
        <v>9407.0298588206097</v>
      </c>
      <c r="G44" s="305">
        <v>5911.391147921855</v>
      </c>
      <c r="H44" s="305">
        <v>8377.9197927889472</v>
      </c>
      <c r="I44" s="305">
        <v>2714.0233226266469</v>
      </c>
      <c r="J44" s="305">
        <v>10042.046922217847</v>
      </c>
      <c r="K44" s="305">
        <v>58428.6305187119</v>
      </c>
      <c r="L44" s="305">
        <v>8132.9187520007799</v>
      </c>
      <c r="M44" s="305">
        <v>77745.001653806801</v>
      </c>
      <c r="N44" s="305">
        <v>11444.614865419746</v>
      </c>
      <c r="O44" s="305">
        <v>14880.927153692932</v>
      </c>
      <c r="P44" s="305">
        <v>39094.888690981199</v>
      </c>
      <c r="Q44" s="305">
        <v>121582.36950674365</v>
      </c>
      <c r="R44" s="305">
        <v>33903.490229867937</v>
      </c>
      <c r="S44" s="225"/>
    </row>
    <row r="45" spans="1:19" s="296" customFormat="1">
      <c r="A45" s="314" t="s">
        <v>152</v>
      </c>
      <c r="B45" s="305">
        <v>16401.803784250267</v>
      </c>
      <c r="C45" s="305">
        <v>24970.934160742465</v>
      </c>
      <c r="D45" s="305">
        <v>4964.125221764768</v>
      </c>
      <c r="E45" s="305">
        <v>8969.795329315506</v>
      </c>
      <c r="F45" s="305">
        <v>9657.1788136897067</v>
      </c>
      <c r="G45" s="305">
        <v>6044.6608452802484</v>
      </c>
      <c r="H45" s="305">
        <v>8542.9170007781904</v>
      </c>
      <c r="I45" s="305">
        <v>2789.0024320843036</v>
      </c>
      <c r="J45" s="305">
        <v>10307.194324866268</v>
      </c>
      <c r="K45" s="305">
        <v>60005.910537143383</v>
      </c>
      <c r="L45" s="305">
        <v>8328.5088945580501</v>
      </c>
      <c r="M45" s="305">
        <v>79740.567081763351</v>
      </c>
      <c r="N45" s="305">
        <v>11640.20185106574</v>
      </c>
      <c r="O45" s="305">
        <v>15257.403226093204</v>
      </c>
      <c r="P45" s="305">
        <v>40032.182050100469</v>
      </c>
      <c r="Q45" s="305">
        <v>125606.65690250133</v>
      </c>
      <c r="R45" s="305">
        <v>34788.813003133313</v>
      </c>
      <c r="S45" s="225"/>
    </row>
    <row r="46" spans="1:19" s="296" customFormat="1" ht="35.1" customHeight="1">
      <c r="A46" s="326" t="s">
        <v>77</v>
      </c>
      <c r="B46" s="306"/>
      <c r="C46" s="306"/>
      <c r="D46" s="306"/>
      <c r="E46" s="306"/>
      <c r="F46" s="306"/>
      <c r="G46" s="306"/>
      <c r="H46" s="306"/>
      <c r="I46" s="306"/>
      <c r="J46" s="306"/>
      <c r="K46" s="306"/>
      <c r="L46" s="306"/>
      <c r="M46" s="306"/>
      <c r="N46" s="306"/>
      <c r="O46" s="306"/>
      <c r="P46" s="306"/>
      <c r="Q46" s="306"/>
      <c r="R46" s="306"/>
      <c r="S46" s="225"/>
    </row>
    <row r="47" spans="1:19" s="296" customFormat="1">
      <c r="A47" s="314" t="s">
        <v>223</v>
      </c>
      <c r="B47" s="268">
        <v>2.6759444082874303E-3</v>
      </c>
      <c r="C47" s="268">
        <v>5.5355582484285324E-3</v>
      </c>
      <c r="D47" s="268">
        <v>-6.3415516110259026E-3</v>
      </c>
      <c r="E47" s="268">
        <v>-2.6371513044971791E-3</v>
      </c>
      <c r="F47" s="268">
        <v>3.4460417064763921E-3</v>
      </c>
      <c r="G47" s="268">
        <v>1.6874571127879477E-3</v>
      </c>
      <c r="H47" s="268">
        <v>-2.253440683545856E-4</v>
      </c>
      <c r="I47" s="268">
        <v>6.1231501649797095E-3</v>
      </c>
      <c r="J47" s="268">
        <v>5.0281106792126572E-3</v>
      </c>
      <c r="K47" s="268" t="e">
        <v>#DIV/0!</v>
      </c>
      <c r="L47" s="268">
        <v>3.6846920782675359E-3</v>
      </c>
      <c r="M47" s="268">
        <v>-5.4301175204408622E-4</v>
      </c>
      <c r="N47" s="268">
        <v>-5.7801163313146555E-3</v>
      </c>
      <c r="O47" s="268">
        <v>-3.5900683809597014E-3</v>
      </c>
      <c r="P47" s="268">
        <v>2.7957173458623176E-3</v>
      </c>
      <c r="Q47" s="268">
        <v>1.0317307390726106E-2</v>
      </c>
      <c r="R47" s="268">
        <v>4.4609461137203156E-3</v>
      </c>
      <c r="S47" s="225"/>
    </row>
    <row r="48" spans="1:19" s="296" customFormat="1">
      <c r="A48" s="314" t="s">
        <v>224</v>
      </c>
      <c r="B48" s="268">
        <v>2.6759444082874303E-3</v>
      </c>
      <c r="C48" s="268">
        <v>5.5355582484285324E-3</v>
      </c>
      <c r="D48" s="268">
        <v>-6.3415516110259026E-3</v>
      </c>
      <c r="E48" s="268">
        <v>-2.6371513044971791E-3</v>
      </c>
      <c r="F48" s="268">
        <v>3.4460417064763921E-3</v>
      </c>
      <c r="G48" s="268">
        <v>1.6874571127879477E-3</v>
      </c>
      <c r="H48" s="268">
        <v>-2.253440683545856E-4</v>
      </c>
      <c r="I48" s="268">
        <v>6.1231501649797095E-3</v>
      </c>
      <c r="J48" s="268">
        <v>5.0281106792126572E-3</v>
      </c>
      <c r="K48" s="268" t="e">
        <v>#DIV/0!</v>
      </c>
      <c r="L48" s="268">
        <v>3.6846920782675359E-3</v>
      </c>
      <c r="M48" s="268">
        <v>-5.4301175204408622E-4</v>
      </c>
      <c r="N48" s="268">
        <v>-5.7801163313146555E-3</v>
      </c>
      <c r="O48" s="268">
        <v>-3.5900683809597014E-3</v>
      </c>
      <c r="P48" s="268">
        <v>2.7957173458623176E-3</v>
      </c>
      <c r="Q48" s="268">
        <v>1.0317307390726106E-2</v>
      </c>
      <c r="R48" s="268">
        <v>4.4609461137203156E-3</v>
      </c>
      <c r="S48" s="225"/>
    </row>
    <row r="49" spans="1:19" s="296" customFormat="1">
      <c r="A49" s="314" t="s">
        <v>86</v>
      </c>
      <c r="B49" s="268">
        <v>2.6759444082874303E-3</v>
      </c>
      <c r="C49" s="268">
        <v>5.5355582484285324E-3</v>
      </c>
      <c r="D49" s="268">
        <v>-6.3415516110259026E-3</v>
      </c>
      <c r="E49" s="268">
        <v>-2.6371513044971791E-3</v>
      </c>
      <c r="F49" s="268">
        <v>3.4460417064763921E-3</v>
      </c>
      <c r="G49" s="268">
        <v>1.6874571127879477E-3</v>
      </c>
      <c r="H49" s="268">
        <v>-2.253440683545856E-4</v>
      </c>
      <c r="I49" s="268">
        <v>6.1231501649797095E-3</v>
      </c>
      <c r="J49" s="268">
        <v>5.0281106792126572E-3</v>
      </c>
      <c r="K49" s="268" t="e">
        <v>#DIV/0!</v>
      </c>
      <c r="L49" s="268">
        <v>3.6846920782675359E-3</v>
      </c>
      <c r="M49" s="268">
        <v>-5.4301175204408622E-4</v>
      </c>
      <c r="N49" s="268">
        <v>-5.7801163313146555E-3</v>
      </c>
      <c r="O49" s="268">
        <v>-3.5900683809597014E-3</v>
      </c>
      <c r="P49" s="268">
        <v>2.7957173458623176E-3</v>
      </c>
      <c r="Q49" s="268">
        <v>1.0317307390726106E-2</v>
      </c>
      <c r="R49" s="268">
        <v>4.4609461137203156E-3</v>
      </c>
      <c r="S49" s="225"/>
    </row>
    <row r="50" spans="1:19" s="296" customFormat="1">
      <c r="A50" s="314" t="s">
        <v>87</v>
      </c>
      <c r="B50" s="268">
        <v>2.5764323694281374E-3</v>
      </c>
      <c r="C50" s="268">
        <v>5.6678506813341517E-3</v>
      </c>
      <c r="D50" s="268">
        <v>-6.3415516110259026E-3</v>
      </c>
      <c r="E50" s="268">
        <v>-1.9440497348567471E-3</v>
      </c>
      <c r="F50" s="268">
        <v>3.2478791569194761E-3</v>
      </c>
      <c r="G50" s="268">
        <v>1.2233987376708321E-3</v>
      </c>
      <c r="H50" s="268">
        <v>2.0180151670667022E-4</v>
      </c>
      <c r="I50" s="268">
        <v>5.8490772728519921E-3</v>
      </c>
      <c r="J50" s="268">
        <v>4.7130433282988127E-3</v>
      </c>
      <c r="K50" s="268" t="e">
        <v>#DIV/0!</v>
      </c>
      <c r="L50" s="268">
        <v>3.3881692759438484E-3</v>
      </c>
      <c r="M50" s="268">
        <v>5.8612510223557119E-4</v>
      </c>
      <c r="N50" s="268">
        <v>-4.9817611510852037E-3</v>
      </c>
      <c r="O50" s="268">
        <v>-2.4329104998304487E-3</v>
      </c>
      <c r="P50" s="268">
        <v>2.9939324141135112E-3</v>
      </c>
      <c r="Q50" s="268">
        <v>1.0978986210538146E-2</v>
      </c>
      <c r="R50" s="268">
        <v>4.4716882519264074E-3</v>
      </c>
      <c r="S50" s="225"/>
    </row>
    <row r="51" spans="1:19" s="296" customFormat="1">
      <c r="A51" s="314" t="s">
        <v>88</v>
      </c>
      <c r="B51" s="268">
        <v>2.5764323694281374E-3</v>
      </c>
      <c r="C51" s="268">
        <v>5.6678506813341517E-3</v>
      </c>
      <c r="D51" s="268">
        <v>-6.3415516110259026E-3</v>
      </c>
      <c r="E51" s="268">
        <v>-1.9440497348567471E-3</v>
      </c>
      <c r="F51" s="268">
        <v>3.2478791569194761E-3</v>
      </c>
      <c r="G51" s="268">
        <v>1.2233987376708321E-3</v>
      </c>
      <c r="H51" s="268">
        <v>2.0180151670667022E-4</v>
      </c>
      <c r="I51" s="268">
        <v>5.8490772728519921E-3</v>
      </c>
      <c r="J51" s="268">
        <v>4.7130433282988127E-3</v>
      </c>
      <c r="K51" s="268" t="e">
        <v>#DIV/0!</v>
      </c>
      <c r="L51" s="268">
        <v>3.3881692759438484E-3</v>
      </c>
      <c r="M51" s="268">
        <v>5.8612510223557119E-4</v>
      </c>
      <c r="N51" s="268">
        <v>-4.9817611510852037E-3</v>
      </c>
      <c r="O51" s="268">
        <v>-2.4329104998304487E-3</v>
      </c>
      <c r="P51" s="268">
        <v>2.9939324141135112E-3</v>
      </c>
      <c r="Q51" s="268">
        <v>1.0978986210538146E-2</v>
      </c>
      <c r="R51" s="268">
        <v>4.4716882519264074E-3</v>
      </c>
      <c r="S51" s="225"/>
    </row>
    <row r="52" spans="1:19" s="296" customFormat="1">
      <c r="A52" s="314" t="s">
        <v>89</v>
      </c>
      <c r="B52" s="268">
        <v>2.5764323694281374E-3</v>
      </c>
      <c r="C52" s="268">
        <v>5.6678506813341517E-3</v>
      </c>
      <c r="D52" s="268">
        <v>-6.3415516110259026E-3</v>
      </c>
      <c r="E52" s="268">
        <v>-1.9440497348567471E-3</v>
      </c>
      <c r="F52" s="268">
        <v>3.2478791569194761E-3</v>
      </c>
      <c r="G52" s="268">
        <v>1.2233987376708321E-3</v>
      </c>
      <c r="H52" s="268">
        <v>2.0180151670667022E-4</v>
      </c>
      <c r="I52" s="268">
        <v>5.8490772728519921E-3</v>
      </c>
      <c r="J52" s="268">
        <v>4.7130433282988127E-3</v>
      </c>
      <c r="K52" s="268" t="e">
        <v>#DIV/0!</v>
      </c>
      <c r="L52" s="268">
        <v>3.3881692759438484E-3</v>
      </c>
      <c r="M52" s="268">
        <v>5.8612510223557119E-4</v>
      </c>
      <c r="N52" s="268">
        <v>-4.9817611510852037E-3</v>
      </c>
      <c r="O52" s="268">
        <v>-2.4329104998304487E-3</v>
      </c>
      <c r="P52" s="268">
        <v>2.9939324141135112E-3</v>
      </c>
      <c r="Q52" s="268">
        <v>1.0978986210538146E-2</v>
      </c>
      <c r="R52" s="268">
        <v>4.4716882519264074E-3</v>
      </c>
      <c r="S52" s="225"/>
    </row>
    <row r="53" spans="1:19" s="296" customFormat="1">
      <c r="A53" s="314" t="s">
        <v>90</v>
      </c>
      <c r="B53" s="268">
        <v>2.5764323694281374E-3</v>
      </c>
      <c r="C53" s="268">
        <v>5.6678506813341517E-3</v>
      </c>
      <c r="D53" s="268">
        <v>-6.3415516110259026E-3</v>
      </c>
      <c r="E53" s="268">
        <v>-1.9440497348567471E-3</v>
      </c>
      <c r="F53" s="268">
        <v>3.2478791569194761E-3</v>
      </c>
      <c r="G53" s="268">
        <v>1.2233987376708321E-3</v>
      </c>
      <c r="H53" s="268">
        <v>2.0180151670667022E-4</v>
      </c>
      <c r="I53" s="268">
        <v>5.8490772728519921E-3</v>
      </c>
      <c r="J53" s="268">
        <v>4.7130433282988127E-3</v>
      </c>
      <c r="K53" s="268" t="e">
        <v>#DIV/0!</v>
      </c>
      <c r="L53" s="268">
        <v>3.3881692759438484E-3</v>
      </c>
      <c r="M53" s="268">
        <v>5.8612510223557119E-4</v>
      </c>
      <c r="N53" s="268">
        <v>-4.9817611510852037E-3</v>
      </c>
      <c r="O53" s="268">
        <v>-2.4329104998304487E-3</v>
      </c>
      <c r="P53" s="268">
        <v>2.9939324141135112E-3</v>
      </c>
      <c r="Q53" s="268">
        <v>1.0978986210538146E-2</v>
      </c>
      <c r="R53" s="268">
        <v>4.4716882519264074E-3</v>
      </c>
      <c r="S53" s="225"/>
    </row>
    <row r="54" spans="1:19" s="296" customFormat="1" ht="35.1" customHeight="1">
      <c r="A54" s="326" t="s">
        <v>45</v>
      </c>
      <c r="K54" s="307"/>
      <c r="S54" s="225"/>
    </row>
    <row r="55" spans="1:19" s="296" customFormat="1">
      <c r="A55" s="314" t="s">
        <v>91</v>
      </c>
      <c r="B55" s="308">
        <v>14228.648620499998</v>
      </c>
      <c r="C55" s="308">
        <v>11832</v>
      </c>
      <c r="D55" s="308">
        <v>2286</v>
      </c>
      <c r="E55" s="308">
        <v>4819.8193810000012</v>
      </c>
      <c r="F55" s="308">
        <v>16115</v>
      </c>
      <c r="G55" s="308">
        <v>4450.0689999999995</v>
      </c>
      <c r="H55" s="308">
        <v>9083.3370349358302</v>
      </c>
      <c r="I55" s="308">
        <v>12561.332849999997</v>
      </c>
      <c r="J55" s="308">
        <v>5601.5941400000002</v>
      </c>
      <c r="K55" s="308">
        <v>77224</v>
      </c>
      <c r="L55" s="308">
        <v>9490.8759999999984</v>
      </c>
      <c r="M55" s="308">
        <v>98687.179644265911</v>
      </c>
      <c r="N55" s="308">
        <v>9425</v>
      </c>
      <c r="O55" s="308">
        <v>18906.102559999999</v>
      </c>
      <c r="P55" s="308">
        <v>39348.766588761282</v>
      </c>
      <c r="Q55" s="308">
        <v>149212</v>
      </c>
      <c r="R55" s="308">
        <v>31580.532907743382</v>
      </c>
      <c r="S55" s="225"/>
    </row>
    <row r="56" spans="1:19" s="296" customFormat="1">
      <c r="A56" s="314" t="s">
        <v>92</v>
      </c>
      <c r="B56" s="308">
        <v>18705.311427000001</v>
      </c>
      <c r="C56" s="308">
        <v>17298</v>
      </c>
      <c r="D56" s="308">
        <v>2274</v>
      </c>
      <c r="E56" s="308">
        <v>18615.36135999898</v>
      </c>
      <c r="F56" s="308">
        <v>13833.87030000001</v>
      </c>
      <c r="G56" s="308">
        <v>12354.002</v>
      </c>
      <c r="H56" s="308">
        <v>7725.5377899999958</v>
      </c>
      <c r="I56" s="308">
        <v>1093</v>
      </c>
      <c r="J56" s="308">
        <v>13773</v>
      </c>
      <c r="K56" s="308">
        <v>53513.902000000002</v>
      </c>
      <c r="L56" s="308">
        <v>23814.427</v>
      </c>
      <c r="M56" s="308">
        <v>102246.9919256</v>
      </c>
      <c r="N56" s="308">
        <v>10691.370234669699</v>
      </c>
      <c r="O56" s="308">
        <v>25378.57769951419</v>
      </c>
      <c r="P56" s="308">
        <v>43840</v>
      </c>
      <c r="Q56" s="308">
        <v>137234</v>
      </c>
      <c r="R56" s="308">
        <v>38099.89831106049</v>
      </c>
      <c r="S56" s="225"/>
    </row>
    <row r="57" spans="1:19" s="296" customFormat="1">
      <c r="A57" s="314" t="s">
        <v>93</v>
      </c>
      <c r="B57" s="308">
        <v>9564.4826426300915</v>
      </c>
      <c r="C57" s="308">
        <v>26256.21723921004</v>
      </c>
      <c r="D57" s="308">
        <v>3367.3158494987106</v>
      </c>
      <c r="E57" s="308">
        <v>9892.9562224722267</v>
      </c>
      <c r="F57" s="308">
        <v>16033.80447482582</v>
      </c>
      <c r="G57" s="308">
        <v>5476.0305679863231</v>
      </c>
      <c r="H57" s="308">
        <v>8231.4715348245609</v>
      </c>
      <c r="I57" s="308">
        <v>823.84004989284028</v>
      </c>
      <c r="J57" s="308">
        <v>6793.2203779824868</v>
      </c>
      <c r="K57" s="308">
        <v>82150.6763033147</v>
      </c>
      <c r="L57" s="308">
        <v>11238.732876015069</v>
      </c>
      <c r="M57" s="308">
        <v>94624.739823183918</v>
      </c>
      <c r="N57" s="308">
        <v>14358.466803494664</v>
      </c>
      <c r="O57" s="308">
        <v>17151.592527142649</v>
      </c>
      <c r="P57" s="308">
        <v>47734.635170159243</v>
      </c>
      <c r="Q57" s="308">
        <v>150980.16235498802</v>
      </c>
      <c r="R57" s="308">
        <v>27257.411162926204</v>
      </c>
      <c r="S57" s="225"/>
    </row>
    <row r="58" spans="1:19" s="296" customFormat="1">
      <c r="A58" s="314" t="s">
        <v>94</v>
      </c>
      <c r="B58" s="308">
        <v>9433.7893241505353</v>
      </c>
      <c r="C58" s="308">
        <v>16970.80905572707</v>
      </c>
      <c r="D58" s="308">
        <v>3007.6051088494173</v>
      </c>
      <c r="E58" s="308">
        <v>14592.836759507669</v>
      </c>
      <c r="F58" s="308">
        <v>23358.398817639107</v>
      </c>
      <c r="G58" s="308">
        <v>3338.1917762238695</v>
      </c>
      <c r="H58" s="308">
        <v>7417.4929846528576</v>
      </c>
      <c r="I58" s="308">
        <v>1018.8768547342463</v>
      </c>
      <c r="J58" s="308">
        <v>8524.9213953890139</v>
      </c>
      <c r="K58" s="308">
        <v>56147.909859235435</v>
      </c>
      <c r="L58" s="308">
        <v>9728.0642086293556</v>
      </c>
      <c r="M58" s="308">
        <v>100364.32825347129</v>
      </c>
      <c r="N58" s="308">
        <v>9993.0349952466477</v>
      </c>
      <c r="O58" s="308">
        <v>20556.275269905462</v>
      </c>
      <c r="P58" s="308">
        <v>38522.498637246979</v>
      </c>
      <c r="Q58" s="308">
        <v>156692.88138966693</v>
      </c>
      <c r="R58" s="308">
        <v>28408.341185439869</v>
      </c>
      <c r="S58" s="225"/>
    </row>
    <row r="59" spans="1:19" s="296" customFormat="1">
      <c r="A59" s="314" t="s">
        <v>95</v>
      </c>
      <c r="B59" s="308">
        <v>10826.837234549381</v>
      </c>
      <c r="C59" s="308">
        <v>15873.947143832474</v>
      </c>
      <c r="D59" s="308">
        <v>3224.4912081306206</v>
      </c>
      <c r="E59" s="308">
        <v>8224.0417107271951</v>
      </c>
      <c r="F59" s="308">
        <v>18899.627550089452</v>
      </c>
      <c r="G59" s="308">
        <v>2897.0378241914837</v>
      </c>
      <c r="H59" s="308">
        <v>6974.7253658223271</v>
      </c>
      <c r="I59" s="308">
        <v>1489.9900132357134</v>
      </c>
      <c r="J59" s="308">
        <v>10739.305047332884</v>
      </c>
      <c r="K59" s="308">
        <v>49385.375448311534</v>
      </c>
      <c r="L59" s="308">
        <v>10573.501264175555</v>
      </c>
      <c r="M59" s="308">
        <v>115022.3327738347</v>
      </c>
      <c r="N59" s="308">
        <v>10050.043536583715</v>
      </c>
      <c r="O59" s="308">
        <v>17830.150529636325</v>
      </c>
      <c r="P59" s="308">
        <v>37410.9370307465</v>
      </c>
      <c r="Q59" s="308">
        <v>160728.93450262668</v>
      </c>
      <c r="R59" s="308">
        <v>34853.11278943684</v>
      </c>
      <c r="S59" s="225"/>
    </row>
    <row r="60" spans="1:19" s="296" customFormat="1">
      <c r="A60" s="314" t="s">
        <v>96</v>
      </c>
      <c r="B60" s="308">
        <v>8006.4357462069029</v>
      </c>
      <c r="C60" s="308">
        <v>17293.50685256088</v>
      </c>
      <c r="D60" s="308">
        <v>3016.5466916706864</v>
      </c>
      <c r="E60" s="308">
        <v>6679.4002953617264</v>
      </c>
      <c r="F60" s="308">
        <v>18319.397528585723</v>
      </c>
      <c r="G60" s="308">
        <v>2148.5626663500871</v>
      </c>
      <c r="H60" s="308">
        <v>6499.3845496635777</v>
      </c>
      <c r="I60" s="308">
        <v>1594.891489075239</v>
      </c>
      <c r="J60" s="308">
        <v>7354.016229542277</v>
      </c>
      <c r="K60" s="308">
        <v>38675.876936884008</v>
      </c>
      <c r="L60" s="308">
        <v>10734.534006977072</v>
      </c>
      <c r="M60" s="308">
        <v>114441.67979740739</v>
      </c>
      <c r="N60" s="308">
        <v>9638.9452593267579</v>
      </c>
      <c r="O60" s="308">
        <v>16338.210220565175</v>
      </c>
      <c r="P60" s="308">
        <v>37365.445314883444</v>
      </c>
      <c r="Q60" s="308">
        <v>166664.49121648545</v>
      </c>
      <c r="R60" s="308">
        <v>31196.833220227065</v>
      </c>
      <c r="S60" s="225"/>
    </row>
    <row r="61" spans="1:19" s="296" customFormat="1">
      <c r="A61" s="314" t="s">
        <v>97</v>
      </c>
      <c r="B61" s="308">
        <v>8895.7689507102095</v>
      </c>
      <c r="C61" s="308">
        <v>13134.164467439925</v>
      </c>
      <c r="D61" s="308">
        <v>2820.1403312875887</v>
      </c>
      <c r="E61" s="308">
        <v>7138.7932753800933</v>
      </c>
      <c r="F61" s="308">
        <v>13076.031754981379</v>
      </c>
      <c r="G61" s="308">
        <v>3077.7231665241866</v>
      </c>
      <c r="H61" s="308">
        <v>6682.3492010368118</v>
      </c>
      <c r="I61" s="308">
        <v>1951.9683580743069</v>
      </c>
      <c r="J61" s="308">
        <v>6713.1043830358676</v>
      </c>
      <c r="K61" s="308">
        <v>65377.664751973942</v>
      </c>
      <c r="L61" s="308">
        <v>10546.221048595917</v>
      </c>
      <c r="M61" s="308">
        <v>121831.94915367212</v>
      </c>
      <c r="N61" s="308">
        <v>11321.921798795309</v>
      </c>
      <c r="O61" s="308">
        <v>18443.545422393803</v>
      </c>
      <c r="P61" s="308">
        <v>34263.298311868995</v>
      </c>
      <c r="Q61" s="308">
        <v>162527.05630339621</v>
      </c>
      <c r="R61" s="308">
        <v>31209.071584394187</v>
      </c>
      <c r="S61" s="225"/>
    </row>
    <row r="62" spans="1:19" s="296" customFormat="1" ht="35.1" customHeight="1">
      <c r="A62" s="326" t="s">
        <v>23</v>
      </c>
      <c r="B62" s="306"/>
      <c r="C62" s="306"/>
      <c r="D62" s="306"/>
      <c r="E62" s="306"/>
      <c r="F62" s="306"/>
      <c r="G62" s="306"/>
      <c r="H62" s="306"/>
      <c r="I62" s="306"/>
      <c r="J62" s="306"/>
      <c r="K62" s="306"/>
      <c r="L62" s="306"/>
      <c r="M62" s="306"/>
      <c r="N62" s="306"/>
      <c r="O62" s="306"/>
      <c r="P62" s="306"/>
      <c r="Q62" s="306"/>
      <c r="R62" s="306"/>
      <c r="S62" s="225"/>
    </row>
    <row r="63" spans="1:19" s="296" customFormat="1">
      <c r="A63" s="314" t="s">
        <v>168</v>
      </c>
      <c r="B63" s="308">
        <v>168</v>
      </c>
      <c r="C63" s="308">
        <v>129</v>
      </c>
      <c r="D63" s="308">
        <v>0</v>
      </c>
      <c r="E63" s="308">
        <v>146.0962554985295</v>
      </c>
      <c r="F63" s="308">
        <v>1614</v>
      </c>
      <c r="G63" s="308">
        <v>214</v>
      </c>
      <c r="H63" s="308">
        <v>100</v>
      </c>
      <c r="I63" s="308">
        <v>0</v>
      </c>
      <c r="J63" s="308">
        <v>274</v>
      </c>
      <c r="K63" s="308">
        <v>25717</v>
      </c>
      <c r="L63" s="308">
        <v>19</v>
      </c>
      <c r="M63" s="308">
        <v>8275</v>
      </c>
      <c r="N63" s="308">
        <v>14</v>
      </c>
      <c r="O63" s="308">
        <v>63</v>
      </c>
      <c r="P63" s="308">
        <v>5461</v>
      </c>
      <c r="Q63" s="308">
        <v>8447</v>
      </c>
      <c r="R63" s="308">
        <v>371</v>
      </c>
      <c r="S63" s="225"/>
    </row>
    <row r="64" spans="1:19" s="296" customFormat="1">
      <c r="A64" s="314" t="s">
        <v>169</v>
      </c>
      <c r="B64" s="308">
        <v>326.95299250294715</v>
      </c>
      <c r="C64" s="308">
        <v>234.79044877773163</v>
      </c>
      <c r="D64" s="308">
        <v>0</v>
      </c>
      <c r="E64" s="308">
        <v>359.62240430217145</v>
      </c>
      <c r="F64" s="308">
        <v>1363.2441454241728</v>
      </c>
      <c r="G64" s="308">
        <v>246.86078975203091</v>
      </c>
      <c r="H64" s="308">
        <v>336.30327775274554</v>
      </c>
      <c r="I64" s="308">
        <v>0</v>
      </c>
      <c r="J64" s="308">
        <v>376.41300674252807</v>
      </c>
      <c r="K64" s="308">
        <v>6551.0391121559978</v>
      </c>
      <c r="L64" s="308">
        <v>65.98410699563118</v>
      </c>
      <c r="M64" s="308">
        <v>8205.9434660196584</v>
      </c>
      <c r="N64" s="308">
        <v>16.392567651518732</v>
      </c>
      <c r="O64" s="308">
        <v>32.230391234872577</v>
      </c>
      <c r="P64" s="308">
        <v>1659.9924195972574</v>
      </c>
      <c r="Q64" s="308">
        <v>9355.2127952054125</v>
      </c>
      <c r="R64" s="308">
        <v>94.277688958073711</v>
      </c>
      <c r="S64" s="225"/>
    </row>
    <row r="65" spans="1:19" s="296" customFormat="1">
      <c r="A65" s="314" t="s">
        <v>170</v>
      </c>
      <c r="B65" s="308">
        <v>332.63207673997107</v>
      </c>
      <c r="C65" s="308">
        <v>238.86869478627787</v>
      </c>
      <c r="D65" s="308">
        <v>0</v>
      </c>
      <c r="E65" s="308">
        <v>365.86894730493873</v>
      </c>
      <c r="F65" s="308">
        <v>1386.9233241288111</v>
      </c>
      <c r="G65" s="308">
        <v>251.14869428866672</v>
      </c>
      <c r="H65" s="308">
        <v>342.14477389237146</v>
      </c>
      <c r="I65" s="308">
        <v>0</v>
      </c>
      <c r="J65" s="308">
        <v>382.95119792664156</v>
      </c>
      <c r="K65" s="308">
        <v>6664.8288734093294</v>
      </c>
      <c r="L65" s="308">
        <v>67.130232923595003</v>
      </c>
      <c r="M65" s="308">
        <v>8348.4784641887363</v>
      </c>
      <c r="N65" s="308">
        <v>16.677302077227498</v>
      </c>
      <c r="O65" s="308">
        <v>32.790224333245057</v>
      </c>
      <c r="P65" s="308">
        <v>1688.8260348259942</v>
      </c>
      <c r="Q65" s="308">
        <v>9517.710287926102</v>
      </c>
      <c r="R65" s="308">
        <v>95.915266681911234</v>
      </c>
      <c r="S65" s="225"/>
    </row>
    <row r="66" spans="1:19" s="296" customFormat="1">
      <c r="A66" s="314" t="s">
        <v>171</v>
      </c>
      <c r="B66" s="308">
        <v>339.66332389057214</v>
      </c>
      <c r="C66" s="308">
        <v>243.91795174923985</v>
      </c>
      <c r="D66" s="308">
        <v>0</v>
      </c>
      <c r="E66" s="308">
        <v>373.60276245122208</v>
      </c>
      <c r="F66" s="308">
        <v>1416.24040252503</v>
      </c>
      <c r="G66" s="308">
        <v>256.45752847688249</v>
      </c>
      <c r="H66" s="308">
        <v>349.37710244619399</v>
      </c>
      <c r="I66" s="308">
        <v>0</v>
      </c>
      <c r="J66" s="308">
        <v>391.04610129744862</v>
      </c>
      <c r="K66" s="308">
        <v>6805.711434961072</v>
      </c>
      <c r="L66" s="308">
        <v>68.549245977264505</v>
      </c>
      <c r="M66" s="308">
        <v>8524.9503666837845</v>
      </c>
      <c r="N66" s="308">
        <v>17.029830413819301</v>
      </c>
      <c r="O66" s="308">
        <v>33.483351026468128</v>
      </c>
      <c r="P66" s="308">
        <v>1724.5247965377632</v>
      </c>
      <c r="Q66" s="308">
        <v>9718.8976598660047</v>
      </c>
      <c r="R66" s="308">
        <v>97.942743863805291</v>
      </c>
      <c r="S66" s="225"/>
    </row>
    <row r="67" spans="1:19" s="296" customFormat="1">
      <c r="A67" s="314" t="s">
        <v>172</v>
      </c>
      <c r="B67" s="308">
        <v>347.02360458483008</v>
      </c>
      <c r="C67" s="308">
        <v>249.20349323979318</v>
      </c>
      <c r="D67" s="308">
        <v>0</v>
      </c>
      <c r="E67" s="308">
        <v>381.69848844334319</v>
      </c>
      <c r="F67" s="308">
        <v>1446.9294000115274</v>
      </c>
      <c r="G67" s="308">
        <v>262.01479434275393</v>
      </c>
      <c r="H67" s="308">
        <v>356.9478743290569</v>
      </c>
      <c r="I67" s="308">
        <v>0</v>
      </c>
      <c r="J67" s="308">
        <v>399.51981296280263</v>
      </c>
      <c r="K67" s="308">
        <v>6953.1867228775636</v>
      </c>
      <c r="L67" s="308">
        <v>70.034663024925919</v>
      </c>
      <c r="M67" s="308">
        <v>8709.6804308093542</v>
      </c>
      <c r="N67" s="308">
        <v>17.398855631454229</v>
      </c>
      <c r="O67" s="308">
        <v>34.208913207619524</v>
      </c>
      <c r="P67" s="308">
        <v>1761.8941139587259</v>
      </c>
      <c r="Q67" s="308">
        <v>9929.4997760910301</v>
      </c>
      <c r="R67" s="308">
        <v>100.06509866663254</v>
      </c>
      <c r="S67" s="225"/>
    </row>
    <row r="68" spans="1:19" s="296" customFormat="1">
      <c r="A68" s="314" t="s">
        <v>173</v>
      </c>
      <c r="B68" s="308">
        <v>354.35027737076769</v>
      </c>
      <c r="C68" s="308">
        <v>254.46490032553007</v>
      </c>
      <c r="D68" s="308">
        <v>0</v>
      </c>
      <c r="E68" s="308">
        <v>389.75724839731555</v>
      </c>
      <c r="F68" s="308">
        <v>1477.4782679218831</v>
      </c>
      <c r="G68" s="308">
        <v>267.54668507831576</v>
      </c>
      <c r="H68" s="308">
        <v>364.48407717604704</v>
      </c>
      <c r="I68" s="308">
        <v>0</v>
      </c>
      <c r="J68" s="308">
        <v>407.95483266291615</v>
      </c>
      <c r="K68" s="308">
        <v>7099.9886212642668</v>
      </c>
      <c r="L68" s="308">
        <v>71.513297483440411</v>
      </c>
      <c r="M68" s="308">
        <v>8893.5669957102309</v>
      </c>
      <c r="N68" s="308">
        <v>17.766195836492848</v>
      </c>
      <c r="O68" s="308">
        <v>34.931162386417093</v>
      </c>
      <c r="P68" s="308">
        <v>1799.092798676121</v>
      </c>
      <c r="Q68" s="308">
        <v>10139.140258255049</v>
      </c>
      <c r="R68" s="308">
        <v>102.17776254752356</v>
      </c>
      <c r="S68" s="225"/>
    </row>
    <row r="69" spans="1:19" s="296" customFormat="1">
      <c r="A69" s="314" t="s">
        <v>174</v>
      </c>
      <c r="B69" s="308">
        <v>361.63446017257883</v>
      </c>
      <c r="C69" s="308">
        <v>259.69579463826784</v>
      </c>
      <c r="D69" s="308">
        <v>0</v>
      </c>
      <c r="E69" s="308">
        <v>397.76927273301646</v>
      </c>
      <c r="F69" s="308">
        <v>1507.8499720703899</v>
      </c>
      <c r="G69" s="308">
        <v>273.04649440988823</v>
      </c>
      <c r="H69" s="308">
        <v>371.97657489948409</v>
      </c>
      <c r="I69" s="308">
        <v>0</v>
      </c>
      <c r="J69" s="308">
        <v>416.34093468052413</v>
      </c>
      <c r="K69" s="308">
        <v>7245.9391631738308</v>
      </c>
      <c r="L69" s="308">
        <v>72.983356814266415</v>
      </c>
      <c r="M69" s="308">
        <v>9076.3871369489625</v>
      </c>
      <c r="N69" s="308">
        <v>18.131405704892025</v>
      </c>
      <c r="O69" s="308">
        <v>35.649222985072072</v>
      </c>
      <c r="P69" s="308">
        <v>1836.0757549763548</v>
      </c>
      <c r="Q69" s="308">
        <v>10347.564960621106</v>
      </c>
      <c r="R69" s="308">
        <v>104.27817433836137</v>
      </c>
      <c r="S69" s="225"/>
    </row>
    <row r="70" spans="1:19" s="296" customFormat="1" ht="35.1" customHeight="1">
      <c r="A70" s="326" t="s">
        <v>52</v>
      </c>
      <c r="B70" s="306"/>
      <c r="C70" s="306"/>
      <c r="D70" s="306"/>
      <c r="E70" s="306"/>
      <c r="F70" s="306"/>
      <c r="G70" s="306"/>
      <c r="H70" s="306"/>
      <c r="I70" s="306"/>
      <c r="J70" s="306"/>
      <c r="K70" s="306"/>
      <c r="L70" s="306"/>
      <c r="M70" s="306"/>
      <c r="N70" s="306"/>
      <c r="O70" s="306"/>
      <c r="P70" s="306"/>
      <c r="Q70" s="306"/>
      <c r="R70" s="306"/>
      <c r="S70" s="225"/>
    </row>
    <row r="71" spans="1:19" s="296" customFormat="1">
      <c r="A71" s="314" t="s">
        <v>161</v>
      </c>
      <c r="B71" s="308">
        <v>-141</v>
      </c>
      <c r="C71" s="308">
        <v>2862</v>
      </c>
      <c r="D71" s="308">
        <v>122</v>
      </c>
      <c r="E71" s="308">
        <v>104</v>
      </c>
      <c r="F71" s="308">
        <v>642</v>
      </c>
      <c r="G71" s="308">
        <v>-127</v>
      </c>
      <c r="H71" s="308">
        <v>346</v>
      </c>
      <c r="I71" s="308">
        <v>51</v>
      </c>
      <c r="J71" s="308">
        <v>59</v>
      </c>
      <c r="K71" s="308">
        <v>-3812</v>
      </c>
      <c r="L71" s="308">
        <v>540</v>
      </c>
      <c r="M71" s="308">
        <v>-7879</v>
      </c>
      <c r="N71" s="308">
        <v>11</v>
      </c>
      <c r="O71" s="308">
        <v>545</v>
      </c>
      <c r="P71" s="308">
        <v>-3185</v>
      </c>
      <c r="Q71" s="308">
        <v>-4235</v>
      </c>
      <c r="R71" s="308">
        <v>191</v>
      </c>
      <c r="S71" s="225"/>
    </row>
    <row r="72" spans="1:19" s="296" customFormat="1">
      <c r="A72" s="314" t="s">
        <v>162</v>
      </c>
      <c r="B72" s="308">
        <v>-277.32696031885433</v>
      </c>
      <c r="C72" s="308">
        <v>1955.9907123542764</v>
      </c>
      <c r="D72" s="308">
        <v>120.48513925740089</v>
      </c>
      <c r="E72" s="308">
        <v>-79.473740451833521</v>
      </c>
      <c r="F72" s="308">
        <v>-70.581034043523914</v>
      </c>
      <c r="G72" s="308">
        <v>-95.72203403792065</v>
      </c>
      <c r="H72" s="308">
        <v>102.98934599391211</v>
      </c>
      <c r="I72" s="308">
        <v>87.452681796874117</v>
      </c>
      <c r="J72" s="308">
        <v>422.48303601727747</v>
      </c>
      <c r="K72" s="308">
        <v>6173.2079132197796</v>
      </c>
      <c r="L72" s="308">
        <v>553.21538703521765</v>
      </c>
      <c r="M72" s="308">
        <v>-7882.5864216963646</v>
      </c>
      <c r="N72" s="308">
        <v>9.1518288231457277</v>
      </c>
      <c r="O72" s="308">
        <v>355.15561788490328</v>
      </c>
      <c r="P72" s="308">
        <v>-507.62940595096995</v>
      </c>
      <c r="Q72" s="308">
        <v>-785.14013779018387</v>
      </c>
      <c r="R72" s="308">
        <v>425.25610555734534</v>
      </c>
      <c r="S72" s="225"/>
    </row>
    <row r="73" spans="1:19" s="296" customFormat="1">
      <c r="A73" s="314" t="s">
        <v>163</v>
      </c>
      <c r="B73" s="308">
        <v>-282.14405392240769</v>
      </c>
      <c r="C73" s="308">
        <v>1989.9657371346241</v>
      </c>
      <c r="D73" s="308">
        <v>122.57793323953939</v>
      </c>
      <c r="E73" s="308">
        <v>-80.854177630897652</v>
      </c>
      <c r="F73" s="308">
        <v>-71.807007339565416</v>
      </c>
      <c r="G73" s="308">
        <v>-97.384699641557035</v>
      </c>
      <c r="H73" s="308">
        <v>104.7782428225905</v>
      </c>
      <c r="I73" s="308">
        <v>88.97171100922678</v>
      </c>
      <c r="J73" s="308">
        <v>429.82145103494736</v>
      </c>
      <c r="K73" s="308">
        <v>6280.4348496776929</v>
      </c>
      <c r="L73" s="308">
        <v>562.82458730630094</v>
      </c>
      <c r="M73" s="308">
        <v>-8019.504796266775</v>
      </c>
      <c r="N73" s="308">
        <v>9.310793591785977</v>
      </c>
      <c r="O73" s="308">
        <v>361.32457402682473</v>
      </c>
      <c r="P73" s="308">
        <v>-516.44679017344356</v>
      </c>
      <c r="Q73" s="308">
        <v>-798.77780767735658</v>
      </c>
      <c r="R73" s="308">
        <v>432.64268803600896</v>
      </c>
      <c r="S73" s="225"/>
    </row>
    <row r="74" spans="1:19" s="296" customFormat="1">
      <c r="A74" s="314" t="s">
        <v>164</v>
      </c>
      <c r="B74" s="308">
        <v>-288.1080745744261</v>
      </c>
      <c r="C74" s="308">
        <v>2032.03005352934</v>
      </c>
      <c r="D74" s="308">
        <v>125.16901150313942</v>
      </c>
      <c r="E74" s="308">
        <v>-82.563290328786593</v>
      </c>
      <c r="F74" s="308">
        <v>-73.324879039426037</v>
      </c>
      <c r="G74" s="308">
        <v>-99.443238007963956</v>
      </c>
      <c r="H74" s="308">
        <v>106.99306746762088</v>
      </c>
      <c r="I74" s="308">
        <v>90.852413843568172</v>
      </c>
      <c r="J74" s="308">
        <v>438.90710772349098</v>
      </c>
      <c r="K74" s="308">
        <v>6413.1920091017746</v>
      </c>
      <c r="L74" s="308">
        <v>574.72169240383244</v>
      </c>
      <c r="M74" s="308">
        <v>-8189.0227838301389</v>
      </c>
      <c r="N74" s="308">
        <v>9.5076071148643813</v>
      </c>
      <c r="O74" s="308">
        <v>368.96232925015602</v>
      </c>
      <c r="P74" s="308">
        <v>-527.36355159174411</v>
      </c>
      <c r="Q74" s="308">
        <v>-815.66254182338253</v>
      </c>
      <c r="R74" s="308">
        <v>441.78798062864018</v>
      </c>
      <c r="S74" s="225"/>
    </row>
    <row r="75" spans="1:19" s="296" customFormat="1">
      <c r="A75" s="314" t="s">
        <v>165</v>
      </c>
      <c r="B75" s="308">
        <v>-294.35118694481889</v>
      </c>
      <c r="C75" s="308">
        <v>2076.0628074982742</v>
      </c>
      <c r="D75" s="308">
        <v>127.88134160794259</v>
      </c>
      <c r="E75" s="308">
        <v>-84.352382494819608</v>
      </c>
      <c r="F75" s="308">
        <v>-74.913780912672109</v>
      </c>
      <c r="G75" s="308">
        <v>-101.598107531411</v>
      </c>
      <c r="H75" s="308">
        <v>109.31153682687109</v>
      </c>
      <c r="I75" s="308">
        <v>92.821125861045161</v>
      </c>
      <c r="J75" s="308">
        <v>448.41793590048462</v>
      </c>
      <c r="K75" s="308">
        <v>6552.1616593792596</v>
      </c>
      <c r="L75" s="308">
        <v>587.17553325046458</v>
      </c>
      <c r="M75" s="308">
        <v>-8366.473518311208</v>
      </c>
      <c r="N75" s="308">
        <v>9.7136307040307841</v>
      </c>
      <c r="O75" s="308">
        <v>376.95750010870671</v>
      </c>
      <c r="P75" s="308">
        <v>-538.7911726936519</v>
      </c>
      <c r="Q75" s="308">
        <v>-833.33741231233216</v>
      </c>
      <c r="R75" s="308">
        <v>451.36123542556891</v>
      </c>
      <c r="S75" s="225"/>
    </row>
    <row r="76" spans="1:19" s="296" customFormat="1">
      <c r="A76" s="314" t="s">
        <v>166</v>
      </c>
      <c r="B76" s="308">
        <v>-300.56579252900428</v>
      </c>
      <c r="C76" s="308">
        <v>2119.8945027277455</v>
      </c>
      <c r="D76" s="308">
        <v>130.58128689411134</v>
      </c>
      <c r="E76" s="308">
        <v>-86.133305455357743</v>
      </c>
      <c r="F76" s="308">
        <v>-76.495427672872097</v>
      </c>
      <c r="G76" s="308">
        <v>-103.74313766687889</v>
      </c>
      <c r="H76" s="308">
        <v>111.61941978202803</v>
      </c>
      <c r="I76" s="308">
        <v>94.780848507635227</v>
      </c>
      <c r="J76" s="308">
        <v>457.88533651612573</v>
      </c>
      <c r="K76" s="308">
        <v>6690.4967578699543</v>
      </c>
      <c r="L76" s="308">
        <v>599.57250839335563</v>
      </c>
      <c r="M76" s="308">
        <v>-8543.1139918438785</v>
      </c>
      <c r="N76" s="308">
        <v>9.918713565229849</v>
      </c>
      <c r="O76" s="308">
        <v>384.91616407568881</v>
      </c>
      <c r="P76" s="308">
        <v>-550.16661393201014</v>
      </c>
      <c r="Q76" s="308">
        <v>-850.93157726141908</v>
      </c>
      <c r="R76" s="308">
        <v>460.8907776138476</v>
      </c>
      <c r="S76" s="225"/>
    </row>
    <row r="77" spans="1:19" s="296" customFormat="1">
      <c r="A77" s="314" t="s">
        <v>167</v>
      </c>
      <c r="B77" s="308">
        <v>-306.74435740271457</v>
      </c>
      <c r="C77" s="308">
        <v>2163.4720023504315</v>
      </c>
      <c r="D77" s="308">
        <v>133.26557423625783</v>
      </c>
      <c r="E77" s="308">
        <v>-87.903900209555104</v>
      </c>
      <c r="F77" s="308">
        <v>-78.067901900369066</v>
      </c>
      <c r="G77" s="308">
        <v>-105.87572800885935</v>
      </c>
      <c r="H77" s="308">
        <v>113.91391850221291</v>
      </c>
      <c r="I77" s="308">
        <v>96.729206024844103</v>
      </c>
      <c r="J77" s="308">
        <v>467.29783230475584</v>
      </c>
      <c r="K77" s="308">
        <v>6828.0296018706831</v>
      </c>
      <c r="L77" s="308">
        <v>611.8975890634855</v>
      </c>
      <c r="M77" s="308">
        <v>-8718.7300643781982</v>
      </c>
      <c r="N77" s="308">
        <v>10.122607077897658</v>
      </c>
      <c r="O77" s="308">
        <v>392.82867291666696</v>
      </c>
      <c r="P77" s="308">
        <v>-561.47608493643384</v>
      </c>
      <c r="Q77" s="308">
        <v>-868.42370738361569</v>
      </c>
      <c r="R77" s="308">
        <v>470.36505459401042</v>
      </c>
      <c r="S77" s="225"/>
    </row>
    <row r="78" spans="1:19" s="296" customFormat="1" ht="33.75" customHeight="1">
      <c r="A78" s="326" t="s">
        <v>392</v>
      </c>
      <c r="B78" s="225"/>
      <c r="C78" s="225"/>
      <c r="D78" s="225"/>
      <c r="E78" s="225"/>
      <c r="F78" s="225"/>
      <c r="G78" s="225"/>
      <c r="H78" s="225"/>
      <c r="I78" s="225"/>
      <c r="J78" s="226"/>
      <c r="K78" s="226"/>
      <c r="L78" s="226"/>
      <c r="M78" s="226"/>
      <c r="N78" s="226"/>
      <c r="O78" s="226"/>
      <c r="P78" s="226"/>
      <c r="Q78" s="226"/>
      <c r="R78" s="226"/>
      <c r="S78" s="225"/>
    </row>
    <row r="79" spans="1:19" s="296" customFormat="1">
      <c r="A79" s="329" t="s">
        <v>393</v>
      </c>
      <c r="B79" s="309">
        <v>31278.350875339984</v>
      </c>
      <c r="C79" s="309">
        <v>57665.065999999999</v>
      </c>
      <c r="D79" s="309">
        <v>9928.8727799999997</v>
      </c>
      <c r="E79" s="309">
        <v>21449.537</v>
      </c>
      <c r="F79" s="309">
        <v>29790.5601384523</v>
      </c>
      <c r="G79" s="309">
        <v>13121</v>
      </c>
      <c r="H79" s="309">
        <v>21308.973000000002</v>
      </c>
      <c r="I79" s="309">
        <v>6884.4949376431496</v>
      </c>
      <c r="J79" s="309">
        <v>29374.553</v>
      </c>
      <c r="K79" s="309">
        <v>0</v>
      </c>
      <c r="L79" s="309">
        <v>25230</v>
      </c>
      <c r="M79" s="309">
        <v>244422</v>
      </c>
      <c r="N79" s="309">
        <v>38054</v>
      </c>
      <c r="O79" s="309">
        <v>33930</v>
      </c>
      <c r="P79" s="309">
        <v>101327.41</v>
      </c>
      <c r="Q79" s="309">
        <v>395990</v>
      </c>
      <c r="R79" s="309">
        <v>104846.16012433299</v>
      </c>
    </row>
    <row r="80" spans="1:19" s="296" customFormat="1">
      <c r="A80" s="330" t="s">
        <v>344</v>
      </c>
      <c r="B80" s="290">
        <v>302.10500000000002</v>
      </c>
      <c r="C80" s="290">
        <v>1137.5830000000001</v>
      </c>
      <c r="D80" s="290">
        <v>88</v>
      </c>
      <c r="E80" s="290">
        <v>365</v>
      </c>
      <c r="F80" s="290">
        <v>358</v>
      </c>
      <c r="G80" s="290">
        <v>193</v>
      </c>
      <c r="H80" s="290">
        <v>304.7</v>
      </c>
      <c r="I80" s="290">
        <v>84</v>
      </c>
      <c r="J80" s="290">
        <v>240</v>
      </c>
      <c r="K80" s="290">
        <v>0</v>
      </c>
      <c r="L80" s="290">
        <v>235</v>
      </c>
      <c r="M80" s="290">
        <v>3076</v>
      </c>
      <c r="N80" s="290">
        <v>342</v>
      </c>
      <c r="O80" s="290">
        <v>5824</v>
      </c>
      <c r="P80" s="290">
        <v>1271</v>
      </c>
      <c r="Q80" s="290">
        <v>11551</v>
      </c>
      <c r="R80" s="290">
        <v>2907</v>
      </c>
    </row>
    <row r="81" spans="1:19" s="296" customFormat="1" ht="33.75" customHeight="1">
      <c r="A81" s="326" t="s">
        <v>396</v>
      </c>
      <c r="B81" s="225"/>
      <c r="C81" s="225"/>
      <c r="D81" s="225"/>
      <c r="E81" s="225"/>
      <c r="F81" s="225"/>
      <c r="G81" s="225"/>
      <c r="H81" s="225"/>
      <c r="I81" s="225"/>
      <c r="J81" s="226"/>
      <c r="K81" s="226"/>
      <c r="L81" s="226"/>
      <c r="M81" s="226"/>
      <c r="N81" s="226"/>
      <c r="O81" s="226"/>
      <c r="P81" s="226"/>
      <c r="Q81" s="226"/>
      <c r="R81" s="226"/>
      <c r="S81" s="225"/>
    </row>
    <row r="82" spans="1:19" s="296" customFormat="1">
      <c r="A82" s="331" t="s">
        <v>394</v>
      </c>
      <c r="B82" s="310">
        <v>0</v>
      </c>
      <c r="C82" s="310">
        <v>415.93299999999999</v>
      </c>
      <c r="D82" s="310">
        <v>0</v>
      </c>
      <c r="E82" s="310">
        <v>34.377000000000002</v>
      </c>
      <c r="F82" s="310">
        <v>1143.73498176</v>
      </c>
      <c r="G82" s="310">
        <v>762</v>
      </c>
      <c r="H82" s="310">
        <v>-661.99699999999996</v>
      </c>
      <c r="I82" s="310">
        <v>474.96927743999998</v>
      </c>
      <c r="J82" s="310">
        <v>2793</v>
      </c>
      <c r="K82" s="310">
        <v>0</v>
      </c>
      <c r="L82" s="310">
        <v>1099</v>
      </c>
      <c r="M82" s="310">
        <v>6001</v>
      </c>
      <c r="N82" s="310">
        <v>0</v>
      </c>
      <c r="O82" s="310">
        <v>0</v>
      </c>
      <c r="P82" s="310">
        <v>0</v>
      </c>
      <c r="Q82" s="310">
        <v>-15780</v>
      </c>
      <c r="R82" s="310">
        <v>8050.8540104580597</v>
      </c>
    </row>
    <row r="83" spans="1:19" s="296" customFormat="1">
      <c r="A83" s="331" t="s">
        <v>395</v>
      </c>
      <c r="B83" s="310">
        <v>4983.6535757521096</v>
      </c>
      <c r="C83" s="310">
        <v>0</v>
      </c>
      <c r="D83" s="310">
        <v>627.85006423413813</v>
      </c>
      <c r="E83" s="310">
        <v>0</v>
      </c>
      <c r="F83" s="310">
        <v>0</v>
      </c>
      <c r="G83" s="310">
        <v>0</v>
      </c>
      <c r="H83" s="310">
        <v>0</v>
      </c>
      <c r="I83" s="310">
        <v>0</v>
      </c>
      <c r="J83" s="310">
        <v>0</v>
      </c>
      <c r="K83" s="310">
        <v>0</v>
      </c>
      <c r="L83" s="310">
        <v>0</v>
      </c>
      <c r="M83" s="310">
        <v>0</v>
      </c>
      <c r="N83" s="310">
        <v>0</v>
      </c>
      <c r="O83" s="310">
        <v>2132.1835219903965</v>
      </c>
      <c r="P83" s="310">
        <v>2009.4171474780235</v>
      </c>
      <c r="Q83" s="310">
        <v>0</v>
      </c>
      <c r="R83" s="310">
        <v>0</v>
      </c>
    </row>
    <row r="84" spans="1:19">
      <c r="A84"/>
      <c r="B84"/>
      <c r="C84"/>
      <c r="D84"/>
      <c r="E84"/>
      <c r="F84"/>
      <c r="G84"/>
      <c r="H84"/>
      <c r="I84"/>
      <c r="J84"/>
      <c r="K84"/>
      <c r="L84"/>
      <c r="M84"/>
      <c r="N84"/>
      <c r="O84"/>
      <c r="P84"/>
      <c r="Q84"/>
      <c r="R84"/>
      <c r="S84"/>
    </row>
  </sheetData>
  <pageMargins left="0.25" right="0.25" top="0.75" bottom="0.75" header="0.3" footer="0.3"/>
  <pageSetup paperSize="9" scale="54" fitToHeight="0" orientation="landscape" r:id="rId1"/>
  <headerFooter>
    <oddHeader>&amp;R&amp;D &amp;T</oddHeader>
    <oddFooter>&amp;L&amp;F&amp;C&amp;A&amp;R&amp;P</oddFooter>
  </headerFooter>
  <rowBreaks count="1" manualBreakCount="1">
    <brk id="45" max="1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0" tint="-0.14999847407452621"/>
    <pageSetUpPr fitToPage="1"/>
  </sheetPr>
  <dimension ref="A1:I95"/>
  <sheetViews>
    <sheetView showGridLines="0" view="pageBreakPreview" zoomScaleNormal="100" zoomScaleSheetLayoutView="100" workbookViewId="0">
      <selection activeCell="H2" sqref="H2"/>
    </sheetView>
  </sheetViews>
  <sheetFormatPr defaultRowHeight="15"/>
  <cols>
    <col min="1" max="1" width="54.42578125" style="21" customWidth="1"/>
    <col min="2" max="8" width="13.7109375" style="21" customWidth="1"/>
    <col min="9" max="9" width="2.7109375" style="21" customWidth="1"/>
    <col min="10" max="16384" width="9.140625" style="21"/>
  </cols>
  <sheetData>
    <row r="1" spans="1:9" ht="39.950000000000003" customHeight="1">
      <c r="A1" s="153" t="s">
        <v>244</v>
      </c>
      <c r="B1" s="12"/>
      <c r="C1" s="12"/>
      <c r="D1" s="12"/>
      <c r="E1" s="12"/>
      <c r="F1" s="12"/>
      <c r="G1" s="12"/>
      <c r="H1" s="214" t="str">
        <f>EDB_Name2</f>
        <v xml:space="preserve">Alpine Energy </v>
      </c>
      <c r="I1" s="12"/>
    </row>
    <row r="2" spans="1:9" s="196" customFormat="1" ht="39.950000000000003" customHeight="1">
      <c r="A2" s="197" t="s">
        <v>252</v>
      </c>
      <c r="B2" s="194"/>
      <c r="C2" s="195"/>
      <c r="D2" s="195"/>
      <c r="E2" s="195"/>
      <c r="F2" s="195"/>
      <c r="G2" s="195"/>
      <c r="H2" s="195"/>
      <c r="I2" s="195"/>
    </row>
    <row r="3" spans="1:9" ht="15" customHeight="1">
      <c r="A3" s="115" t="s">
        <v>107</v>
      </c>
      <c r="B3" s="24"/>
      <c r="C3" s="186" t="s">
        <v>109</v>
      </c>
      <c r="D3" s="12"/>
      <c r="E3" s="12"/>
      <c r="F3" s="12"/>
      <c r="G3" s="12"/>
      <c r="H3" s="12"/>
      <c r="I3" s="12"/>
    </row>
    <row r="4" spans="1:9">
      <c r="A4" s="46" t="s">
        <v>108</v>
      </c>
      <c r="B4" s="35"/>
      <c r="C4" s="207"/>
      <c r="D4" s="12"/>
      <c r="E4" s="12"/>
      <c r="F4" s="12"/>
      <c r="G4" s="12"/>
      <c r="H4" s="12"/>
      <c r="I4" s="12"/>
    </row>
    <row r="5" spans="1:9">
      <c r="A5" s="43" t="s">
        <v>160</v>
      </c>
      <c r="B5" s="35"/>
      <c r="C5" s="169">
        <f>Outputs!C5</f>
        <v>1</v>
      </c>
      <c r="D5" s="12"/>
      <c r="E5" s="12"/>
      <c r="F5" s="12"/>
      <c r="G5" s="12"/>
      <c r="H5" s="12"/>
      <c r="I5" s="12"/>
    </row>
    <row r="6" spans="1:9">
      <c r="A6" s="43" t="s">
        <v>218</v>
      </c>
      <c r="B6" s="35"/>
      <c r="C6" s="336">
        <f>HLOOKUP(EDB_Name2,Inputs!$B$20:$R$21,2)</f>
        <v>1</v>
      </c>
      <c r="D6" s="113"/>
      <c r="E6" s="12"/>
      <c r="F6" s="12"/>
      <c r="G6" s="12"/>
      <c r="H6" s="12"/>
      <c r="I6" s="12"/>
    </row>
    <row r="7" spans="1:9">
      <c r="A7" s="269" t="s">
        <v>397</v>
      </c>
      <c r="B7" s="35"/>
      <c r="C7" s="169">
        <f>Outputs!C6</f>
        <v>1</v>
      </c>
      <c r="D7" s="113"/>
      <c r="E7" s="225"/>
      <c r="F7" s="225"/>
      <c r="G7" s="225"/>
      <c r="H7" s="225"/>
      <c r="I7" s="225"/>
    </row>
    <row r="8" spans="1:9" ht="39.950000000000003" customHeight="1">
      <c r="A8" s="114" t="s">
        <v>103</v>
      </c>
      <c r="B8" s="12"/>
      <c r="C8" s="12"/>
      <c r="D8" s="12"/>
      <c r="E8" s="12"/>
      <c r="F8" s="12"/>
      <c r="G8" s="12"/>
      <c r="H8" s="12"/>
      <c r="I8" s="12"/>
    </row>
    <row r="9" spans="1:9">
      <c r="A9" s="115" t="s">
        <v>2</v>
      </c>
      <c r="B9" s="24" t="s">
        <v>105</v>
      </c>
      <c r="C9" s="12"/>
      <c r="D9" s="12"/>
      <c r="E9" s="12"/>
      <c r="F9" s="12"/>
      <c r="G9" s="12"/>
      <c r="H9" s="12"/>
      <c r="I9" s="12"/>
    </row>
    <row r="10" spans="1:9">
      <c r="A10" s="40" t="str">
        <f>Inputs!A14</f>
        <v>Vanilla WACC (67th percentile)</v>
      </c>
      <c r="B10" s="56">
        <f>Inputs!B14</f>
        <v>7.1900000000000006E-2</v>
      </c>
      <c r="C10" s="12"/>
      <c r="D10" s="12"/>
      <c r="E10" s="12"/>
      <c r="F10" s="12"/>
      <c r="G10" s="12"/>
      <c r="H10" s="12"/>
      <c r="I10" s="12"/>
    </row>
    <row r="11" spans="1:9">
      <c r="A11" s="40" t="str">
        <f>Inputs!A15</f>
        <v>Cost of debt</v>
      </c>
      <c r="B11" s="56">
        <f>Inputs!B15</f>
        <v>6.0900000000000003E-2</v>
      </c>
      <c r="C11" s="12"/>
      <c r="D11" s="12"/>
      <c r="E11" s="12"/>
      <c r="F11" s="12"/>
      <c r="G11" s="12"/>
      <c r="H11" s="12"/>
      <c r="I11" s="12"/>
    </row>
    <row r="12" spans="1:9">
      <c r="A12" s="40" t="str">
        <f>Inputs!A16</f>
        <v>Leverage</v>
      </c>
      <c r="B12" s="56">
        <f>Inputs!B16</f>
        <v>0.44</v>
      </c>
      <c r="C12" s="12"/>
      <c r="D12" s="12"/>
      <c r="E12" s="12"/>
      <c r="F12" s="12"/>
      <c r="G12" s="12"/>
      <c r="H12" s="12"/>
      <c r="I12" s="12"/>
    </row>
    <row r="13" spans="1:9">
      <c r="A13" s="40" t="str">
        <f>Inputs!A17</f>
        <v>Years of remaining life for newly commissioned assets</v>
      </c>
      <c r="B13" s="170">
        <f>Inputs!B17</f>
        <v>44</v>
      </c>
      <c r="C13" s="155" t="s">
        <v>31</v>
      </c>
      <c r="D13" s="12"/>
      <c r="E13" s="12"/>
      <c r="F13" s="12"/>
      <c r="G13" s="12"/>
      <c r="H13" s="12"/>
      <c r="I13" s="12"/>
    </row>
    <row r="14" spans="1:9">
      <c r="A14" s="40" t="str">
        <f>Inputs!A18</f>
        <v>Industry-wide X factor</v>
      </c>
      <c r="B14" s="116">
        <f>Inputs!B18</f>
        <v>0</v>
      </c>
      <c r="C14" s="12"/>
      <c r="D14" s="12"/>
      <c r="E14" s="12"/>
      <c r="F14" s="12"/>
      <c r="G14" s="12"/>
      <c r="H14" s="12"/>
      <c r="I14" s="12"/>
    </row>
    <row r="15" spans="1:9">
      <c r="A15" s="40" t="str">
        <f>Inputs!A10</f>
        <v>Days in a year</v>
      </c>
      <c r="B15" s="170">
        <f>Inputs!B10</f>
        <v>365</v>
      </c>
      <c r="C15" s="155" t="s">
        <v>219</v>
      </c>
      <c r="D15" s="12"/>
      <c r="E15" s="12"/>
      <c r="F15" s="12"/>
      <c r="G15" s="12"/>
      <c r="H15" s="12"/>
      <c r="I15" s="12"/>
    </row>
    <row r="16" spans="1:9">
      <c r="A16" s="40" t="str">
        <f>Inputs!A11</f>
        <v>Days from mid-year to year-end</v>
      </c>
      <c r="B16" s="170">
        <f>Inputs!B11</f>
        <v>182</v>
      </c>
      <c r="C16" s="155" t="s">
        <v>219</v>
      </c>
      <c r="D16" s="12"/>
      <c r="E16" s="12"/>
      <c r="F16" s="12"/>
      <c r="G16" s="12"/>
      <c r="H16" s="12"/>
      <c r="I16" s="12"/>
    </row>
    <row r="17" spans="1:9">
      <c r="A17" s="40" t="str">
        <f>Inputs!A12</f>
        <v>Days from revenue date to year-end</v>
      </c>
      <c r="B17" s="170">
        <f>Inputs!B12</f>
        <v>148</v>
      </c>
      <c r="C17" s="155" t="s">
        <v>219</v>
      </c>
      <c r="D17" s="12"/>
      <c r="E17" s="12"/>
      <c r="F17" s="12"/>
      <c r="G17" s="12"/>
      <c r="H17" s="12"/>
      <c r="I17" s="12"/>
    </row>
    <row r="18" spans="1:9">
      <c r="A18" s="45" t="str">
        <f>Inputs!A13</f>
        <v>Last day of year 1 of the DPP period</v>
      </c>
      <c r="B18" s="117">
        <f>Inputs!B13</f>
        <v>42460</v>
      </c>
      <c r="C18" s="12"/>
      <c r="D18" s="12"/>
      <c r="E18" s="12"/>
      <c r="F18" s="12"/>
      <c r="G18" s="12"/>
      <c r="H18" s="12"/>
      <c r="I18" s="12"/>
    </row>
    <row r="19" spans="1:9" ht="39.950000000000003" customHeight="1">
      <c r="A19" s="114" t="s">
        <v>104</v>
      </c>
      <c r="B19" s="12"/>
      <c r="C19" s="12"/>
      <c r="D19" s="12"/>
      <c r="E19" s="12"/>
      <c r="F19" s="12"/>
      <c r="G19" s="12"/>
      <c r="H19" s="12"/>
      <c r="I19" s="12"/>
    </row>
    <row r="20" spans="1:9">
      <c r="A20" s="118"/>
      <c r="B20" s="22" t="str">
        <f>Inputs!C4</f>
        <v>2013/14</v>
      </c>
      <c r="C20" s="22" t="str">
        <f>Inputs!D4</f>
        <v>2014/15</v>
      </c>
      <c r="D20" s="22" t="str">
        <f>Inputs!E4</f>
        <v>2015/16</v>
      </c>
      <c r="E20" s="22" t="str">
        <f>Inputs!F4</f>
        <v>2016/17</v>
      </c>
      <c r="F20" s="22" t="str">
        <f>Inputs!G4</f>
        <v>2017/18</v>
      </c>
      <c r="G20" s="22" t="str">
        <f>Inputs!H4</f>
        <v>2018/19</v>
      </c>
      <c r="H20" s="22" t="str">
        <f>Inputs!I4</f>
        <v>2019/20</v>
      </c>
      <c r="I20" s="12"/>
    </row>
    <row r="21" spans="1:9">
      <c r="A21" s="40" t="str">
        <f>Inputs!A5</f>
        <v>Year in modelling period</v>
      </c>
      <c r="B21" s="171">
        <f>Inputs!C5</f>
        <v>1</v>
      </c>
      <c r="C21" s="171">
        <f>Inputs!D5</f>
        <v>2</v>
      </c>
      <c r="D21" s="171">
        <f>Inputs!E5</f>
        <v>3</v>
      </c>
      <c r="E21" s="171">
        <f>Inputs!F5</f>
        <v>4</v>
      </c>
      <c r="F21" s="171">
        <f>Inputs!G5</f>
        <v>5</v>
      </c>
      <c r="G21" s="171">
        <f>Inputs!H5</f>
        <v>6</v>
      </c>
      <c r="H21" s="171">
        <f>Inputs!I5</f>
        <v>7</v>
      </c>
      <c r="I21" s="12"/>
    </row>
    <row r="22" spans="1:9">
      <c r="A22" s="40" t="str">
        <f>Inputs!A6</f>
        <v>Year in regulatory period</v>
      </c>
      <c r="B22" s="119"/>
      <c r="C22" s="119"/>
      <c r="D22" s="171">
        <f>Inputs!E6</f>
        <v>1</v>
      </c>
      <c r="E22" s="171">
        <f>Inputs!F6</f>
        <v>2</v>
      </c>
      <c r="F22" s="171">
        <f>Inputs!G6</f>
        <v>3</v>
      </c>
      <c r="G22" s="171">
        <f>Inputs!H6</f>
        <v>4</v>
      </c>
      <c r="H22" s="171">
        <f>Inputs!I6</f>
        <v>5</v>
      </c>
      <c r="I22" s="12"/>
    </row>
    <row r="23" spans="1:9">
      <c r="A23" s="40" t="str">
        <f>Inputs!A7</f>
        <v>Forecast changes in CPI used for revaluations</v>
      </c>
      <c r="B23" s="120">
        <f>Inputs!C7</f>
        <v>1.5332197614991383E-2</v>
      </c>
      <c r="C23" s="120">
        <f>Inputs!D7</f>
        <v>1.4261744966443057E-2</v>
      </c>
      <c r="D23" s="120">
        <f>Inputs!E7</f>
        <v>1.7369727047146455E-2</v>
      </c>
      <c r="E23" s="120">
        <f>Inputs!F7</f>
        <v>2.1138211382113914E-2</v>
      </c>
      <c r="F23" s="120">
        <f>Inputs!G7</f>
        <v>2.1669341894061001E-2</v>
      </c>
      <c r="G23" s="120">
        <f>Inputs!H7</f>
        <v>2.1112894596040599E-2</v>
      </c>
      <c r="H23" s="120">
        <f>Inputs!I7</f>
        <v>2.0556447298020419E-2</v>
      </c>
      <c r="I23" s="12"/>
    </row>
    <row r="24" spans="1:9">
      <c r="A24" s="40" t="str">
        <f>Inputs!A8</f>
        <v>Forecast changes in the CPI element of the price path</v>
      </c>
      <c r="B24" s="121">
        <f>Inputs!C8</f>
        <v>0</v>
      </c>
      <c r="C24" s="121">
        <f>Inputs!D8</f>
        <v>0</v>
      </c>
      <c r="D24" s="121">
        <f>Inputs!E8</f>
        <v>1.5299617509562324E-2</v>
      </c>
      <c r="E24" s="121">
        <f>Inputs!F8</f>
        <v>1.506906655504392E-2</v>
      </c>
      <c r="F24" s="121">
        <f>Inputs!G8</f>
        <v>1.7731958762886579E-2</v>
      </c>
      <c r="G24" s="121">
        <f>Inputs!H8</f>
        <v>2.1069692058346856E-2</v>
      </c>
      <c r="H24" s="121">
        <f>Inputs!I8</f>
        <v>2.1528794788826966E-2</v>
      </c>
      <c r="I24" s="12"/>
    </row>
    <row r="25" spans="1:9">
      <c r="A25" s="122" t="str">
        <f>Inputs!A9</f>
        <v>Company tax rate</v>
      </c>
      <c r="B25" s="166">
        <f>Inputs!C9</f>
        <v>0.28000000000000003</v>
      </c>
      <c r="C25" s="166">
        <f>Inputs!D9</f>
        <v>0.28000000000000003</v>
      </c>
      <c r="D25" s="166">
        <f>Inputs!E9</f>
        <v>0.28000000000000003</v>
      </c>
      <c r="E25" s="166">
        <f>Inputs!F9</f>
        <v>0.28000000000000003</v>
      </c>
      <c r="F25" s="166">
        <f>Inputs!G9</f>
        <v>0.28000000000000003</v>
      </c>
      <c r="G25" s="166">
        <f>Inputs!H9</f>
        <v>0.28000000000000003</v>
      </c>
      <c r="H25" s="166">
        <f>Inputs!I9</f>
        <v>0.28000000000000003</v>
      </c>
      <c r="I25" s="12"/>
    </row>
    <row r="26" spans="1:9" ht="39.950000000000003" customHeight="1">
      <c r="A26" s="156" t="s">
        <v>44</v>
      </c>
      <c r="B26" s="13"/>
      <c r="C26" s="12"/>
      <c r="D26" s="12"/>
      <c r="E26" s="12"/>
      <c r="F26" s="12"/>
      <c r="G26" s="12"/>
      <c r="H26" s="12"/>
      <c r="I26" s="12"/>
    </row>
    <row r="27" spans="1:9" s="20" customFormat="1" ht="21">
      <c r="A27" s="157" t="s">
        <v>205</v>
      </c>
      <c r="B27" s="146"/>
      <c r="C27" s="147"/>
      <c r="D27" s="146"/>
      <c r="E27" s="146"/>
      <c r="F27" s="146"/>
      <c r="G27" s="146"/>
      <c r="H27" s="146"/>
      <c r="I27" s="146"/>
    </row>
    <row r="28" spans="1:9">
      <c r="A28" s="40" t="str">
        <f>Inputs!A23</f>
        <v>Opening RAB</v>
      </c>
      <c r="B28" s="170">
        <f>INDEX(Indiv_Data,MATCH(A28,Inputs!A:A,0),$C$5)</f>
        <v>153233.2190546873</v>
      </c>
      <c r="C28" s="12"/>
      <c r="D28" s="12"/>
      <c r="E28" s="12"/>
      <c r="F28" s="12"/>
      <c r="G28" s="12"/>
      <c r="H28" s="12"/>
      <c r="I28" s="12"/>
    </row>
    <row r="29" spans="1:9">
      <c r="A29" s="40" t="str">
        <f>Inputs!A24</f>
        <v>Lost assets</v>
      </c>
      <c r="B29" s="170">
        <f>INDEX(Indiv_Data,MATCH(A29,Inputs!A:A,0),$C$5)</f>
        <v>0</v>
      </c>
      <c r="C29" s="12"/>
      <c r="D29" s="12"/>
      <c r="E29" s="12"/>
      <c r="F29" s="12"/>
      <c r="G29" s="12"/>
      <c r="H29" s="12"/>
      <c r="I29" s="12"/>
    </row>
    <row r="30" spans="1:9">
      <c r="A30" s="40" t="str">
        <f>Inputs!A25</f>
        <v>Found assets</v>
      </c>
      <c r="B30" s="170">
        <f>INDEX(Indiv_Data,MATCH(A30,Inputs!A:A,0),$C$5)</f>
        <v>0</v>
      </c>
      <c r="C30" s="12"/>
      <c r="D30" s="12"/>
      <c r="E30" s="12"/>
      <c r="F30" s="12"/>
      <c r="G30" s="12"/>
      <c r="H30" s="12"/>
      <c r="I30" s="12"/>
    </row>
    <row r="31" spans="1:9">
      <c r="A31" s="40" t="str">
        <f>Inputs!A26</f>
        <v>Total depreciation</v>
      </c>
      <c r="B31" s="170">
        <f>INDEX(Indiv_Data,MATCH(A31,Inputs!A:A,0),$C$5)</f>
        <v>9784.5645807422716</v>
      </c>
      <c r="C31" s="12"/>
      <c r="D31" s="12"/>
      <c r="E31" s="12"/>
      <c r="F31" s="12"/>
      <c r="G31" s="12"/>
      <c r="H31" s="12"/>
      <c r="I31" s="12"/>
    </row>
    <row r="32" spans="1:9">
      <c r="A32" s="40" t="str">
        <f>Inputs!A27</f>
        <v>Revaluations</v>
      </c>
      <c r="B32" s="170">
        <f>INDEX(Indiv_Data,MATCH(A32,Inputs!A:A,0),$C$5)</f>
        <v>2346.8188939219372</v>
      </c>
      <c r="C32" s="12"/>
      <c r="D32" s="12"/>
      <c r="E32" s="12"/>
      <c r="F32" s="12"/>
      <c r="G32" s="12"/>
      <c r="H32" s="12"/>
      <c r="I32" s="12"/>
    </row>
    <row r="33" spans="1:9">
      <c r="A33" s="40" t="str">
        <f>Inputs!A28</f>
        <v>Closing RAB</v>
      </c>
      <c r="B33" s="170">
        <f>INDEX(Indiv_Data,MATCH(A33,Inputs!A:A,0),$C$5)</f>
        <v>156778.6950982842</v>
      </c>
      <c r="C33" s="12"/>
      <c r="D33" s="12"/>
      <c r="E33" s="12"/>
      <c r="F33" s="12"/>
      <c r="G33" s="12"/>
      <c r="H33" s="12"/>
      <c r="I33" s="12"/>
    </row>
    <row r="34" spans="1:9">
      <c r="A34" s="40" t="str">
        <f>Inputs!A29</f>
        <v>Opening RAB excluding revaluations</v>
      </c>
      <c r="B34" s="170">
        <f>INDEX(Indiv_Data,MATCH(A34,Inputs!A:A,0),$C$5)</f>
        <v>145352.6386487681</v>
      </c>
      <c r="C34" s="12"/>
      <c r="D34" s="12"/>
      <c r="E34" s="12"/>
      <c r="F34" s="12"/>
      <c r="G34" s="12"/>
      <c r="H34" s="12"/>
      <c r="I34" s="12"/>
    </row>
    <row r="35" spans="1:9">
      <c r="A35" s="40" t="str">
        <f>Inputs!A30</f>
        <v>Adjusted depreciation</v>
      </c>
      <c r="B35" s="170">
        <f>INDEX(Indiv_Data,MATCH(A35,Inputs!A:A,0),$C$5)</f>
        <v>9044.8335228191881</v>
      </c>
      <c r="C35" s="12"/>
      <c r="D35" s="12"/>
      <c r="E35" s="12"/>
      <c r="F35" s="12"/>
      <c r="G35" s="12"/>
      <c r="H35" s="12"/>
      <c r="I35" s="12"/>
    </row>
    <row r="36" spans="1:9">
      <c r="A36" s="40" t="str">
        <f>Inputs!A31</f>
        <v>Tax depreciation</v>
      </c>
      <c r="B36" s="170">
        <f>INDEX(Indiv_Data,MATCH(A36,Inputs!A:A,0),$C$5)</f>
        <v>8307.997801038553</v>
      </c>
      <c r="C36" s="12"/>
      <c r="D36" s="12"/>
      <c r="E36" s="12"/>
      <c r="F36" s="12"/>
      <c r="G36" s="12"/>
      <c r="H36" s="12"/>
      <c r="I36" s="12"/>
    </row>
    <row r="37" spans="1:9">
      <c r="A37" s="40" t="str">
        <f>Inputs!A32</f>
        <v>Opening regulatory tax asset value</v>
      </c>
      <c r="B37" s="170">
        <f>INDEX(Indiv_Data,MATCH(A37,Inputs!A:A,0),$C$5)</f>
        <v>86577.364686041721</v>
      </c>
      <c r="C37" s="12"/>
      <c r="D37" s="12"/>
      <c r="E37" s="12"/>
      <c r="F37" s="12"/>
      <c r="G37" s="12"/>
      <c r="H37" s="12"/>
      <c r="I37" s="12"/>
    </row>
    <row r="38" spans="1:9">
      <c r="A38" s="40" t="str">
        <f>Inputs!A33</f>
        <v>Amortisation of initial differences in asset values</v>
      </c>
      <c r="B38" s="170">
        <f>INDEX(Indiv_Data,MATCH(A38,Inputs!A:A,0),$C$5)</f>
        <v>2834.6039573955459</v>
      </c>
      <c r="C38" s="12"/>
      <c r="D38" s="12"/>
      <c r="E38" s="12"/>
      <c r="F38" s="12"/>
      <c r="G38" s="12"/>
      <c r="H38" s="12"/>
      <c r="I38" s="12"/>
    </row>
    <row r="39" spans="1:9">
      <c r="A39" s="40" t="str">
        <f>Inputs!A34</f>
        <v>Term credit spread differential allowance</v>
      </c>
      <c r="B39" s="170">
        <f>INDEX(Indiv_Data,MATCH(A39,Inputs!A:A,0),$C$5)</f>
        <v>0</v>
      </c>
      <c r="C39" s="12"/>
      <c r="D39" s="12"/>
      <c r="E39" s="12"/>
      <c r="F39" s="12"/>
      <c r="G39" s="12"/>
      <c r="H39" s="12"/>
      <c r="I39" s="12"/>
    </row>
    <row r="40" spans="1:9">
      <c r="A40" s="40" t="str">
        <f>Inputs!A35</f>
        <v>Opening deferred tax balance</v>
      </c>
      <c r="B40" s="170">
        <f>INDEX(Indiv_Data,MATCH(A40,Inputs!A:A,0),$C$5)</f>
        <v>-1026.7934873134191</v>
      </c>
      <c r="C40" s="12"/>
      <c r="D40" s="12"/>
      <c r="E40" s="12"/>
      <c r="F40" s="12"/>
      <c r="G40" s="12"/>
      <c r="H40" s="12"/>
      <c r="I40" s="12"/>
    </row>
    <row r="41" spans="1:9">
      <c r="A41" s="40" t="str">
        <f>Inputs!A36</f>
        <v>Additional allowance in 1 April 2015 PV terms</v>
      </c>
      <c r="B41" s="170">
        <f>INDEX(Indiv_Data,MATCH(A41,Inputs!A:A,0),$C$5)</f>
        <v>563.21950926363934</v>
      </c>
      <c r="C41" s="12"/>
      <c r="D41" s="12"/>
      <c r="E41" s="12"/>
      <c r="F41" s="12"/>
      <c r="G41" s="12"/>
      <c r="H41" s="12"/>
      <c r="I41" s="12"/>
    </row>
    <row r="42" spans="1:9">
      <c r="A42" s="45" t="str">
        <f>Inputs!A37</f>
        <v>Alternative X factor</v>
      </c>
      <c r="B42" s="116">
        <f>IF(ISNUMBER(INDEX(Indiv_Data,MATCH(A42,Inputs!A:A,0),$C$5)),INDEX(Indiv_Data,MATCH(A42,Inputs!A:A,0),$C$5),"")</f>
        <v>-0.11</v>
      </c>
      <c r="C42" s="12"/>
      <c r="D42" s="12"/>
      <c r="E42" s="12"/>
      <c r="F42" s="12"/>
      <c r="G42" s="12"/>
      <c r="H42" s="12"/>
      <c r="I42" s="12"/>
    </row>
    <row r="43" spans="1:9">
      <c r="A43" s="29"/>
      <c r="B43" s="123"/>
      <c r="C43" s="12"/>
      <c r="D43" s="12"/>
      <c r="E43" s="12"/>
      <c r="F43" s="12"/>
      <c r="G43" s="12"/>
      <c r="H43" s="12"/>
      <c r="I43" s="12"/>
    </row>
    <row r="44" spans="1:9" s="20" customFormat="1" ht="21">
      <c r="A44" s="157" t="s">
        <v>71</v>
      </c>
      <c r="B44" s="146"/>
      <c r="C44" s="147"/>
      <c r="D44" s="146"/>
      <c r="E44" s="146"/>
      <c r="F44" s="146"/>
      <c r="G44" s="146"/>
      <c r="H44" s="146"/>
      <c r="I44" s="146"/>
    </row>
    <row r="45" spans="1:9">
      <c r="A45" s="40" t="str">
        <f>Inputs!A39</f>
        <v>Operating expenditure, 2013/14</v>
      </c>
      <c r="B45" s="170">
        <f>INDEX(Indiv_Data,MATCH(A45,Inputs!A:A,0),$C$5)</f>
        <v>15271.56043</v>
      </c>
      <c r="C45" s="12"/>
      <c r="D45" s="12"/>
      <c r="E45" s="12"/>
      <c r="F45" s="12"/>
      <c r="G45" s="12"/>
      <c r="H45" s="12"/>
      <c r="I45" s="12"/>
    </row>
    <row r="46" spans="1:9">
      <c r="A46" s="40" t="str">
        <f>Inputs!A40</f>
        <v>Operating expenditure, 2014/15</v>
      </c>
      <c r="B46" s="170">
        <f>INDEX(Indiv_Data,MATCH(A46,Inputs!A:A,0),$C$5)</f>
        <v>14209.93160452411</v>
      </c>
      <c r="C46" s="12"/>
      <c r="D46" s="12"/>
      <c r="E46" s="12"/>
      <c r="F46" s="12"/>
      <c r="G46" s="12"/>
      <c r="H46" s="12"/>
      <c r="I46" s="12"/>
    </row>
    <row r="47" spans="1:9">
      <c r="A47" s="40" t="str">
        <f>Inputs!A41</f>
        <v>Operating expenditure, 2015/16</v>
      </c>
      <c r="B47" s="170">
        <f>INDEX(Indiv_Data,MATCH(A47,Inputs!A:A,0),$C$5)</f>
        <v>14721.621133600251</v>
      </c>
      <c r="C47" s="12"/>
      <c r="D47" s="12"/>
      <c r="E47" s="12"/>
      <c r="F47" s="12"/>
      <c r="G47" s="12"/>
      <c r="H47" s="12"/>
      <c r="I47" s="12"/>
    </row>
    <row r="48" spans="1:9">
      <c r="A48" s="40" t="str">
        <f>Inputs!A42</f>
        <v>Operating expenditure, 2016/17</v>
      </c>
      <c r="B48" s="170">
        <f>INDEX(Indiv_Data,MATCH(A48,Inputs!A:A,0),$C$5)</f>
        <v>15182.347638382114</v>
      </c>
      <c r="C48" s="12"/>
      <c r="D48" s="12"/>
      <c r="E48" s="12"/>
      <c r="F48" s="12"/>
      <c r="G48" s="12"/>
      <c r="H48" s="12"/>
      <c r="I48" s="12"/>
    </row>
    <row r="49" spans="1:9">
      <c r="A49" s="40" t="str">
        <f>Inputs!A43</f>
        <v>Operating expenditure, 2017/18</v>
      </c>
      <c r="B49" s="170">
        <f>INDEX(Indiv_Data,MATCH(A49,Inputs!A:A,0),$C$5)</f>
        <v>15599.291129873338</v>
      </c>
      <c r="C49" s="12"/>
      <c r="D49" s="12"/>
      <c r="E49" s="12"/>
      <c r="F49" s="12"/>
      <c r="G49" s="12"/>
      <c r="H49" s="12"/>
      <c r="I49" s="12"/>
    </row>
    <row r="50" spans="1:9">
      <c r="A50" s="40" t="str">
        <f>Inputs!A44</f>
        <v>Operating expenditure, 2018/19</v>
      </c>
      <c r="B50" s="170">
        <f>INDEX(Indiv_Data,MATCH(A50,Inputs!A:A,0),$C$5)</f>
        <v>16026.384903925755</v>
      </c>
      <c r="C50" s="12"/>
      <c r="D50" s="12"/>
      <c r="E50" s="12"/>
      <c r="F50" s="12"/>
      <c r="G50" s="12"/>
      <c r="H50" s="12"/>
      <c r="I50" s="12"/>
    </row>
    <row r="51" spans="1:9">
      <c r="A51" s="45" t="str">
        <f>Inputs!A45</f>
        <v>Operating expenditure, 2019/20</v>
      </c>
      <c r="B51" s="170">
        <f>INDEX(Indiv_Data,MATCH(A51,Inputs!A:A,0),$C$5)</f>
        <v>16401.803784250267</v>
      </c>
      <c r="C51" s="12"/>
      <c r="D51" s="12"/>
      <c r="E51" s="12"/>
      <c r="F51" s="12"/>
      <c r="G51" s="12"/>
      <c r="H51" s="12"/>
      <c r="I51" s="12"/>
    </row>
    <row r="52" spans="1:9">
      <c r="A52" s="29"/>
      <c r="B52" s="124"/>
      <c r="C52" s="12"/>
      <c r="D52" s="12"/>
      <c r="E52" s="12"/>
      <c r="F52" s="12"/>
      <c r="G52" s="12"/>
      <c r="H52" s="12"/>
      <c r="I52" s="12"/>
    </row>
    <row r="53" spans="1:9" s="20" customFormat="1" ht="21">
      <c r="A53" s="157" t="s">
        <v>77</v>
      </c>
      <c r="B53" s="146"/>
      <c r="C53" s="147"/>
      <c r="D53" s="146"/>
      <c r="E53" s="146"/>
      <c r="F53" s="146"/>
      <c r="G53" s="146"/>
      <c r="H53" s="146"/>
      <c r="I53" s="146"/>
    </row>
    <row r="54" spans="1:9" s="20" customFormat="1" ht="15" customHeight="1">
      <c r="A54" s="40" t="s">
        <v>223</v>
      </c>
      <c r="B54" s="125">
        <f>INDEX(Indiv_Data,MATCH(A54,Inputs!A:A,0),$C$5)</f>
        <v>2.6759444082874303E-3</v>
      </c>
      <c r="C54" s="147"/>
      <c r="D54" s="146"/>
      <c r="E54" s="146"/>
      <c r="F54" s="146"/>
      <c r="G54" s="146"/>
      <c r="H54" s="146"/>
      <c r="I54" s="146"/>
    </row>
    <row r="55" spans="1:9" s="20" customFormat="1" ht="15" customHeight="1">
      <c r="A55" s="40" t="s">
        <v>224</v>
      </c>
      <c r="B55" s="125">
        <f>INDEX(Indiv_Data,MATCH(A55,Inputs!A:A,0),$C$5)</f>
        <v>2.6759444082874303E-3</v>
      </c>
      <c r="C55" s="147"/>
      <c r="D55" s="146"/>
      <c r="E55" s="146"/>
      <c r="F55" s="146"/>
      <c r="G55" s="146"/>
      <c r="H55" s="146"/>
      <c r="I55" s="146"/>
    </row>
    <row r="56" spans="1:9">
      <c r="A56" s="40" t="str">
        <f>Inputs!A49</f>
        <v>Constant price revenue growth, 2015/16</v>
      </c>
      <c r="B56" s="125">
        <f>INDEX(Indiv_Data,MATCH(A56,Inputs!A:A,0),$C$5)</f>
        <v>2.6759444082874303E-3</v>
      </c>
      <c r="C56" s="12"/>
      <c r="D56" s="12"/>
      <c r="E56" s="12"/>
      <c r="F56" s="12"/>
      <c r="G56" s="12"/>
      <c r="H56" s="12"/>
      <c r="I56" s="12"/>
    </row>
    <row r="57" spans="1:9">
      <c r="A57" s="40" t="str">
        <f>Inputs!A50</f>
        <v>Constant price revenue growth, 2016/17</v>
      </c>
      <c r="B57" s="125">
        <f>INDEX(Indiv_Data,MATCH(A57,Inputs!A:A,0),$C$5)</f>
        <v>2.5764323694281374E-3</v>
      </c>
      <c r="C57" s="12"/>
      <c r="D57" s="12"/>
      <c r="E57" s="12"/>
      <c r="F57" s="12"/>
      <c r="G57" s="12"/>
      <c r="H57" s="12"/>
      <c r="I57" s="12"/>
    </row>
    <row r="58" spans="1:9">
      <c r="A58" s="40" t="str">
        <f>Inputs!A51</f>
        <v>Constant price revenue growth, 2017/18</v>
      </c>
      <c r="B58" s="125">
        <f>INDEX(Indiv_Data,MATCH(A58,Inputs!A:A,0),$C$5)</f>
        <v>2.5764323694281374E-3</v>
      </c>
      <c r="C58" s="12"/>
      <c r="D58" s="12"/>
      <c r="E58" s="12"/>
      <c r="F58" s="12"/>
      <c r="G58" s="12"/>
      <c r="H58" s="12"/>
      <c r="I58" s="12"/>
    </row>
    <row r="59" spans="1:9">
      <c r="A59" s="40" t="str">
        <f>Inputs!A52</f>
        <v>Constant price revenue growth, 2018/19</v>
      </c>
      <c r="B59" s="125">
        <f>INDEX(Indiv_Data,MATCH(A59,Inputs!A:A,0),$C$5)</f>
        <v>2.5764323694281374E-3</v>
      </c>
      <c r="C59" s="12"/>
      <c r="D59" s="12"/>
      <c r="E59" s="12"/>
      <c r="F59" s="12"/>
      <c r="G59" s="12"/>
      <c r="H59" s="12"/>
      <c r="I59" s="12"/>
    </row>
    <row r="60" spans="1:9">
      <c r="A60" s="45" t="str">
        <f>Inputs!A53</f>
        <v>Constant price revenue growth, 2019/20</v>
      </c>
      <c r="B60" s="125">
        <f>INDEX(Indiv_Data,MATCH(A60,Inputs!A:A,0),$C$5)</f>
        <v>2.5764323694281374E-3</v>
      </c>
      <c r="C60" s="12"/>
      <c r="D60" s="12"/>
      <c r="E60" s="12"/>
      <c r="F60" s="12"/>
      <c r="G60" s="12"/>
      <c r="H60" s="12"/>
      <c r="I60" s="12"/>
    </row>
    <row r="61" spans="1:9">
      <c r="A61" s="29"/>
      <c r="B61" s="124"/>
      <c r="C61" s="12"/>
      <c r="D61" s="12"/>
      <c r="E61" s="12"/>
      <c r="F61" s="12"/>
      <c r="G61" s="12"/>
      <c r="H61" s="12"/>
      <c r="I61" s="12"/>
    </row>
    <row r="62" spans="1:9" s="20" customFormat="1" ht="21">
      <c r="A62" s="157" t="s">
        <v>45</v>
      </c>
      <c r="B62" s="146"/>
      <c r="C62" s="147"/>
      <c r="D62" s="146"/>
      <c r="E62" s="146"/>
      <c r="F62" s="146"/>
      <c r="G62" s="146"/>
      <c r="H62" s="146"/>
      <c r="I62" s="146"/>
    </row>
    <row r="63" spans="1:9">
      <c r="A63" s="40" t="str">
        <f>Inputs!A55</f>
        <v>Value of commissioned assets, 2013/14</v>
      </c>
      <c r="B63" s="170">
        <f>INDEX(Indiv_Data,MATCH(A63,Inputs!A:A,0),$C$5)</f>
        <v>14228.648620499998</v>
      </c>
      <c r="C63" s="12"/>
      <c r="D63" s="12"/>
      <c r="E63" s="12"/>
      <c r="F63" s="12"/>
      <c r="G63" s="12"/>
      <c r="H63" s="12"/>
      <c r="I63" s="12"/>
    </row>
    <row r="64" spans="1:9">
      <c r="A64" s="40" t="str">
        <f>Inputs!A56</f>
        <v>Value of commissioned assets, 2014/15</v>
      </c>
      <c r="B64" s="170">
        <f>INDEX(Indiv_Data,MATCH(A64,Inputs!A:A,0),$C$5)</f>
        <v>18705.311427000001</v>
      </c>
      <c r="C64" s="12"/>
      <c r="D64" s="12"/>
      <c r="E64" s="12"/>
      <c r="F64" s="12"/>
      <c r="G64" s="12"/>
      <c r="H64" s="12"/>
      <c r="I64" s="12"/>
    </row>
    <row r="65" spans="1:9">
      <c r="A65" s="40" t="str">
        <f>Inputs!A57</f>
        <v>Value of commissioned assets, 2015/16</v>
      </c>
      <c r="B65" s="170">
        <f>INDEX(Indiv_Data,MATCH(A65,Inputs!A:A,0),$C$5)</f>
        <v>9564.4826426300915</v>
      </c>
      <c r="C65" s="12"/>
      <c r="D65" s="12"/>
      <c r="E65" s="12"/>
      <c r="F65" s="12"/>
      <c r="G65" s="12"/>
      <c r="H65" s="12"/>
      <c r="I65" s="12"/>
    </row>
    <row r="66" spans="1:9">
      <c r="A66" s="40" t="str">
        <f>Inputs!A58</f>
        <v>Value of commissioned assets, 2016/17</v>
      </c>
      <c r="B66" s="170">
        <f>INDEX(Indiv_Data,MATCH(A66,Inputs!A:A,0),$C$5)</f>
        <v>9433.7893241505353</v>
      </c>
      <c r="C66" s="12"/>
      <c r="D66" s="12"/>
      <c r="E66" s="12"/>
      <c r="F66" s="12"/>
      <c r="G66" s="12"/>
      <c r="H66" s="12"/>
      <c r="I66" s="12"/>
    </row>
    <row r="67" spans="1:9">
      <c r="A67" s="40" t="str">
        <f>Inputs!A59</f>
        <v>Value of commissioned assets, 2017/18</v>
      </c>
      <c r="B67" s="170">
        <f>INDEX(Indiv_Data,MATCH(A67,Inputs!A:A,0),$C$5)</f>
        <v>10826.837234549381</v>
      </c>
      <c r="C67" s="12"/>
      <c r="D67" s="12"/>
      <c r="E67" s="12"/>
      <c r="F67" s="12"/>
      <c r="G67" s="12"/>
      <c r="H67" s="12"/>
      <c r="I67" s="12"/>
    </row>
    <row r="68" spans="1:9">
      <c r="A68" s="40" t="str">
        <f>Inputs!A60</f>
        <v>Value of commissioned assets, 2018/19</v>
      </c>
      <c r="B68" s="170">
        <f>INDEX(Indiv_Data,MATCH(A68,Inputs!A:A,0),$C$5)</f>
        <v>8006.4357462069029</v>
      </c>
      <c r="C68" s="12"/>
      <c r="D68" s="12"/>
      <c r="E68" s="12"/>
      <c r="F68" s="12"/>
      <c r="G68" s="12"/>
      <c r="H68" s="12"/>
      <c r="I68" s="12"/>
    </row>
    <row r="69" spans="1:9">
      <c r="A69" s="45" t="str">
        <f>Inputs!A61</f>
        <v>Value of commissioned assets, 2019/20</v>
      </c>
      <c r="B69" s="170">
        <f>INDEX(Indiv_Data,MATCH(A69,Inputs!A:A,0),$C$5)</f>
        <v>8895.7689507102095</v>
      </c>
      <c r="C69" s="12"/>
      <c r="D69" s="12"/>
      <c r="E69" s="12"/>
      <c r="F69" s="12"/>
      <c r="G69" s="12"/>
      <c r="H69" s="12"/>
      <c r="I69" s="12"/>
    </row>
    <row r="70" spans="1:9">
      <c r="A70" s="29"/>
      <c r="B70" s="124"/>
      <c r="C70" s="12"/>
      <c r="D70" s="12"/>
      <c r="E70" s="12"/>
      <c r="F70" s="12"/>
      <c r="G70" s="12"/>
      <c r="H70" s="12"/>
      <c r="I70" s="12"/>
    </row>
    <row r="71" spans="1:9" s="20" customFormat="1" ht="21">
      <c r="A71" s="157" t="s">
        <v>23</v>
      </c>
      <c r="B71" s="146"/>
      <c r="C71" s="147"/>
      <c r="D71" s="146"/>
      <c r="E71" s="146"/>
      <c r="F71" s="146"/>
      <c r="G71" s="146"/>
      <c r="H71" s="146"/>
      <c r="I71" s="146"/>
    </row>
    <row r="72" spans="1:9">
      <c r="A72" s="40" t="str">
        <f>Inputs!A63</f>
        <v>Value of disposed assets, 2013/14</v>
      </c>
      <c r="B72" s="170">
        <f>INDEX(Indiv_Data,MATCH(A72,Inputs!A:A,0),$C$5)</f>
        <v>168</v>
      </c>
      <c r="C72" s="12"/>
      <c r="D72" s="12"/>
      <c r="E72" s="12"/>
      <c r="F72" s="12"/>
      <c r="G72" s="12"/>
      <c r="H72" s="12"/>
      <c r="I72" s="12"/>
    </row>
    <row r="73" spans="1:9">
      <c r="A73" s="40" t="str">
        <f>Inputs!A64</f>
        <v>Value of disposed assets, 2014/15</v>
      </c>
      <c r="B73" s="170">
        <f>INDEX(Indiv_Data,MATCH(A73,Inputs!A:A,0),$C$5)</f>
        <v>326.95299250294715</v>
      </c>
      <c r="C73" s="12"/>
      <c r="D73" s="12"/>
      <c r="E73" s="12"/>
      <c r="F73" s="12"/>
      <c r="G73" s="12"/>
      <c r="H73" s="12"/>
      <c r="I73" s="12"/>
    </row>
    <row r="74" spans="1:9">
      <c r="A74" s="40" t="str">
        <f>Inputs!A65</f>
        <v>Value of disposed assets, 2015/16</v>
      </c>
      <c r="B74" s="170">
        <f>INDEX(Indiv_Data,MATCH(A74,Inputs!A:A,0),$C$5)</f>
        <v>332.63207673997107</v>
      </c>
      <c r="C74" s="12"/>
      <c r="D74" s="12"/>
      <c r="E74" s="12"/>
      <c r="F74" s="12"/>
      <c r="G74" s="12"/>
      <c r="H74" s="12"/>
      <c r="I74" s="12"/>
    </row>
    <row r="75" spans="1:9">
      <c r="A75" s="40" t="str">
        <f>Inputs!A66</f>
        <v>Value of disposed assets, 2016/17</v>
      </c>
      <c r="B75" s="170">
        <f>INDEX(Indiv_Data,MATCH(A75,Inputs!A:A,0),$C$5)</f>
        <v>339.66332389057214</v>
      </c>
      <c r="C75" s="12"/>
      <c r="D75" s="12"/>
      <c r="E75" s="12"/>
      <c r="F75" s="12"/>
      <c r="G75" s="12"/>
      <c r="H75" s="12"/>
      <c r="I75" s="12"/>
    </row>
    <row r="76" spans="1:9">
      <c r="A76" s="40" t="str">
        <f>Inputs!A67</f>
        <v>Value of disposed assets, 2017/18</v>
      </c>
      <c r="B76" s="170">
        <f>INDEX(Indiv_Data,MATCH(A76,Inputs!A:A,0),$C$5)</f>
        <v>347.02360458483008</v>
      </c>
      <c r="C76" s="12"/>
      <c r="D76" s="12"/>
      <c r="E76" s="12"/>
      <c r="F76" s="12"/>
      <c r="G76" s="12"/>
      <c r="H76" s="12"/>
      <c r="I76" s="12"/>
    </row>
    <row r="77" spans="1:9">
      <c r="A77" s="40" t="str">
        <f>Inputs!A68</f>
        <v>Value of disposed assets, 2018/19</v>
      </c>
      <c r="B77" s="170">
        <f>INDEX(Indiv_Data,MATCH(A77,Inputs!A:A,0),$C$5)</f>
        <v>354.35027737076769</v>
      </c>
      <c r="C77" s="12"/>
      <c r="D77" s="12"/>
      <c r="E77" s="12"/>
      <c r="F77" s="12"/>
      <c r="G77" s="12"/>
      <c r="H77" s="12"/>
      <c r="I77" s="12"/>
    </row>
    <row r="78" spans="1:9">
      <c r="A78" s="45" t="str">
        <f>Inputs!A69</f>
        <v>Value of disposed assets, 2019/20</v>
      </c>
      <c r="B78" s="170">
        <f>INDEX(Indiv_Data,MATCH(A78,Inputs!A:A,0),$C$5)</f>
        <v>361.63446017257883</v>
      </c>
      <c r="C78" s="12"/>
      <c r="D78" s="12"/>
      <c r="E78" s="12"/>
      <c r="F78" s="12"/>
      <c r="G78" s="12"/>
      <c r="H78" s="12"/>
      <c r="I78" s="12"/>
    </row>
    <row r="79" spans="1:9">
      <c r="A79" s="29"/>
      <c r="B79" s="124"/>
      <c r="C79" s="12"/>
      <c r="D79" s="12"/>
      <c r="E79" s="12"/>
      <c r="F79" s="12"/>
      <c r="G79" s="12"/>
      <c r="H79" s="12"/>
      <c r="I79" s="12"/>
    </row>
    <row r="80" spans="1:9" s="20" customFormat="1" ht="21">
      <c r="A80" s="157" t="s">
        <v>52</v>
      </c>
      <c r="B80" s="146"/>
      <c r="C80" s="147"/>
      <c r="D80" s="146"/>
      <c r="E80" s="146"/>
      <c r="F80" s="146"/>
      <c r="G80" s="146"/>
      <c r="H80" s="146"/>
      <c r="I80" s="146"/>
    </row>
    <row r="81" spans="1:9">
      <c r="A81" s="40" t="str">
        <f>Inputs!A71</f>
        <v>Other regulated income, 2013/14</v>
      </c>
      <c r="B81" s="170">
        <f>INDEX(Indiv_Data,MATCH(A81,Inputs!A:A,0),$C$5)</f>
        <v>-141</v>
      </c>
      <c r="C81" s="12"/>
      <c r="D81" s="12"/>
      <c r="E81" s="12"/>
      <c r="F81" s="12"/>
      <c r="G81" s="12"/>
      <c r="H81" s="12"/>
      <c r="I81" s="12"/>
    </row>
    <row r="82" spans="1:9">
      <c r="A82" s="40" t="str">
        <f>Inputs!A72</f>
        <v>Other regulated income, 2014/15</v>
      </c>
      <c r="B82" s="170">
        <f>INDEX(Indiv_Data,MATCH(A82,Inputs!A:A,0),$C$5)</f>
        <v>-277.32696031885433</v>
      </c>
      <c r="C82" s="12"/>
      <c r="D82" s="12"/>
      <c r="E82" s="12"/>
      <c r="F82" s="12"/>
      <c r="G82" s="12"/>
      <c r="H82" s="12"/>
      <c r="I82" s="12"/>
    </row>
    <row r="83" spans="1:9">
      <c r="A83" s="40" t="str">
        <f>Inputs!A73</f>
        <v>Other regulated income, 2015/16</v>
      </c>
      <c r="B83" s="170">
        <f>INDEX(Indiv_Data,MATCH(A83,Inputs!A:A,0),$C$5)</f>
        <v>-282.14405392240769</v>
      </c>
      <c r="C83" s="12"/>
      <c r="D83" s="12"/>
      <c r="E83" s="12"/>
      <c r="F83" s="12"/>
      <c r="G83" s="12"/>
      <c r="H83" s="12"/>
      <c r="I83" s="12"/>
    </row>
    <row r="84" spans="1:9">
      <c r="A84" s="40" t="str">
        <f>Inputs!A74</f>
        <v>Other regulated income, 2016/17</v>
      </c>
      <c r="B84" s="170">
        <f>INDEX(Indiv_Data,MATCH(A84,Inputs!A:A,0),$C$5)</f>
        <v>-288.1080745744261</v>
      </c>
      <c r="C84" s="12"/>
      <c r="D84" s="12"/>
      <c r="E84" s="12"/>
      <c r="F84" s="12"/>
      <c r="G84" s="12"/>
      <c r="H84" s="12"/>
      <c r="I84" s="12"/>
    </row>
    <row r="85" spans="1:9">
      <c r="A85" s="40" t="str">
        <f>Inputs!A75</f>
        <v>Other regulated income, 2017/18</v>
      </c>
      <c r="B85" s="170">
        <f>INDEX(Indiv_Data,MATCH(A85,Inputs!A:A,0),$C$5)</f>
        <v>-294.35118694481889</v>
      </c>
      <c r="C85" s="12"/>
      <c r="D85" s="12"/>
      <c r="E85" s="12"/>
      <c r="F85" s="12"/>
      <c r="G85" s="12"/>
      <c r="H85" s="12"/>
      <c r="I85" s="12"/>
    </row>
    <row r="86" spans="1:9">
      <c r="A86" s="40" t="str">
        <f>Inputs!A76</f>
        <v>Other regulated income, 2018/19</v>
      </c>
      <c r="B86" s="170">
        <f>INDEX(Indiv_Data,MATCH(A86,Inputs!A:A,0),$C$5)</f>
        <v>-300.56579252900428</v>
      </c>
      <c r="C86" s="12"/>
      <c r="D86" s="12"/>
      <c r="E86" s="12"/>
      <c r="F86" s="12"/>
      <c r="G86" s="12"/>
      <c r="H86" s="12"/>
      <c r="I86" s="12"/>
    </row>
    <row r="87" spans="1:9">
      <c r="A87" s="45" t="str">
        <f>Inputs!A77</f>
        <v>Other regulated income, 2019/20</v>
      </c>
      <c r="B87" s="170">
        <f>INDEX(Indiv_Data,MATCH(A87,Inputs!A:A,0),$C$5)</f>
        <v>-306.74435740271457</v>
      </c>
      <c r="C87" s="12"/>
      <c r="D87" s="12"/>
      <c r="E87" s="12"/>
      <c r="F87" s="12"/>
      <c r="G87" s="12"/>
      <c r="H87" s="12"/>
      <c r="I87" s="12"/>
    </row>
    <row r="88" spans="1:9">
      <c r="A88" s="65"/>
      <c r="B88" s="124"/>
      <c r="C88" s="225"/>
      <c r="D88" s="225"/>
      <c r="E88" s="225"/>
      <c r="F88" s="225"/>
      <c r="G88" s="225"/>
      <c r="H88" s="225"/>
      <c r="I88" s="225"/>
    </row>
    <row r="89" spans="1:9" ht="21">
      <c r="A89" s="157" t="s">
        <v>340</v>
      </c>
      <c r="B89" s="146"/>
      <c r="C89" s="12"/>
      <c r="D89" s="12"/>
      <c r="E89" s="12"/>
      <c r="F89" s="12"/>
      <c r="G89" s="12"/>
      <c r="H89" s="12"/>
      <c r="I89" s="12"/>
    </row>
    <row r="90" spans="1:9">
      <c r="A90" s="269" t="s">
        <v>339</v>
      </c>
      <c r="B90" s="170">
        <f>INDEX(Indiv_Data,MATCH(A90,Inputs!A:A,0),$C$5)</f>
        <v>31278.350875339984</v>
      </c>
    </row>
    <row r="91" spans="1:9">
      <c r="A91" s="289" t="s">
        <v>344</v>
      </c>
      <c r="B91" s="170">
        <f>INDEX(Indiv_Data,MATCH(A91,Inputs!A:A,0),$C$5)</f>
        <v>302.10500000000002</v>
      </c>
    </row>
    <row r="92" spans="1:9" ht="15.75">
      <c r="A92" s="157"/>
    </row>
    <row r="93" spans="1:9" ht="15.75">
      <c r="A93" s="157" t="s">
        <v>396</v>
      </c>
    </row>
    <row r="94" spans="1:9">
      <c r="A94" s="332" t="s">
        <v>394</v>
      </c>
      <c r="B94" s="170">
        <f>INDEX(Indiv_Data,MATCH(A94,Inputs!A:A,0),$C$5)*C7</f>
        <v>0</v>
      </c>
    </row>
    <row r="95" spans="1:9">
      <c r="A95" s="332" t="s">
        <v>395</v>
      </c>
      <c r="B95" s="170">
        <f>INDEX(Indiv_Data,MATCH(A95,Inputs!A:A,0),$C$5)*C7</f>
        <v>4983.6535757521096</v>
      </c>
    </row>
  </sheetData>
  <dataValidations count="1">
    <dataValidation type="list" allowBlank="1" showInputMessage="1" showErrorMessage="1" sqref="C4">
      <formula1>rEDBNames</formula1>
    </dataValidation>
  </dataValidations>
  <pageMargins left="0.25" right="0.25" top="0.75" bottom="0.75" header="0.3" footer="0.3"/>
  <pageSetup paperSize="9" scale="64" fitToHeight="0" orientation="portrait" r:id="rId1"/>
  <headerFooter>
    <oddHeader>&amp;R&amp;D &amp;T</oddHeader>
    <oddFooter>&amp;L&amp;F&amp;C&amp;A&amp;R&amp;P</oddFooter>
  </headerFooter>
  <rowBreaks count="1" manualBreakCount="1">
    <brk id="5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28</vt:i4>
      </vt:variant>
    </vt:vector>
  </HeadingPairs>
  <TitlesOfParts>
    <vt:vector size="48" baseType="lpstr">
      <vt:lpstr>CoverSheet</vt:lpstr>
      <vt:lpstr>Description</vt:lpstr>
      <vt:lpstr>Capex wash-up adjustment</vt:lpstr>
      <vt:lpstr>Reference data</vt:lpstr>
      <vt:lpstr>CoverSheet financial model</vt:lpstr>
      <vt:lpstr>Table of Contents</vt:lpstr>
      <vt:lpstr>Description financial model</vt:lpstr>
      <vt:lpstr>Inputs</vt:lpstr>
      <vt:lpstr>EDB data</vt:lpstr>
      <vt:lpstr>TIMING</vt:lpstr>
      <vt:lpstr>RAB</vt:lpstr>
      <vt:lpstr>TAX</vt:lpstr>
      <vt:lpstr>BBAR</vt:lpstr>
      <vt:lpstr>REV</vt:lpstr>
      <vt:lpstr>MAR</vt:lpstr>
      <vt:lpstr>IRR</vt:lpstr>
      <vt:lpstr>PriceChange(IndX)</vt:lpstr>
      <vt:lpstr>PriceChange(AppX)</vt:lpstr>
      <vt:lpstr>RevChange</vt:lpstr>
      <vt:lpstr>Outputs</vt:lpstr>
      <vt:lpstr>EDB_Name</vt:lpstr>
      <vt:lpstr>EDB_Name2</vt:lpstr>
      <vt:lpstr>Indiv_Data</vt:lpstr>
      <vt:lpstr>Leverage</vt:lpstr>
      <vt:lpstr>BBAR!Print_Area</vt:lpstr>
      <vt:lpstr>'Capex wash-up adjustment'!Print_Area</vt:lpstr>
      <vt:lpstr>CoverSheet!Print_Area</vt:lpstr>
      <vt:lpstr>'CoverSheet financial model'!Print_Area</vt:lpstr>
      <vt:lpstr>Description!Print_Area</vt:lpstr>
      <vt:lpstr>'Description financial model'!Print_Area</vt:lpstr>
      <vt:lpstr>'EDB data'!Print_Area</vt:lpstr>
      <vt:lpstr>Inputs!Print_Area</vt:lpstr>
      <vt:lpstr>IRR!Print_Area</vt:lpstr>
      <vt:lpstr>MAR!Print_Area</vt:lpstr>
      <vt:lpstr>Outputs!Print_Area</vt:lpstr>
      <vt:lpstr>'PriceChange(AppX)'!Print_Area</vt:lpstr>
      <vt:lpstr>'PriceChange(IndX)'!Print_Area</vt:lpstr>
      <vt:lpstr>RAB!Print_Area</vt:lpstr>
      <vt:lpstr>'Reference data'!Print_Area</vt:lpstr>
      <vt:lpstr>REV!Print_Area</vt:lpstr>
      <vt:lpstr>RevChange!Print_Area</vt:lpstr>
      <vt:lpstr>'Table of Contents'!Print_Area</vt:lpstr>
      <vt:lpstr>TAX!Print_Area</vt:lpstr>
      <vt:lpstr>TIMING!Print_Area</vt:lpstr>
      <vt:lpstr>rEDBNames</vt:lpstr>
      <vt:lpstr>rPV</vt:lpstr>
      <vt:lpstr>Scenario</vt:lpstr>
      <vt:lpstr>WACC</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2014-11-27T01:26:29Z</dcterms:created>
  <dcterms:modified xsi:type="dcterms:W3CDTF">2015-12-10T02:14:14Z</dcterms:modified>
</cp:coreProperties>
</file>