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220" yWindow="-30" windowWidth="14310" windowHeight="12405" tabRatio="883"/>
  </bookViews>
  <sheets>
    <sheet name="Cover sheet" sheetId="10" r:id="rId1"/>
    <sheet name="WACC estimate" sheetId="5" r:id="rId2"/>
    <sheet name="RFR and DP" sheetId="6" r:id="rId3"/>
    <sheet name="Debt premium table" sheetId="19" r:id="rId4"/>
    <sheet name="Bloomberg data&gt;&gt;" sheetId="7" r:id="rId5"/>
    <sheet name="Govt bond yields" sheetId="2" r:id="rId6"/>
    <sheet name="Corp bond yields" sheetId="1" r:id="rId7"/>
  </sheets>
  <definedNames>
    <definedName name="_xlnm.Print_Area" localSheetId="6">'Corp bond yields'!$C$23:$E$42</definedName>
    <definedName name="_xlnm.Print_Area" localSheetId="5">'Govt bond yields'!$J$24:$M$44</definedName>
    <definedName name="_xlnm.Print_Area" localSheetId="2">'RFR and DP'!#REF!</definedName>
  </definedNames>
  <calcPr calcId="145621"/>
</workbook>
</file>

<file path=xl/calcChain.xml><?xml version="1.0" encoding="utf-8"?>
<calcChain xmlns="http://schemas.openxmlformats.org/spreadsheetml/2006/main">
  <c r="AY31" i="6" l="1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Y12" i="6"/>
  <c r="AY11" i="6"/>
  <c r="AY10" i="6"/>
  <c r="AY77" i="6" s="1"/>
  <c r="AY9" i="6"/>
  <c r="AY76" i="6" s="1"/>
  <c r="AY8" i="6"/>
  <c r="AY38" i="6" s="1"/>
  <c r="AY7" i="6"/>
  <c r="AY37" i="6" s="1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11" i="6"/>
  <c r="AW10" i="6"/>
  <c r="AW77" i="6" s="1"/>
  <c r="AW9" i="6"/>
  <c r="AW39" i="6" s="1"/>
  <c r="AW8" i="6"/>
  <c r="AW38" i="6" s="1"/>
  <c r="AW7" i="6"/>
  <c r="AW74" i="6" s="1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11" i="6"/>
  <c r="AM10" i="6"/>
  <c r="AM40" i="6" s="1"/>
  <c r="AM9" i="6"/>
  <c r="AM39" i="6" s="1"/>
  <c r="AM8" i="6"/>
  <c r="AM38" i="6" s="1"/>
  <c r="AM7" i="6"/>
  <c r="AM37" i="6" s="1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12" i="6"/>
  <c r="AY39" i="6" l="1"/>
  <c r="AY59" i="6" s="1"/>
  <c r="AY74" i="6"/>
  <c r="AM74" i="6"/>
  <c r="AY40" i="6"/>
  <c r="AW75" i="6"/>
  <c r="AY75" i="6"/>
  <c r="AM75" i="6"/>
  <c r="AW37" i="6"/>
  <c r="AY48" i="6"/>
  <c r="AW76" i="6"/>
  <c r="AM76" i="6"/>
  <c r="AW40" i="6"/>
  <c r="AY56" i="6"/>
  <c r="AM77" i="6"/>
  <c r="AW61" i="6"/>
  <c r="AW54" i="6"/>
  <c r="AW50" i="6"/>
  <c r="AW46" i="6"/>
  <c r="AW58" i="6"/>
  <c r="AW42" i="6"/>
  <c r="AY41" i="6"/>
  <c r="AY53" i="6"/>
  <c r="AY42" i="6"/>
  <c r="AY50" i="6"/>
  <c r="AY58" i="6"/>
  <c r="AY47" i="6"/>
  <c r="AY55" i="6"/>
  <c r="AW43" i="6"/>
  <c r="AW47" i="6"/>
  <c r="AW51" i="6"/>
  <c r="AW55" i="6"/>
  <c r="AW59" i="6"/>
  <c r="AW44" i="6"/>
  <c r="AW48" i="6"/>
  <c r="AW52" i="6"/>
  <c r="AW56" i="6"/>
  <c r="AW60" i="6"/>
  <c r="AW41" i="6"/>
  <c r="AW45" i="6"/>
  <c r="AW49" i="6"/>
  <c r="AW53" i="6"/>
  <c r="AW57" i="6"/>
  <c r="AM42" i="6"/>
  <c r="AM46" i="6"/>
  <c r="AM50" i="6"/>
  <c r="AM54" i="6"/>
  <c r="AM58" i="6"/>
  <c r="AM41" i="6"/>
  <c r="AM43" i="6"/>
  <c r="AM47" i="6"/>
  <c r="AM51" i="6"/>
  <c r="AM55" i="6"/>
  <c r="AM59" i="6"/>
  <c r="AM44" i="6"/>
  <c r="AM48" i="6"/>
  <c r="AM52" i="6"/>
  <c r="AM56" i="6"/>
  <c r="AM60" i="6"/>
  <c r="AM45" i="6"/>
  <c r="AM49" i="6"/>
  <c r="AM53" i="6"/>
  <c r="AM57" i="6"/>
  <c r="AM61" i="6"/>
  <c r="HJ24" i="1"/>
  <c r="HM23" i="1"/>
  <c r="HL23" i="1"/>
  <c r="HB24" i="1"/>
  <c r="HE23" i="1"/>
  <c r="HD23" i="1"/>
  <c r="EP24" i="1"/>
  <c r="ES23" i="1"/>
  <c r="ER23" i="1"/>
  <c r="DB24" i="1"/>
  <c r="DE23" i="1"/>
  <c r="DD23" i="1"/>
  <c r="GU24" i="1"/>
  <c r="AM24" i="1"/>
  <c r="DW24" i="1"/>
  <c r="CU24" i="1"/>
  <c r="C24" i="1"/>
  <c r="AI24" i="1"/>
  <c r="K25" i="2"/>
  <c r="O25" i="2"/>
  <c r="W25" i="2"/>
  <c r="HG24" i="1"/>
  <c r="IA24" i="1"/>
  <c r="W24" i="1"/>
  <c r="GY24" i="1"/>
  <c r="BK24" i="1"/>
  <c r="S24" i="1"/>
  <c r="EI24" i="1"/>
  <c r="AU24" i="1"/>
  <c r="HC24" i="1"/>
  <c r="DC24" i="1"/>
  <c r="EY24" i="1"/>
  <c r="S25" i="2"/>
  <c r="BC24" i="1"/>
  <c r="EU24" i="1"/>
  <c r="AQ24" i="1"/>
  <c r="GE24" i="1"/>
  <c r="CE24" i="1"/>
  <c r="CQ24" i="1"/>
  <c r="AE25" i="2"/>
  <c r="EQ24" i="1"/>
  <c r="FW24" i="1"/>
  <c r="BG24" i="1"/>
  <c r="HK24" i="1"/>
  <c r="DS24" i="1"/>
  <c r="EE24" i="1"/>
  <c r="AE24" i="1"/>
  <c r="EM24" i="1"/>
  <c r="CA24" i="1"/>
  <c r="FS24" i="1"/>
  <c r="GQ24" i="1"/>
  <c r="DO24" i="1"/>
  <c r="FO24" i="1"/>
  <c r="K24" i="1"/>
  <c r="HS24" i="1"/>
  <c r="CM24" i="1"/>
  <c r="AA25" i="2"/>
  <c r="G24" i="1"/>
  <c r="O24" i="1"/>
  <c r="HW24" i="1"/>
  <c r="BO24" i="1"/>
  <c r="EA24" i="1"/>
  <c r="CY24" i="1"/>
  <c r="AI25" i="2"/>
  <c r="AY51" i="6" l="1"/>
  <c r="AY54" i="6"/>
  <c r="AY61" i="6"/>
  <c r="AY43" i="6"/>
  <c r="AY46" i="6"/>
  <c r="AY57" i="6"/>
  <c r="AY45" i="6"/>
  <c r="AY52" i="6"/>
  <c r="AY44" i="6"/>
  <c r="AY60" i="6"/>
  <c r="AY49" i="6"/>
  <c r="C16" i="5"/>
  <c r="C14" i="5"/>
  <c r="C40" i="19" l="1"/>
  <c r="C39" i="19"/>
  <c r="C38" i="19"/>
  <c r="C37" i="19"/>
  <c r="C36" i="19"/>
  <c r="C35" i="19"/>
  <c r="C34" i="19"/>
  <c r="C33" i="19"/>
  <c r="C32" i="19"/>
  <c r="C31" i="19"/>
  <c r="C30" i="19"/>
  <c r="F26" i="19"/>
  <c r="F25" i="19"/>
  <c r="F23" i="19"/>
  <c r="E16" i="19"/>
  <c r="M122" i="6"/>
  <c r="E24" i="19" s="1"/>
  <c r="M121" i="6"/>
  <c r="E27" i="19" s="1"/>
  <c r="M120" i="6"/>
  <c r="E15" i="19" s="1"/>
  <c r="M119" i="6"/>
  <c r="E19" i="19" s="1"/>
  <c r="M118" i="6"/>
  <c r="E20" i="19" s="1"/>
  <c r="M117" i="6"/>
  <c r="E18" i="19" s="1"/>
  <c r="M116" i="6"/>
  <c r="E26" i="19" s="1"/>
  <c r="M115" i="6"/>
  <c r="E25" i="19" s="1"/>
  <c r="M114" i="6"/>
  <c r="E17" i="19" s="1"/>
  <c r="M112" i="6"/>
  <c r="E23" i="19" s="1"/>
  <c r="AR10" i="6" l="1"/>
  <c r="AR40" i="6" s="1"/>
  <c r="AR9" i="6"/>
  <c r="AR76" i="6" s="1"/>
  <c r="AR8" i="6"/>
  <c r="AR38" i="6" s="1"/>
  <c r="AR7" i="6"/>
  <c r="AR74" i="6" s="1"/>
  <c r="FV24" i="1"/>
  <c r="AR77" i="6" l="1"/>
  <c r="N113" i="6" s="1"/>
  <c r="F16" i="19" s="1"/>
  <c r="AR39" i="6"/>
  <c r="AR37" i="6"/>
  <c r="AR75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AR41" i="6" l="1"/>
  <c r="AR45" i="6"/>
  <c r="AR49" i="6"/>
  <c r="AR53" i="6"/>
  <c r="AR42" i="6"/>
  <c r="AR46" i="6"/>
  <c r="AR50" i="6"/>
  <c r="AR54" i="6"/>
  <c r="AR43" i="6"/>
  <c r="AR47" i="6"/>
  <c r="AR51" i="6"/>
  <c r="AR55" i="6"/>
  <c r="AR44" i="6"/>
  <c r="AR48" i="6"/>
  <c r="AR52" i="6"/>
  <c r="AR56" i="6"/>
  <c r="AR63" i="6"/>
  <c r="AR100" i="6" s="1"/>
  <c r="AR60" i="6"/>
  <c r="AR57" i="6"/>
  <c r="AR59" i="6"/>
  <c r="AR61" i="6"/>
  <c r="AR58" i="6"/>
  <c r="AR62" i="6"/>
  <c r="AR99" i="6" s="1"/>
  <c r="K14" i="6"/>
  <c r="BB13" i="6"/>
  <c r="BA13" i="6"/>
  <c r="AZ13" i="6"/>
  <c r="AX13" i="6"/>
  <c r="AV13" i="6"/>
  <c r="AU13" i="6"/>
  <c r="AT13" i="6"/>
  <c r="AS13" i="6"/>
  <c r="AQ13" i="6"/>
  <c r="AP13" i="6"/>
  <c r="AO13" i="6"/>
  <c r="AN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BB12" i="6"/>
  <c r="BA12" i="6"/>
  <c r="AZ12" i="6"/>
  <c r="AX12" i="6"/>
  <c r="AV12" i="6"/>
  <c r="AU12" i="6"/>
  <c r="AT12" i="6"/>
  <c r="AS12" i="6"/>
  <c r="AQ12" i="6"/>
  <c r="AP12" i="6"/>
  <c r="AO12" i="6"/>
  <c r="AN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BB11" i="6"/>
  <c r="BA11" i="6"/>
  <c r="AZ11" i="6"/>
  <c r="AX11" i="6"/>
  <c r="AV11" i="6"/>
  <c r="AU11" i="6"/>
  <c r="AT11" i="6"/>
  <c r="AS11" i="6"/>
  <c r="AQ11" i="6"/>
  <c r="AP11" i="6"/>
  <c r="AO11" i="6"/>
  <c r="AN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E31" i="6" l="1"/>
  <c r="E30" i="6"/>
  <c r="AO10" i="6" l="1"/>
  <c r="AO77" i="6" s="1"/>
  <c r="AO9" i="6"/>
  <c r="AO76" i="6" s="1"/>
  <c r="AO8" i="6"/>
  <c r="AO38" i="6" s="1"/>
  <c r="AO7" i="6"/>
  <c r="AO74" i="6" s="1"/>
  <c r="EX24" i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11" i="6"/>
  <c r="G10" i="6"/>
  <c r="G40" i="6" s="1"/>
  <c r="G9" i="6"/>
  <c r="G39" i="6" s="1"/>
  <c r="G8" i="6"/>
  <c r="G38" i="6" s="1"/>
  <c r="G7" i="6"/>
  <c r="G37" i="6" s="1"/>
  <c r="AH25" i="2"/>
  <c r="AO75" i="6" l="1"/>
  <c r="AO37" i="6"/>
  <c r="AO40" i="6"/>
  <c r="AO39" i="6"/>
  <c r="G44" i="6"/>
  <c r="G47" i="6"/>
  <c r="G63" i="6"/>
  <c r="G51" i="6"/>
  <c r="G55" i="6"/>
  <c r="G43" i="6"/>
  <c r="G59" i="6"/>
  <c r="G62" i="6"/>
  <c r="G58" i="6"/>
  <c r="G54" i="6"/>
  <c r="G50" i="6"/>
  <c r="G46" i="6"/>
  <c r="G42" i="6"/>
  <c r="G61" i="6"/>
  <c r="G57" i="6"/>
  <c r="G53" i="6"/>
  <c r="G49" i="6"/>
  <c r="G45" i="6"/>
  <c r="G41" i="6"/>
  <c r="G60" i="6"/>
  <c r="G56" i="6"/>
  <c r="G52" i="6"/>
  <c r="G48" i="6"/>
  <c r="AO43" i="6" l="1"/>
  <c r="AO47" i="6"/>
  <c r="AO51" i="6"/>
  <c r="AO55" i="6"/>
  <c r="AO59" i="6"/>
  <c r="AO63" i="6"/>
  <c r="AO44" i="6"/>
  <c r="AO48" i="6"/>
  <c r="AO52" i="6"/>
  <c r="AO56" i="6"/>
  <c r="AO60" i="6"/>
  <c r="AO41" i="6"/>
  <c r="AO45" i="6"/>
  <c r="AO49" i="6"/>
  <c r="AO53" i="6"/>
  <c r="AO57" i="6"/>
  <c r="AO61" i="6"/>
  <c r="AO42" i="6"/>
  <c r="AO46" i="6"/>
  <c r="AO50" i="6"/>
  <c r="AO54" i="6"/>
  <c r="AO58" i="6"/>
  <c r="AO62" i="6"/>
  <c r="G66" i="6"/>
  <c r="B11" i="6" l="1"/>
  <c r="C11" i="6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B9" i="6"/>
  <c r="BB76" i="6" s="1"/>
  <c r="BA9" i="6"/>
  <c r="AZ9" i="6"/>
  <c r="AZ76" i="6" s="1"/>
  <c r="AX9" i="6"/>
  <c r="AX76" i="6" s="1"/>
  <c r="AV9" i="6"/>
  <c r="AU9" i="6"/>
  <c r="AU76" i="6" s="1"/>
  <c r="AT9" i="6"/>
  <c r="AT76" i="6" s="1"/>
  <c r="AS9" i="6"/>
  <c r="AS39" i="6" s="1"/>
  <c r="AQ9" i="6"/>
  <c r="AQ76" i="6" s="1"/>
  <c r="AP9" i="6"/>
  <c r="AN9" i="6"/>
  <c r="AL9" i="6"/>
  <c r="AL76" i="6" s="1"/>
  <c r="AK9" i="6"/>
  <c r="AK39" i="6" s="1"/>
  <c r="AJ9" i="6"/>
  <c r="AJ76" i="6" s="1"/>
  <c r="AI9" i="6"/>
  <c r="AH9" i="6"/>
  <c r="AH39" i="6" s="1"/>
  <c r="AG9" i="6"/>
  <c r="AG76" i="6" s="1"/>
  <c r="AF9" i="6"/>
  <c r="AF39" i="6" s="1"/>
  <c r="AE9" i="6"/>
  <c r="AE39" i="6" s="1"/>
  <c r="AD9" i="6"/>
  <c r="AD76" i="6" s="1"/>
  <c r="AC9" i="6"/>
  <c r="AB9" i="6"/>
  <c r="AB76" i="6" s="1"/>
  <c r="AA9" i="6"/>
  <c r="AA39" i="6" s="1"/>
  <c r="Z9" i="6"/>
  <c r="Y9" i="6"/>
  <c r="Y39" i="6" s="1"/>
  <c r="X9" i="6"/>
  <c r="W9" i="6"/>
  <c r="W39" i="6" s="1"/>
  <c r="V9" i="6"/>
  <c r="V76" i="6" s="1"/>
  <c r="U9" i="6"/>
  <c r="T9" i="6"/>
  <c r="T39" i="6" s="1"/>
  <c r="S9" i="6"/>
  <c r="S39" i="6" s="1"/>
  <c r="R9" i="6"/>
  <c r="R76" i="6" s="1"/>
  <c r="Q9" i="6"/>
  <c r="P9" i="6"/>
  <c r="P76" i="6" s="1"/>
  <c r="O9" i="6"/>
  <c r="O39" i="6" s="1"/>
  <c r="N9" i="6"/>
  <c r="N39" i="6" s="1"/>
  <c r="M9" i="6"/>
  <c r="L9" i="6"/>
  <c r="L76" i="6" s="1"/>
  <c r="K9" i="6"/>
  <c r="K39" i="6" s="1"/>
  <c r="J76" i="6"/>
  <c r="J9" i="6"/>
  <c r="J39" i="6" s="1"/>
  <c r="A39" i="6"/>
  <c r="F9" i="6"/>
  <c r="F39" i="6" s="1"/>
  <c r="E9" i="6"/>
  <c r="E39" i="6" s="1"/>
  <c r="D9" i="6"/>
  <c r="D39" i="6" s="1"/>
  <c r="D8" i="6"/>
  <c r="C9" i="6"/>
  <c r="C39" i="6" s="1"/>
  <c r="B9" i="6"/>
  <c r="B39" i="6" s="1"/>
  <c r="AG39" i="6" l="1"/>
  <c r="AG60" i="6" s="1"/>
  <c r="AT39" i="6"/>
  <c r="AT59" i="6" s="1"/>
  <c r="AK76" i="6"/>
  <c r="O76" i="6"/>
  <c r="V39" i="6"/>
  <c r="V60" i="6" s="1"/>
  <c r="AF76" i="6"/>
  <c r="K76" i="6"/>
  <c r="AS59" i="6"/>
  <c r="AS60" i="6"/>
  <c r="T59" i="6"/>
  <c r="T60" i="6"/>
  <c r="W60" i="6"/>
  <c r="W59" i="6"/>
  <c r="AH60" i="6"/>
  <c r="AH59" i="6"/>
  <c r="AK60" i="6"/>
  <c r="AK59" i="6"/>
  <c r="P39" i="6"/>
  <c r="F41" i="6"/>
  <c r="AU39" i="6"/>
  <c r="L39" i="6"/>
  <c r="AS76" i="6"/>
  <c r="N59" i="6"/>
  <c r="N60" i="6"/>
  <c r="Y59" i="6"/>
  <c r="Y60" i="6"/>
  <c r="AA59" i="6"/>
  <c r="AA60" i="6"/>
  <c r="AF59" i="6"/>
  <c r="AF60" i="6"/>
  <c r="AD39" i="6"/>
  <c r="K60" i="6"/>
  <c r="K59" i="6"/>
  <c r="O59" i="6"/>
  <c r="O60" i="6"/>
  <c r="S60" i="6"/>
  <c r="S59" i="6"/>
  <c r="AE60" i="6"/>
  <c r="AE59" i="6"/>
  <c r="AZ39" i="6"/>
  <c r="AL39" i="6"/>
  <c r="AB39" i="6"/>
  <c r="R39" i="6"/>
  <c r="T76" i="6"/>
  <c r="E60" i="6"/>
  <c r="E43" i="6"/>
  <c r="E42" i="6"/>
  <c r="M76" i="6"/>
  <c r="M39" i="6"/>
  <c r="Q76" i="6"/>
  <c r="Q39" i="6"/>
  <c r="U76" i="6"/>
  <c r="U39" i="6"/>
  <c r="X76" i="6"/>
  <c r="X39" i="6"/>
  <c r="Z76" i="6"/>
  <c r="Z39" i="6"/>
  <c r="AC76" i="6"/>
  <c r="AC39" i="6"/>
  <c r="AI76" i="6"/>
  <c r="AI39" i="6"/>
  <c r="AN76" i="6"/>
  <c r="AN39" i="6"/>
  <c r="AP76" i="6"/>
  <c r="AP39" i="6"/>
  <c r="AV76" i="6"/>
  <c r="AV39" i="6"/>
  <c r="BA76" i="6"/>
  <c r="BA39" i="6"/>
  <c r="Y76" i="6"/>
  <c r="BB39" i="6"/>
  <c r="AX39" i="6"/>
  <c r="AQ39" i="6"/>
  <c r="AJ39" i="6"/>
  <c r="AH76" i="6"/>
  <c r="AE76" i="6"/>
  <c r="AA76" i="6"/>
  <c r="W76" i="6"/>
  <c r="S76" i="6"/>
  <c r="N76" i="6"/>
  <c r="E41" i="6"/>
  <c r="D43" i="6"/>
  <c r="D42" i="6"/>
  <c r="D41" i="6"/>
  <c r="C43" i="6"/>
  <c r="C42" i="6"/>
  <c r="C41" i="6"/>
  <c r="F43" i="6"/>
  <c r="B43" i="6"/>
  <c r="F42" i="6"/>
  <c r="B42" i="6"/>
  <c r="B41" i="6"/>
  <c r="BB10" i="6"/>
  <c r="BB40" i="6" s="1"/>
  <c r="BB8" i="6"/>
  <c r="BB38" i="6" s="1"/>
  <c r="BB7" i="6"/>
  <c r="BB37" i="6" s="1"/>
  <c r="BA10" i="6"/>
  <c r="BA77" i="6" s="1"/>
  <c r="BA8" i="6"/>
  <c r="BA38" i="6" s="1"/>
  <c r="BA7" i="6"/>
  <c r="BA74" i="6" s="1"/>
  <c r="AZ10" i="6"/>
  <c r="AZ40" i="6" s="1"/>
  <c r="AZ8" i="6"/>
  <c r="AZ75" i="6" s="1"/>
  <c r="AZ7" i="6"/>
  <c r="AZ37" i="6" s="1"/>
  <c r="AX10" i="6"/>
  <c r="AX40" i="6" s="1"/>
  <c r="AX8" i="6"/>
  <c r="AX75" i="6" s="1"/>
  <c r="AX7" i="6"/>
  <c r="AX37" i="6" s="1"/>
  <c r="AV10" i="6"/>
  <c r="AV77" i="6" s="1"/>
  <c r="AV8" i="6"/>
  <c r="AV38" i="6" s="1"/>
  <c r="AV7" i="6"/>
  <c r="AV74" i="6" s="1"/>
  <c r="AU10" i="6"/>
  <c r="AU40" i="6" s="1"/>
  <c r="AU8" i="6"/>
  <c r="AU75" i="6" s="1"/>
  <c r="AU7" i="6"/>
  <c r="AU37" i="6" s="1"/>
  <c r="AT10" i="6"/>
  <c r="AT77" i="6" s="1"/>
  <c r="AT8" i="6"/>
  <c r="AT38" i="6" s="1"/>
  <c r="AT7" i="6"/>
  <c r="AT74" i="6" s="1"/>
  <c r="AS10" i="6"/>
  <c r="AS40" i="6" s="1"/>
  <c r="AS8" i="6"/>
  <c r="AS75" i="6" s="1"/>
  <c r="AS7" i="6"/>
  <c r="AS37" i="6" s="1"/>
  <c r="AQ10" i="6"/>
  <c r="AQ40" i="6" s="1"/>
  <c r="AQ8" i="6"/>
  <c r="AQ75" i="6" s="1"/>
  <c r="AQ7" i="6"/>
  <c r="AQ37" i="6" s="1"/>
  <c r="AP10" i="6"/>
  <c r="AP77" i="6" s="1"/>
  <c r="AP8" i="6"/>
  <c r="AP38" i="6" s="1"/>
  <c r="AP7" i="6"/>
  <c r="AP37" i="6" s="1"/>
  <c r="AN10" i="6"/>
  <c r="AN77" i="6" s="1"/>
  <c r="AN8" i="6"/>
  <c r="AN38" i="6" s="1"/>
  <c r="AN7" i="6"/>
  <c r="AN37" i="6" s="1"/>
  <c r="AL10" i="6"/>
  <c r="AL40" i="6" s="1"/>
  <c r="AL8" i="6"/>
  <c r="AL75" i="6" s="1"/>
  <c r="AL7" i="6"/>
  <c r="AL37" i="6" s="1"/>
  <c r="AK10" i="6"/>
  <c r="AK77" i="6" s="1"/>
  <c r="AK8" i="6"/>
  <c r="AK38" i="6" s="1"/>
  <c r="AK7" i="6"/>
  <c r="AK74" i="6" s="1"/>
  <c r="AJ10" i="6"/>
  <c r="AJ40" i="6" s="1"/>
  <c r="AJ8" i="6"/>
  <c r="AJ38" i="6" s="1"/>
  <c r="AJ7" i="6"/>
  <c r="AJ37" i="6" s="1"/>
  <c r="AI10" i="6"/>
  <c r="AI77" i="6" s="1"/>
  <c r="AI8" i="6"/>
  <c r="AI38" i="6" s="1"/>
  <c r="AI7" i="6"/>
  <c r="AI37" i="6" s="1"/>
  <c r="AH10" i="6"/>
  <c r="AH40" i="6" s="1"/>
  <c r="AH8" i="6"/>
  <c r="AH75" i="6" s="1"/>
  <c r="AH7" i="6"/>
  <c r="AH37" i="6" s="1"/>
  <c r="AG10" i="6"/>
  <c r="AG77" i="6" s="1"/>
  <c r="AG8" i="6"/>
  <c r="AG38" i="6" s="1"/>
  <c r="AG7" i="6"/>
  <c r="AG74" i="6" s="1"/>
  <c r="AF10" i="6"/>
  <c r="AF40" i="6" s="1"/>
  <c r="AF8" i="6"/>
  <c r="AF38" i="6" s="1"/>
  <c r="AF7" i="6"/>
  <c r="AF37" i="6" s="1"/>
  <c r="F19" i="19"/>
  <c r="AE10" i="6"/>
  <c r="AE40" i="6" s="1"/>
  <c r="AE8" i="6"/>
  <c r="AE38" i="6" s="1"/>
  <c r="AE7" i="6"/>
  <c r="AE74" i="6" s="1"/>
  <c r="AD10" i="6"/>
  <c r="AD40" i="6" s="1"/>
  <c r="AD8" i="6"/>
  <c r="AD38" i="6" s="1"/>
  <c r="AD7" i="6"/>
  <c r="AD37" i="6" s="1"/>
  <c r="AC10" i="6"/>
  <c r="AC77" i="6" s="1"/>
  <c r="AC8" i="6"/>
  <c r="AC38" i="6" s="1"/>
  <c r="AC7" i="6"/>
  <c r="AC37" i="6" s="1"/>
  <c r="AB10" i="6"/>
  <c r="AB40" i="6" s="1"/>
  <c r="AB8" i="6"/>
  <c r="AB75" i="6" s="1"/>
  <c r="AB7" i="6"/>
  <c r="AB37" i="6" s="1"/>
  <c r="AA10" i="6"/>
  <c r="AA40" i="6" s="1"/>
  <c r="AA8" i="6"/>
  <c r="AA38" i="6" s="1"/>
  <c r="AA7" i="6"/>
  <c r="AA37" i="6" s="1"/>
  <c r="Z10" i="6"/>
  <c r="Z77" i="6" s="1"/>
  <c r="Z8" i="6"/>
  <c r="Z38" i="6" s="1"/>
  <c r="Z7" i="6"/>
  <c r="Z37" i="6" s="1"/>
  <c r="Y10" i="6"/>
  <c r="Y40" i="6" s="1"/>
  <c r="Y8" i="6"/>
  <c r="Y38" i="6" s="1"/>
  <c r="Y7" i="6"/>
  <c r="Y37" i="6" s="1"/>
  <c r="X10" i="6"/>
  <c r="X77" i="6" s="1"/>
  <c r="X8" i="6"/>
  <c r="X38" i="6" s="1"/>
  <c r="X7" i="6"/>
  <c r="X37" i="6" s="1"/>
  <c r="W10" i="6"/>
  <c r="W40" i="6" s="1"/>
  <c r="W8" i="6"/>
  <c r="W75" i="6" s="1"/>
  <c r="W7" i="6"/>
  <c r="W37" i="6" s="1"/>
  <c r="V10" i="6"/>
  <c r="V40" i="6" s="1"/>
  <c r="V8" i="6"/>
  <c r="V38" i="6" s="1"/>
  <c r="V7" i="6"/>
  <c r="V74" i="6" s="1"/>
  <c r="U10" i="6"/>
  <c r="U77" i="6" s="1"/>
  <c r="U8" i="6"/>
  <c r="U38" i="6" s="1"/>
  <c r="U7" i="6"/>
  <c r="U37" i="6" s="1"/>
  <c r="T10" i="6"/>
  <c r="T40" i="6" s="1"/>
  <c r="T8" i="6"/>
  <c r="T75" i="6" s="1"/>
  <c r="T7" i="6"/>
  <c r="T37" i="6" s="1"/>
  <c r="S10" i="6"/>
  <c r="S40" i="6" s="1"/>
  <c r="S8" i="6"/>
  <c r="S38" i="6" s="1"/>
  <c r="S7" i="6"/>
  <c r="S74" i="6" s="1"/>
  <c r="R10" i="6"/>
  <c r="R40" i="6" s="1"/>
  <c r="R8" i="6"/>
  <c r="R38" i="6" s="1"/>
  <c r="R7" i="6"/>
  <c r="R37" i="6" s="1"/>
  <c r="Q10" i="6"/>
  <c r="Q77" i="6" s="1"/>
  <c r="Q8" i="6"/>
  <c r="Q38" i="6" s="1"/>
  <c r="Q7" i="6"/>
  <c r="Q37" i="6" s="1"/>
  <c r="P10" i="6"/>
  <c r="P40" i="6" s="1"/>
  <c r="P8" i="6"/>
  <c r="P75" i="6" s="1"/>
  <c r="P7" i="6"/>
  <c r="P37" i="6" s="1"/>
  <c r="O10" i="6"/>
  <c r="O40" i="6" s="1"/>
  <c r="O8" i="6"/>
  <c r="O38" i="6" s="1"/>
  <c r="O7" i="6"/>
  <c r="O74" i="6" s="1"/>
  <c r="N10" i="6"/>
  <c r="N40" i="6" s="1"/>
  <c r="N8" i="6"/>
  <c r="N38" i="6" s="1"/>
  <c r="N7" i="6"/>
  <c r="N37" i="6" s="1"/>
  <c r="M10" i="6"/>
  <c r="M77" i="6" s="1"/>
  <c r="M8" i="6"/>
  <c r="M38" i="6" s="1"/>
  <c r="M7" i="6"/>
  <c r="M37" i="6" s="1"/>
  <c r="L10" i="6"/>
  <c r="L40" i="6" s="1"/>
  <c r="L8" i="6"/>
  <c r="L75" i="6" s="1"/>
  <c r="L7" i="6"/>
  <c r="L37" i="6" s="1"/>
  <c r="K10" i="6"/>
  <c r="K40" i="6" s="1"/>
  <c r="K8" i="6"/>
  <c r="K38" i="6" s="1"/>
  <c r="K7" i="6"/>
  <c r="AG59" i="6" l="1"/>
  <c r="AT60" i="6"/>
  <c r="V59" i="6"/>
  <c r="AL60" i="6"/>
  <c r="AL59" i="6"/>
  <c r="AD59" i="6"/>
  <c r="AD60" i="6"/>
  <c r="AU60" i="6"/>
  <c r="AU59" i="6"/>
  <c r="AQ59" i="6"/>
  <c r="AQ60" i="6"/>
  <c r="AV59" i="6"/>
  <c r="AV60" i="6"/>
  <c r="AP60" i="6"/>
  <c r="AP59" i="6"/>
  <c r="AI59" i="6"/>
  <c r="AI60" i="6"/>
  <c r="AC60" i="6"/>
  <c r="AC59" i="6"/>
  <c r="X59" i="6"/>
  <c r="X60" i="6"/>
  <c r="Q60" i="6"/>
  <c r="Q59" i="6"/>
  <c r="AZ60" i="6"/>
  <c r="AZ59" i="6"/>
  <c r="AX59" i="6"/>
  <c r="AX60" i="6"/>
  <c r="R59" i="6"/>
  <c r="R60" i="6"/>
  <c r="L60" i="6"/>
  <c r="L59" i="6"/>
  <c r="P60" i="6"/>
  <c r="P59" i="6"/>
  <c r="AJ59" i="6"/>
  <c r="AJ60" i="6"/>
  <c r="BB59" i="6"/>
  <c r="BB60" i="6"/>
  <c r="BA60" i="6"/>
  <c r="BA59" i="6"/>
  <c r="AN60" i="6"/>
  <c r="AN59" i="6"/>
  <c r="Z60" i="6"/>
  <c r="Z59" i="6"/>
  <c r="U60" i="6"/>
  <c r="U59" i="6"/>
  <c r="M60" i="6"/>
  <c r="M59" i="6"/>
  <c r="AB60" i="6"/>
  <c r="AB59" i="6"/>
  <c r="AG40" i="6"/>
  <c r="BA37" i="6"/>
  <c r="AT40" i="6"/>
  <c r="AX38" i="6"/>
  <c r="AV37" i="6"/>
  <c r="BB75" i="6"/>
  <c r="AK40" i="6"/>
  <c r="AQ38" i="6"/>
  <c r="BA40" i="6"/>
  <c r="AV40" i="6"/>
  <c r="AP40" i="6"/>
  <c r="AN40" i="6"/>
  <c r="AI40" i="6"/>
  <c r="AC40" i="6"/>
  <c r="Z40" i="6"/>
  <c r="X40" i="6"/>
  <c r="U40" i="6"/>
  <c r="Q40" i="6"/>
  <c r="M40" i="6"/>
  <c r="AZ38" i="6"/>
  <c r="AU38" i="6"/>
  <c r="AS38" i="6"/>
  <c r="AL38" i="6"/>
  <c r="AH38" i="6"/>
  <c r="AB38" i="6"/>
  <c r="W38" i="6"/>
  <c r="T38" i="6"/>
  <c r="P38" i="6"/>
  <c r="L38" i="6"/>
  <c r="AT37" i="6"/>
  <c r="AK37" i="6"/>
  <c r="AG37" i="6"/>
  <c r="AE37" i="6"/>
  <c r="V37" i="6"/>
  <c r="S37" i="6"/>
  <c r="O37" i="6"/>
  <c r="K77" i="6"/>
  <c r="AZ77" i="6"/>
  <c r="F27" i="19" s="1"/>
  <c r="AU77" i="6"/>
  <c r="AS77" i="6"/>
  <c r="AL77" i="6"/>
  <c r="AH77" i="6"/>
  <c r="AB77" i="6"/>
  <c r="W77" i="6"/>
  <c r="T77" i="6"/>
  <c r="P77" i="6"/>
  <c r="N114" i="6" s="1"/>
  <c r="F17" i="19" s="1"/>
  <c r="L77" i="6"/>
  <c r="AT75" i="6"/>
  <c r="AK75" i="6"/>
  <c r="AG75" i="6"/>
  <c r="AE75" i="6"/>
  <c r="V75" i="6"/>
  <c r="S75" i="6"/>
  <c r="O75" i="6"/>
  <c r="BB74" i="6"/>
  <c r="AX74" i="6"/>
  <c r="AQ74" i="6"/>
  <c r="AJ74" i="6"/>
  <c r="AF74" i="6"/>
  <c r="AD74" i="6"/>
  <c r="AA74" i="6"/>
  <c r="Y74" i="6"/>
  <c r="R74" i="6"/>
  <c r="N74" i="6"/>
  <c r="K75" i="6"/>
  <c r="AE77" i="6"/>
  <c r="N118" i="6" s="1"/>
  <c r="F20" i="19" s="1"/>
  <c r="V77" i="6"/>
  <c r="S77" i="6"/>
  <c r="O77" i="6"/>
  <c r="AJ75" i="6"/>
  <c r="AF75" i="6"/>
  <c r="AD75" i="6"/>
  <c r="AA75" i="6"/>
  <c r="Y75" i="6"/>
  <c r="R75" i="6"/>
  <c r="N75" i="6"/>
  <c r="AP74" i="6"/>
  <c r="AN74" i="6"/>
  <c r="AI74" i="6"/>
  <c r="AC74" i="6"/>
  <c r="Z74" i="6"/>
  <c r="X74" i="6"/>
  <c r="U74" i="6"/>
  <c r="Q74" i="6"/>
  <c r="M74" i="6"/>
  <c r="BB77" i="6"/>
  <c r="N122" i="6" s="1"/>
  <c r="F24" i="19" s="1"/>
  <c r="AX77" i="6"/>
  <c r="F15" i="19" s="1"/>
  <c r="AQ77" i="6"/>
  <c r="AJ77" i="6"/>
  <c r="AF77" i="6"/>
  <c r="AD77" i="6"/>
  <c r="AA77" i="6"/>
  <c r="N117" i="6" s="1"/>
  <c r="F18" i="19" s="1"/>
  <c r="Y77" i="6"/>
  <c r="R77" i="6"/>
  <c r="N77" i="6"/>
  <c r="BA75" i="6"/>
  <c r="AV75" i="6"/>
  <c r="AP75" i="6"/>
  <c r="AN75" i="6"/>
  <c r="AI75" i="6"/>
  <c r="AC75" i="6"/>
  <c r="Z75" i="6"/>
  <c r="X75" i="6"/>
  <c r="U75" i="6"/>
  <c r="Q75" i="6"/>
  <c r="M75" i="6"/>
  <c r="AZ74" i="6"/>
  <c r="AU74" i="6"/>
  <c r="AS74" i="6"/>
  <c r="AL74" i="6"/>
  <c r="AH74" i="6"/>
  <c r="AB74" i="6"/>
  <c r="W74" i="6"/>
  <c r="T74" i="6"/>
  <c r="P74" i="6"/>
  <c r="L74" i="6"/>
  <c r="J75" i="6"/>
  <c r="J77" i="6"/>
  <c r="J74" i="6"/>
  <c r="A38" i="6"/>
  <c r="A40" i="6"/>
  <c r="A37" i="6"/>
  <c r="J8" i="6"/>
  <c r="J38" i="6" s="1"/>
  <c r="J10" i="6"/>
  <c r="J40" i="6" s="1"/>
  <c r="J7" i="6"/>
  <c r="J37" i="6" s="1"/>
  <c r="D38" i="6"/>
  <c r="F10" i="6"/>
  <c r="F40" i="6" s="1"/>
  <c r="F8" i="6"/>
  <c r="F38" i="6" s="1"/>
  <c r="F7" i="6"/>
  <c r="F37" i="6" s="1"/>
  <c r="E10" i="6"/>
  <c r="E40" i="6" s="1"/>
  <c r="E8" i="6"/>
  <c r="E38" i="6" s="1"/>
  <c r="E7" i="6"/>
  <c r="E37" i="6" s="1"/>
  <c r="D10" i="6"/>
  <c r="D40" i="6" s="1"/>
  <c r="D7" i="6"/>
  <c r="D37" i="6" s="1"/>
  <c r="C10" i="6"/>
  <c r="C40" i="6" s="1"/>
  <c r="C8" i="6"/>
  <c r="C38" i="6" s="1"/>
  <c r="C7" i="6"/>
  <c r="C37" i="6" s="1"/>
  <c r="B10" i="6"/>
  <c r="B40" i="6" s="1"/>
  <c r="B8" i="6"/>
  <c r="B38" i="6" s="1"/>
  <c r="B7" i="6"/>
  <c r="B37" i="6" s="1"/>
  <c r="J99" i="6"/>
  <c r="A33" i="6"/>
  <c r="J100" i="6" s="1"/>
  <c r="AM78" i="6" l="1"/>
  <c r="AR80" i="6"/>
  <c r="AW79" i="6"/>
  <c r="AR78" i="6"/>
  <c r="AY79" i="6"/>
  <c r="AR79" i="6"/>
  <c r="AW80" i="6"/>
  <c r="AY78" i="6"/>
  <c r="AY80" i="6"/>
  <c r="AW78" i="6"/>
  <c r="AM80" i="6"/>
  <c r="AM79" i="6"/>
  <c r="AD25" i="2"/>
  <c r="Z25" i="2"/>
  <c r="V25" i="2"/>
  <c r="R25" i="2"/>
  <c r="N25" i="2"/>
  <c r="J25" i="2"/>
  <c r="F25" i="2"/>
  <c r="B25" i="2"/>
  <c r="HZ24" i="1" l="1"/>
  <c r="HV24" i="1"/>
  <c r="HR24" i="1"/>
  <c r="HN24" i="1"/>
  <c r="HF24" i="1"/>
  <c r="GX24" i="1"/>
  <c r="GT24" i="1"/>
  <c r="GP24" i="1"/>
  <c r="GL24" i="1"/>
  <c r="GH24" i="1"/>
  <c r="GD24" i="1"/>
  <c r="FZ24" i="1"/>
  <c r="FR24" i="1"/>
  <c r="FN24" i="1"/>
  <c r="FJ24" i="1"/>
  <c r="FF24" i="1"/>
  <c r="FB24" i="1"/>
  <c r="ET24" i="1"/>
  <c r="EL24" i="1"/>
  <c r="EH24" i="1"/>
  <c r="ED24" i="1"/>
  <c r="DZ24" i="1"/>
  <c r="DV24" i="1"/>
  <c r="DR24" i="1"/>
  <c r="DN24" i="1"/>
  <c r="DJ24" i="1"/>
  <c r="DF24" i="1"/>
  <c r="CX24" i="1"/>
  <c r="CT24" i="1"/>
  <c r="CP24" i="1"/>
  <c r="CL24" i="1"/>
  <c r="CH24" i="1"/>
  <c r="CD24" i="1"/>
  <c r="BZ24" i="1"/>
  <c r="BV24" i="1"/>
  <c r="BR24" i="1"/>
  <c r="BN24" i="1"/>
  <c r="BJ24" i="1"/>
  <c r="BF24" i="1"/>
  <c r="BB24" i="1"/>
  <c r="AX24" i="1"/>
  <c r="AT24" i="1"/>
  <c r="AP24" i="1"/>
  <c r="AL24" i="1"/>
  <c r="AH24" i="1"/>
  <c r="AD24" i="1"/>
  <c r="Z24" i="1"/>
  <c r="V24" i="1"/>
  <c r="R24" i="1"/>
  <c r="N24" i="1"/>
  <c r="J24" i="1"/>
  <c r="F24" i="1"/>
  <c r="B24" i="1"/>
  <c r="FY23" i="1"/>
  <c r="FX23" i="1"/>
  <c r="AK24" i="2" l="1"/>
  <c r="FA23" i="1"/>
  <c r="AJ24" i="2"/>
  <c r="EZ23" i="1"/>
  <c r="IC23" i="1" l="1"/>
  <c r="IB23" i="1"/>
  <c r="HY23" i="1"/>
  <c r="HX23" i="1"/>
  <c r="HU23" i="1"/>
  <c r="HT23" i="1"/>
  <c r="HQ23" i="1"/>
  <c r="HP23" i="1"/>
  <c r="HI23" i="1"/>
  <c r="HH23" i="1"/>
  <c r="HA23" i="1"/>
  <c r="GZ23" i="1"/>
  <c r="GW23" i="1"/>
  <c r="GV23" i="1"/>
  <c r="GS23" i="1"/>
  <c r="GR23" i="1"/>
  <c r="GO23" i="1"/>
  <c r="GN23" i="1"/>
  <c r="GK23" i="1"/>
  <c r="GJ23" i="1"/>
  <c r="GG23" i="1"/>
  <c r="GF23" i="1"/>
  <c r="GC23" i="1"/>
  <c r="GB23" i="1"/>
  <c r="FU23" i="1"/>
  <c r="FT23" i="1"/>
  <c r="FQ23" i="1"/>
  <c r="FP23" i="1"/>
  <c r="FM23" i="1"/>
  <c r="FL23" i="1"/>
  <c r="FI23" i="1"/>
  <c r="FH23" i="1"/>
  <c r="FE23" i="1"/>
  <c r="FD23" i="1"/>
  <c r="EW23" i="1"/>
  <c r="EV23" i="1"/>
  <c r="EO23" i="1"/>
  <c r="EN23" i="1"/>
  <c r="EK23" i="1"/>
  <c r="EJ23" i="1"/>
  <c r="EG23" i="1"/>
  <c r="EF23" i="1"/>
  <c r="EC23" i="1"/>
  <c r="EB23" i="1"/>
  <c r="DY23" i="1"/>
  <c r="DX23" i="1"/>
  <c r="DU23" i="1"/>
  <c r="DT23" i="1"/>
  <c r="DQ23" i="1"/>
  <c r="DP23" i="1"/>
  <c r="DM23" i="1"/>
  <c r="DL23" i="1"/>
  <c r="DI23" i="1"/>
  <c r="DH23" i="1"/>
  <c r="DA23" i="1"/>
  <c r="CZ23" i="1"/>
  <c r="CW23" i="1"/>
  <c r="CV23" i="1"/>
  <c r="CS23" i="1"/>
  <c r="CR23" i="1"/>
  <c r="CO23" i="1"/>
  <c r="CN23" i="1"/>
  <c r="CK23" i="1"/>
  <c r="CJ23" i="1"/>
  <c r="CG23" i="1"/>
  <c r="CF23" i="1"/>
  <c r="CC23" i="1"/>
  <c r="CB23" i="1"/>
  <c r="BY23" i="1"/>
  <c r="BX23" i="1"/>
  <c r="BU23" i="1"/>
  <c r="BT23" i="1"/>
  <c r="BQ23" i="1"/>
  <c r="BP23" i="1"/>
  <c r="BM23" i="1"/>
  <c r="BL23" i="1"/>
  <c r="BI23" i="1"/>
  <c r="BH23" i="1"/>
  <c r="BE23" i="1"/>
  <c r="BD23" i="1"/>
  <c r="BA23" i="1"/>
  <c r="AZ23" i="1"/>
  <c r="AW23" i="1"/>
  <c r="AV23" i="1"/>
  <c r="AS23" i="1"/>
  <c r="AR23" i="1"/>
  <c r="AO23" i="1"/>
  <c r="AN23" i="1"/>
  <c r="AK23" i="1"/>
  <c r="AJ23" i="1"/>
  <c r="AG23" i="1"/>
  <c r="AF23" i="1"/>
  <c r="AC23" i="1"/>
  <c r="AB23" i="1"/>
  <c r="Y23" i="1"/>
  <c r="X23" i="1"/>
  <c r="U23" i="1"/>
  <c r="T23" i="1"/>
  <c r="Q23" i="1"/>
  <c r="P23" i="1"/>
  <c r="M23" i="1"/>
  <c r="L23" i="1"/>
  <c r="I23" i="1"/>
  <c r="H23" i="1"/>
  <c r="AG24" i="2"/>
  <c r="AF24" i="2"/>
  <c r="AC24" i="2"/>
  <c r="AB24" i="2"/>
  <c r="Y24" i="2"/>
  <c r="X24" i="2"/>
  <c r="U24" i="2"/>
  <c r="T24" i="2"/>
  <c r="Q24" i="2"/>
  <c r="P24" i="2"/>
  <c r="M24" i="2"/>
  <c r="L24" i="2"/>
  <c r="I24" i="2"/>
  <c r="H24" i="2"/>
  <c r="K74" i="6"/>
  <c r="K37" i="6"/>
  <c r="F63" i="6"/>
  <c r="D63" i="6"/>
  <c r="C63" i="6"/>
  <c r="B63" i="6"/>
  <c r="F62" i="6"/>
  <c r="E63" i="6"/>
  <c r="D62" i="6"/>
  <c r="C62" i="6"/>
  <c r="B62" i="6"/>
  <c r="BB63" i="6"/>
  <c r="BA63" i="6"/>
  <c r="AZ63" i="6"/>
  <c r="AX63" i="6"/>
  <c r="AV63" i="6"/>
  <c r="AU63" i="6"/>
  <c r="AT63" i="6"/>
  <c r="AS63" i="6"/>
  <c r="AQ63" i="6"/>
  <c r="AP63" i="6"/>
  <c r="AN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F31" i="6"/>
  <c r="F61" i="6" s="1"/>
  <c r="AY98" i="6" s="1"/>
  <c r="E62" i="6"/>
  <c r="D31" i="6"/>
  <c r="D61" i="6" s="1"/>
  <c r="C31" i="6"/>
  <c r="C61" i="6" s="1"/>
  <c r="B31" i="6"/>
  <c r="B61" i="6" s="1"/>
  <c r="J31" i="6"/>
  <c r="BB62" i="6"/>
  <c r="BA62" i="6"/>
  <c r="AZ62" i="6"/>
  <c r="AX62" i="6"/>
  <c r="AV62" i="6"/>
  <c r="AU62" i="6"/>
  <c r="AT62" i="6"/>
  <c r="AS62" i="6"/>
  <c r="AQ62" i="6"/>
  <c r="AP62" i="6"/>
  <c r="AN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F30" i="6"/>
  <c r="F60" i="6" s="1"/>
  <c r="E61" i="6"/>
  <c r="D30" i="6"/>
  <c r="D60" i="6" s="1"/>
  <c r="C30" i="6"/>
  <c r="C60" i="6" s="1"/>
  <c r="B30" i="6"/>
  <c r="B60" i="6" s="1"/>
  <c r="J30" i="6"/>
  <c r="BB61" i="6"/>
  <c r="BA61" i="6"/>
  <c r="AZ61" i="6"/>
  <c r="AX61" i="6"/>
  <c r="AV61" i="6"/>
  <c r="AU61" i="6"/>
  <c r="AT61" i="6"/>
  <c r="AS61" i="6"/>
  <c r="AQ61" i="6"/>
  <c r="AP61" i="6"/>
  <c r="AN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F29" i="6"/>
  <c r="F59" i="6" s="1"/>
  <c r="AY96" i="6" s="1"/>
  <c r="E29" i="6"/>
  <c r="E59" i="6" s="1"/>
  <c r="D29" i="6"/>
  <c r="D59" i="6" s="1"/>
  <c r="C29" i="6"/>
  <c r="C59" i="6" s="1"/>
  <c r="B29" i="6"/>
  <c r="B59" i="6" s="1"/>
  <c r="J29" i="6"/>
  <c r="BB58" i="6"/>
  <c r="BA58" i="6"/>
  <c r="AZ58" i="6"/>
  <c r="AX58" i="6"/>
  <c r="AV58" i="6"/>
  <c r="AU58" i="6"/>
  <c r="AT58" i="6"/>
  <c r="AS58" i="6"/>
  <c r="AQ58" i="6"/>
  <c r="AP58" i="6"/>
  <c r="AN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F28" i="6"/>
  <c r="F58" i="6" s="1"/>
  <c r="AY95" i="6" s="1"/>
  <c r="E28" i="6"/>
  <c r="E58" i="6" s="1"/>
  <c r="D28" i="6"/>
  <c r="D58" i="6" s="1"/>
  <c r="C28" i="6"/>
  <c r="C58" i="6" s="1"/>
  <c r="B28" i="6"/>
  <c r="B58" i="6" s="1"/>
  <c r="J28" i="6"/>
  <c r="BB57" i="6"/>
  <c r="BA57" i="6"/>
  <c r="AZ57" i="6"/>
  <c r="AX57" i="6"/>
  <c r="AV57" i="6"/>
  <c r="AU57" i="6"/>
  <c r="AT57" i="6"/>
  <c r="AS57" i="6"/>
  <c r="AQ57" i="6"/>
  <c r="AP57" i="6"/>
  <c r="AN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F27" i="6"/>
  <c r="F57" i="6" s="1"/>
  <c r="AY94" i="6" s="1"/>
  <c r="E27" i="6"/>
  <c r="E57" i="6" s="1"/>
  <c r="D27" i="6"/>
  <c r="D57" i="6" s="1"/>
  <c r="C27" i="6"/>
  <c r="C57" i="6" s="1"/>
  <c r="B27" i="6"/>
  <c r="B57" i="6" s="1"/>
  <c r="J27" i="6"/>
  <c r="BB56" i="6"/>
  <c r="BA56" i="6"/>
  <c r="AZ56" i="6"/>
  <c r="AX56" i="6"/>
  <c r="AV56" i="6"/>
  <c r="AU56" i="6"/>
  <c r="AT56" i="6"/>
  <c r="AS56" i="6"/>
  <c r="AQ56" i="6"/>
  <c r="AP56" i="6"/>
  <c r="AN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F26" i="6"/>
  <c r="F56" i="6" s="1"/>
  <c r="AY93" i="6" s="1"/>
  <c r="E26" i="6"/>
  <c r="E56" i="6" s="1"/>
  <c r="D26" i="6"/>
  <c r="D56" i="6" s="1"/>
  <c r="C26" i="6"/>
  <c r="C56" i="6" s="1"/>
  <c r="B26" i="6"/>
  <c r="B56" i="6" s="1"/>
  <c r="J26" i="6"/>
  <c r="BB55" i="6"/>
  <c r="BA55" i="6"/>
  <c r="AZ55" i="6"/>
  <c r="AX55" i="6"/>
  <c r="AV55" i="6"/>
  <c r="AU55" i="6"/>
  <c r="AT55" i="6"/>
  <c r="AS55" i="6"/>
  <c r="AQ55" i="6"/>
  <c r="AP55" i="6"/>
  <c r="AN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F25" i="6"/>
  <c r="F55" i="6" s="1"/>
  <c r="AY92" i="6" s="1"/>
  <c r="E25" i="6"/>
  <c r="E55" i="6" s="1"/>
  <c r="D25" i="6"/>
  <c r="D55" i="6" s="1"/>
  <c r="C25" i="6"/>
  <c r="C55" i="6" s="1"/>
  <c r="B25" i="6"/>
  <c r="B55" i="6" s="1"/>
  <c r="J25" i="6"/>
  <c r="BB54" i="6"/>
  <c r="BA54" i="6"/>
  <c r="AZ54" i="6"/>
  <c r="AX54" i="6"/>
  <c r="AV54" i="6"/>
  <c r="AU54" i="6"/>
  <c r="AT54" i="6"/>
  <c r="AS54" i="6"/>
  <c r="AQ54" i="6"/>
  <c r="AP54" i="6"/>
  <c r="AN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F24" i="6"/>
  <c r="F54" i="6" s="1"/>
  <c r="AY91" i="6" s="1"/>
  <c r="E24" i="6"/>
  <c r="E54" i="6" s="1"/>
  <c r="D24" i="6"/>
  <c r="D54" i="6" s="1"/>
  <c r="C24" i="6"/>
  <c r="C54" i="6" s="1"/>
  <c r="B24" i="6"/>
  <c r="B54" i="6" s="1"/>
  <c r="J24" i="6"/>
  <c r="BB53" i="6"/>
  <c r="BA53" i="6"/>
  <c r="AZ53" i="6"/>
  <c r="AX53" i="6"/>
  <c r="AV53" i="6"/>
  <c r="AU53" i="6"/>
  <c r="AT53" i="6"/>
  <c r="AS53" i="6"/>
  <c r="AQ53" i="6"/>
  <c r="AP53" i="6"/>
  <c r="AN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F23" i="6"/>
  <c r="F53" i="6" s="1"/>
  <c r="AY90" i="6" s="1"/>
  <c r="E23" i="6"/>
  <c r="E53" i="6" s="1"/>
  <c r="D23" i="6"/>
  <c r="D53" i="6" s="1"/>
  <c r="C23" i="6"/>
  <c r="C53" i="6" s="1"/>
  <c r="B23" i="6"/>
  <c r="B53" i="6" s="1"/>
  <c r="J23" i="6"/>
  <c r="BB52" i="6"/>
  <c r="BA52" i="6"/>
  <c r="AZ52" i="6"/>
  <c r="AX52" i="6"/>
  <c r="AV52" i="6"/>
  <c r="AU52" i="6"/>
  <c r="AT52" i="6"/>
  <c r="AS52" i="6"/>
  <c r="AQ52" i="6"/>
  <c r="AP52" i="6"/>
  <c r="AN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F22" i="6"/>
  <c r="F52" i="6" s="1"/>
  <c r="AY89" i="6" s="1"/>
  <c r="E22" i="6"/>
  <c r="E52" i="6" s="1"/>
  <c r="D22" i="6"/>
  <c r="D52" i="6" s="1"/>
  <c r="C22" i="6"/>
  <c r="C52" i="6" s="1"/>
  <c r="B22" i="6"/>
  <c r="B52" i="6" s="1"/>
  <c r="J22" i="6"/>
  <c r="BB51" i="6"/>
  <c r="BA51" i="6"/>
  <c r="AZ51" i="6"/>
  <c r="AX51" i="6"/>
  <c r="AV51" i="6"/>
  <c r="AU51" i="6"/>
  <c r="AT51" i="6"/>
  <c r="AS51" i="6"/>
  <c r="AQ51" i="6"/>
  <c r="AP51" i="6"/>
  <c r="AN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F21" i="6"/>
  <c r="F51" i="6" s="1"/>
  <c r="AY88" i="6" s="1"/>
  <c r="E21" i="6"/>
  <c r="E51" i="6" s="1"/>
  <c r="D21" i="6"/>
  <c r="D51" i="6" s="1"/>
  <c r="C21" i="6"/>
  <c r="C51" i="6" s="1"/>
  <c r="B21" i="6"/>
  <c r="B51" i="6" s="1"/>
  <c r="J21" i="6"/>
  <c r="BB50" i="6"/>
  <c r="BA50" i="6"/>
  <c r="AZ50" i="6"/>
  <c r="AX50" i="6"/>
  <c r="AV50" i="6"/>
  <c r="AU50" i="6"/>
  <c r="AT50" i="6"/>
  <c r="AS50" i="6"/>
  <c r="AQ50" i="6"/>
  <c r="AP50" i="6"/>
  <c r="AN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F20" i="6"/>
  <c r="F50" i="6" s="1"/>
  <c r="AY87" i="6" s="1"/>
  <c r="E20" i="6"/>
  <c r="E50" i="6" s="1"/>
  <c r="D20" i="6"/>
  <c r="D50" i="6" s="1"/>
  <c r="C20" i="6"/>
  <c r="C50" i="6" s="1"/>
  <c r="B20" i="6"/>
  <c r="B50" i="6" s="1"/>
  <c r="J20" i="6"/>
  <c r="BB49" i="6"/>
  <c r="BA49" i="6"/>
  <c r="AZ49" i="6"/>
  <c r="AX49" i="6"/>
  <c r="AV49" i="6"/>
  <c r="AU49" i="6"/>
  <c r="AT49" i="6"/>
  <c r="AS49" i="6"/>
  <c r="AQ49" i="6"/>
  <c r="AP49" i="6"/>
  <c r="AN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F19" i="6"/>
  <c r="F49" i="6" s="1"/>
  <c r="AY86" i="6" s="1"/>
  <c r="E19" i="6"/>
  <c r="E49" i="6" s="1"/>
  <c r="D19" i="6"/>
  <c r="D49" i="6" s="1"/>
  <c r="C19" i="6"/>
  <c r="C49" i="6" s="1"/>
  <c r="B19" i="6"/>
  <c r="B49" i="6" s="1"/>
  <c r="J19" i="6"/>
  <c r="BB48" i="6"/>
  <c r="BA48" i="6"/>
  <c r="AZ48" i="6"/>
  <c r="AX48" i="6"/>
  <c r="AV48" i="6"/>
  <c r="AU48" i="6"/>
  <c r="AT48" i="6"/>
  <c r="AS48" i="6"/>
  <c r="AQ48" i="6"/>
  <c r="AP48" i="6"/>
  <c r="AN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F18" i="6"/>
  <c r="F48" i="6" s="1"/>
  <c r="AY85" i="6" s="1"/>
  <c r="E18" i="6"/>
  <c r="E48" i="6" s="1"/>
  <c r="D18" i="6"/>
  <c r="D48" i="6" s="1"/>
  <c r="C18" i="6"/>
  <c r="C48" i="6" s="1"/>
  <c r="B18" i="6"/>
  <c r="B48" i="6" s="1"/>
  <c r="J18" i="6"/>
  <c r="BB47" i="6"/>
  <c r="BA47" i="6"/>
  <c r="AZ47" i="6"/>
  <c r="AX47" i="6"/>
  <c r="AV47" i="6"/>
  <c r="AU47" i="6"/>
  <c r="AT47" i="6"/>
  <c r="AS47" i="6"/>
  <c r="AQ47" i="6"/>
  <c r="AP47" i="6"/>
  <c r="AN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F17" i="6"/>
  <c r="F47" i="6" s="1"/>
  <c r="AY84" i="6" s="1"/>
  <c r="E17" i="6"/>
  <c r="E47" i="6" s="1"/>
  <c r="D17" i="6"/>
  <c r="D47" i="6" s="1"/>
  <c r="C17" i="6"/>
  <c r="C47" i="6" s="1"/>
  <c r="B17" i="6"/>
  <c r="B47" i="6" s="1"/>
  <c r="BB46" i="6"/>
  <c r="BA46" i="6"/>
  <c r="AZ46" i="6"/>
  <c r="AX46" i="6"/>
  <c r="AV46" i="6"/>
  <c r="AU46" i="6"/>
  <c r="AT46" i="6"/>
  <c r="AS46" i="6"/>
  <c r="AQ46" i="6"/>
  <c r="AP46" i="6"/>
  <c r="AN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F16" i="6"/>
  <c r="F46" i="6" s="1"/>
  <c r="AY83" i="6" s="1"/>
  <c r="E16" i="6"/>
  <c r="E46" i="6" s="1"/>
  <c r="D16" i="6"/>
  <c r="D46" i="6" s="1"/>
  <c r="C16" i="6"/>
  <c r="C46" i="6" s="1"/>
  <c r="B16" i="6"/>
  <c r="B46" i="6" s="1"/>
  <c r="BB45" i="6"/>
  <c r="BA45" i="6"/>
  <c r="AZ45" i="6"/>
  <c r="AX45" i="6"/>
  <c r="AV45" i="6"/>
  <c r="AU45" i="6"/>
  <c r="AT45" i="6"/>
  <c r="AS45" i="6"/>
  <c r="AQ45" i="6"/>
  <c r="AP45" i="6"/>
  <c r="AN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F15" i="6"/>
  <c r="F45" i="6" s="1"/>
  <c r="AY82" i="6" s="1"/>
  <c r="E15" i="6"/>
  <c r="E45" i="6" s="1"/>
  <c r="D15" i="6"/>
  <c r="D45" i="6" s="1"/>
  <c r="C15" i="6"/>
  <c r="C45" i="6" s="1"/>
  <c r="B15" i="6"/>
  <c r="B45" i="6" s="1"/>
  <c r="BB44" i="6"/>
  <c r="BA44" i="6"/>
  <c r="AZ44" i="6"/>
  <c r="AX44" i="6"/>
  <c r="AV44" i="6"/>
  <c r="AU44" i="6"/>
  <c r="AT44" i="6"/>
  <c r="AS44" i="6"/>
  <c r="AQ44" i="6"/>
  <c r="AP44" i="6"/>
  <c r="AN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F14" i="6"/>
  <c r="F44" i="6" s="1"/>
  <c r="AY81" i="6" s="1"/>
  <c r="E14" i="6"/>
  <c r="E44" i="6" s="1"/>
  <c r="D14" i="6"/>
  <c r="D44" i="6" s="1"/>
  <c r="C14" i="6"/>
  <c r="C44" i="6" s="1"/>
  <c r="B14" i="6"/>
  <c r="B44" i="6" s="1"/>
  <c r="B66" i="6" s="1"/>
  <c r="BB43" i="6"/>
  <c r="BB80" i="6" s="1"/>
  <c r="BA43" i="6"/>
  <c r="AZ43" i="6"/>
  <c r="AX43" i="6"/>
  <c r="AV43" i="6"/>
  <c r="AU43" i="6"/>
  <c r="AT43" i="6"/>
  <c r="AS43" i="6"/>
  <c r="AQ43" i="6"/>
  <c r="AP43" i="6"/>
  <c r="AN43" i="6"/>
  <c r="AN80" i="6" s="1"/>
  <c r="AL43" i="6"/>
  <c r="AK43" i="6"/>
  <c r="AJ43" i="6"/>
  <c r="AJ80" i="6" s="1"/>
  <c r="AI43" i="6"/>
  <c r="AI80" i="6" s="1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13" i="6"/>
  <c r="BB42" i="6"/>
  <c r="BB79" i="6" s="1"/>
  <c r="BA42" i="6"/>
  <c r="AZ42" i="6"/>
  <c r="AX42" i="6"/>
  <c r="AV42" i="6"/>
  <c r="AU42" i="6"/>
  <c r="AT42" i="6"/>
  <c r="AS42" i="6"/>
  <c r="AQ42" i="6"/>
  <c r="AP42" i="6"/>
  <c r="AN42" i="6"/>
  <c r="AN79" i="6" s="1"/>
  <c r="AL42" i="6"/>
  <c r="AK42" i="6"/>
  <c r="AJ42" i="6"/>
  <c r="AJ79" i="6" s="1"/>
  <c r="AI42" i="6"/>
  <c r="AI79" i="6" s="1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A11" i="6"/>
  <c r="J11" i="6" s="1"/>
  <c r="BB41" i="6"/>
  <c r="BA41" i="6"/>
  <c r="AZ41" i="6"/>
  <c r="AX41" i="6"/>
  <c r="AV41" i="6"/>
  <c r="AU41" i="6"/>
  <c r="AT41" i="6"/>
  <c r="AS41" i="6"/>
  <c r="AQ41" i="6"/>
  <c r="AP41" i="6"/>
  <c r="AN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GM24" i="1"/>
  <c r="DK24" i="1"/>
  <c r="GA24" i="1"/>
  <c r="FK24" i="1"/>
  <c r="HO24" i="1"/>
  <c r="FG24" i="1"/>
  <c r="AR81" i="6" l="1"/>
  <c r="AM81" i="6"/>
  <c r="AW81" i="6"/>
  <c r="AR82" i="6"/>
  <c r="AW82" i="6"/>
  <c r="AM82" i="6"/>
  <c r="AR83" i="6"/>
  <c r="AW83" i="6"/>
  <c r="AM83" i="6"/>
  <c r="AR84" i="6"/>
  <c r="AM84" i="6"/>
  <c r="AW84" i="6"/>
  <c r="AR88" i="6"/>
  <c r="AM88" i="6"/>
  <c r="AW88" i="6"/>
  <c r="AR92" i="6"/>
  <c r="AM92" i="6"/>
  <c r="AW92" i="6"/>
  <c r="AR96" i="6"/>
  <c r="AM96" i="6"/>
  <c r="AW96" i="6"/>
  <c r="AR85" i="6"/>
  <c r="AM85" i="6"/>
  <c r="AW85" i="6"/>
  <c r="AR89" i="6"/>
  <c r="AM89" i="6"/>
  <c r="AW89" i="6"/>
  <c r="AR93" i="6"/>
  <c r="AM93" i="6"/>
  <c r="AW93" i="6"/>
  <c r="AR98" i="6"/>
  <c r="AW98" i="6"/>
  <c r="AM98" i="6"/>
  <c r="AR86" i="6"/>
  <c r="AW86" i="6"/>
  <c r="AM86" i="6"/>
  <c r="AR90" i="6"/>
  <c r="AW90" i="6"/>
  <c r="AM90" i="6"/>
  <c r="AR94" i="6"/>
  <c r="AW94" i="6"/>
  <c r="AM94" i="6"/>
  <c r="AY97" i="6"/>
  <c r="AY102" i="6" s="1"/>
  <c r="AR97" i="6"/>
  <c r="AM97" i="6"/>
  <c r="AW97" i="6"/>
  <c r="AR87" i="6"/>
  <c r="AW87" i="6"/>
  <c r="AM87" i="6"/>
  <c r="AR91" i="6"/>
  <c r="AW91" i="6"/>
  <c r="AM91" i="6"/>
  <c r="AR95" i="6"/>
  <c r="AW95" i="6"/>
  <c r="AM95" i="6"/>
  <c r="AJ96" i="6"/>
  <c r="AJ97" i="6"/>
  <c r="AI97" i="6"/>
  <c r="AN97" i="6"/>
  <c r="BB97" i="6"/>
  <c r="AI96" i="6"/>
  <c r="BB96" i="6"/>
  <c r="AN96" i="6"/>
  <c r="AE99" i="6"/>
  <c r="BA100" i="6"/>
  <c r="AJ82" i="6"/>
  <c r="T100" i="6"/>
  <c r="T99" i="6"/>
  <c r="AI81" i="6"/>
  <c r="AJ81" i="6"/>
  <c r="AI84" i="6"/>
  <c r="AI85" i="6"/>
  <c r="AI86" i="6"/>
  <c r="AI87" i="6"/>
  <c r="AI88" i="6"/>
  <c r="AI89" i="6"/>
  <c r="AI90" i="6"/>
  <c r="AI91" i="6"/>
  <c r="AI92" i="6"/>
  <c r="AI93" i="6"/>
  <c r="AI94" i="6"/>
  <c r="AI95" i="6"/>
  <c r="AI98" i="6"/>
  <c r="AN81" i="6"/>
  <c r="BB81" i="6"/>
  <c r="W99" i="6"/>
  <c r="AI99" i="6"/>
  <c r="S100" i="6"/>
  <c r="AV100" i="6"/>
  <c r="AN84" i="6"/>
  <c r="BB84" i="6"/>
  <c r="BB85" i="6"/>
  <c r="AN85" i="6"/>
  <c r="BB88" i="6"/>
  <c r="AN88" i="6"/>
  <c r="BB89" i="6"/>
  <c r="AN89" i="6"/>
  <c r="AN92" i="6"/>
  <c r="BB92" i="6"/>
  <c r="BB93" i="6"/>
  <c r="AN93" i="6"/>
  <c r="AE100" i="6"/>
  <c r="AI83" i="6"/>
  <c r="AN83" i="6"/>
  <c r="BB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8" i="6"/>
  <c r="AP100" i="6"/>
  <c r="AN100" i="6"/>
  <c r="BB100" i="6"/>
  <c r="AN99" i="6"/>
  <c r="BB99" i="6"/>
  <c r="AH99" i="6"/>
  <c r="AK100" i="6"/>
  <c r="AJ100" i="6"/>
  <c r="AN86" i="6"/>
  <c r="BB86" i="6"/>
  <c r="AN87" i="6"/>
  <c r="BB87" i="6"/>
  <c r="BB90" i="6"/>
  <c r="AN90" i="6"/>
  <c r="AN91" i="6"/>
  <c r="BB91" i="6"/>
  <c r="BB94" i="6"/>
  <c r="AN94" i="6"/>
  <c r="AN95" i="6"/>
  <c r="BB95" i="6"/>
  <c r="AN98" i="6"/>
  <c r="BB98" i="6"/>
  <c r="AK99" i="6"/>
  <c r="AJ99" i="6"/>
  <c r="K99" i="6"/>
  <c r="AI82" i="6"/>
  <c r="BB82" i="6"/>
  <c r="AN82" i="6"/>
  <c r="AJ83" i="6"/>
  <c r="AP99" i="6"/>
  <c r="V99" i="6"/>
  <c r="AS99" i="6"/>
  <c r="W100" i="6"/>
  <c r="AI100" i="6"/>
  <c r="O100" i="6"/>
  <c r="O99" i="6"/>
  <c r="S99" i="6"/>
  <c r="M99" i="6"/>
  <c r="U99" i="6"/>
  <c r="X99" i="6"/>
  <c r="Z99" i="6"/>
  <c r="AC99" i="6"/>
  <c r="AG99" i="6"/>
  <c r="AL99" i="6"/>
  <c r="AQ99" i="6"/>
  <c r="M100" i="6"/>
  <c r="Q100" i="6"/>
  <c r="U100" i="6"/>
  <c r="X100" i="6"/>
  <c r="Z100" i="6"/>
  <c r="AC100" i="6"/>
  <c r="AG100" i="6"/>
  <c r="AL100" i="6"/>
  <c r="AQ100" i="6"/>
  <c r="AU99" i="6"/>
  <c r="V100" i="6"/>
  <c r="AH100" i="6"/>
  <c r="AS100" i="6"/>
  <c r="N99" i="6"/>
  <c r="Y99" i="6"/>
  <c r="AA99" i="6"/>
  <c r="AD99" i="6"/>
  <c r="AT99" i="6"/>
  <c r="AZ99" i="6"/>
  <c r="N100" i="6"/>
  <c r="R100" i="6"/>
  <c r="Y100" i="6"/>
  <c r="AA100" i="6"/>
  <c r="AD100" i="6"/>
  <c r="AT100" i="6"/>
  <c r="AZ100" i="6"/>
  <c r="AU100" i="6"/>
  <c r="AV99" i="6"/>
  <c r="BA99" i="6"/>
  <c r="K100" i="6"/>
  <c r="L99" i="6"/>
  <c r="P99" i="6"/>
  <c r="AB99" i="6"/>
  <c r="AX99" i="6"/>
  <c r="L100" i="6"/>
  <c r="P100" i="6"/>
  <c r="AB100" i="6"/>
  <c r="AX100" i="6"/>
  <c r="AK98" i="6"/>
  <c r="AC98" i="6"/>
  <c r="X98" i="6"/>
  <c r="BA98" i="6"/>
  <c r="AD98" i="6"/>
  <c r="Y98" i="6"/>
  <c r="AL98" i="6"/>
  <c r="AV98" i="6"/>
  <c r="AQ98" i="6"/>
  <c r="T98" i="6"/>
  <c r="P98" i="6"/>
  <c r="O98" i="6"/>
  <c r="Z98" i="6"/>
  <c r="U98" i="6"/>
  <c r="W98" i="6"/>
  <c r="AE98" i="6"/>
  <c r="S98" i="6"/>
  <c r="AA98" i="6"/>
  <c r="AX98" i="6"/>
  <c r="AG98" i="6"/>
  <c r="F66" i="6"/>
  <c r="Y97" i="6"/>
  <c r="AA97" i="6"/>
  <c r="C66" i="6"/>
  <c r="Z87" i="6"/>
  <c r="W88" i="6"/>
  <c r="Y89" i="6"/>
  <c r="AA89" i="6"/>
  <c r="D66" i="6"/>
  <c r="Z95" i="6"/>
  <c r="W96" i="6"/>
  <c r="W79" i="6"/>
  <c r="P86" i="6"/>
  <c r="W81" i="6"/>
  <c r="O82" i="6"/>
  <c r="S82" i="6"/>
  <c r="AE82" i="6"/>
  <c r="AG82" i="6"/>
  <c r="AK82" i="6"/>
  <c r="AG88" i="6"/>
  <c r="Z89" i="6"/>
  <c r="W90" i="6"/>
  <c r="Y91" i="6"/>
  <c r="AA91" i="6"/>
  <c r="AX91" i="6"/>
  <c r="AG96" i="6"/>
  <c r="Z97" i="6"/>
  <c r="Y80" i="6"/>
  <c r="AA80" i="6"/>
  <c r="AX80" i="6"/>
  <c r="W82" i="6"/>
  <c r="AG86" i="6"/>
  <c r="AX89" i="6"/>
  <c r="AG94" i="6"/>
  <c r="Y78" i="6"/>
  <c r="AA78" i="6"/>
  <c r="AX78" i="6"/>
  <c r="BB78" i="6"/>
  <c r="AG84" i="6"/>
  <c r="Z85" i="6"/>
  <c r="W86" i="6"/>
  <c r="Y87" i="6"/>
  <c r="AA87" i="6"/>
  <c r="AX87" i="6"/>
  <c r="AG92" i="6"/>
  <c r="Z93" i="6"/>
  <c r="W94" i="6"/>
  <c r="Y95" i="6"/>
  <c r="AA95" i="6"/>
  <c r="X83" i="6"/>
  <c r="Z83" i="6"/>
  <c r="AV83" i="6"/>
  <c r="BA83" i="6"/>
  <c r="P84" i="6"/>
  <c r="W84" i="6"/>
  <c r="AG90" i="6"/>
  <c r="Z91" i="6"/>
  <c r="W92" i="6"/>
  <c r="Y93" i="6"/>
  <c r="AA93" i="6"/>
  <c r="J78" i="6"/>
  <c r="J41" i="6"/>
  <c r="A41" i="6"/>
  <c r="U78" i="6"/>
  <c r="X78" i="6"/>
  <c r="Z78" i="6"/>
  <c r="AC78" i="6"/>
  <c r="AI78" i="6"/>
  <c r="AN78" i="6"/>
  <c r="AV78" i="6"/>
  <c r="BA78" i="6"/>
  <c r="O79" i="6"/>
  <c r="S79" i="6"/>
  <c r="AE79" i="6"/>
  <c r="AG79" i="6"/>
  <c r="AK79" i="6"/>
  <c r="J80" i="6"/>
  <c r="J43" i="6"/>
  <c r="A43" i="6"/>
  <c r="U80" i="6"/>
  <c r="X80" i="6"/>
  <c r="Z80" i="6"/>
  <c r="AC80" i="6"/>
  <c r="AV80" i="6"/>
  <c r="BA80" i="6"/>
  <c r="O81" i="6"/>
  <c r="S81" i="6"/>
  <c r="AE81" i="6"/>
  <c r="AG81" i="6"/>
  <c r="AK81" i="6"/>
  <c r="J82" i="6"/>
  <c r="A45" i="6"/>
  <c r="J45" i="6"/>
  <c r="J15" i="6"/>
  <c r="O84" i="6"/>
  <c r="S84" i="6"/>
  <c r="AE84" i="6"/>
  <c r="AK84" i="6"/>
  <c r="J85" i="6"/>
  <c r="A48" i="6"/>
  <c r="J48" i="6"/>
  <c r="U85" i="6"/>
  <c r="X85" i="6"/>
  <c r="AC85" i="6"/>
  <c r="AV85" i="6"/>
  <c r="BA85" i="6"/>
  <c r="T86" i="6"/>
  <c r="AL86" i="6"/>
  <c r="AD87" i="6"/>
  <c r="AQ87" i="6"/>
  <c r="AD78" i="6"/>
  <c r="AJ78" i="6"/>
  <c r="AQ78" i="6"/>
  <c r="P79" i="6"/>
  <c r="T79" i="6"/>
  <c r="AL79" i="6"/>
  <c r="AD80" i="6"/>
  <c r="AQ80" i="6"/>
  <c r="P81" i="6"/>
  <c r="T81" i="6"/>
  <c r="AL81" i="6"/>
  <c r="J83" i="6"/>
  <c r="J46" i="6"/>
  <c r="A46" i="6"/>
  <c r="U83" i="6"/>
  <c r="AC83" i="6"/>
  <c r="T84" i="6"/>
  <c r="AL84" i="6"/>
  <c r="Y85" i="6"/>
  <c r="AA85" i="6"/>
  <c r="AD85" i="6"/>
  <c r="AQ85" i="6"/>
  <c r="AX85" i="6"/>
  <c r="O78" i="6"/>
  <c r="S78" i="6"/>
  <c r="AE78" i="6"/>
  <c r="AG78" i="6"/>
  <c r="AK78" i="6"/>
  <c r="J79" i="6"/>
  <c r="J42" i="6"/>
  <c r="A42" i="6"/>
  <c r="U79" i="6"/>
  <c r="X79" i="6"/>
  <c r="Z79" i="6"/>
  <c r="AC79" i="6"/>
  <c r="AV79" i="6"/>
  <c r="BA79" i="6"/>
  <c r="O80" i="6"/>
  <c r="S80" i="6"/>
  <c r="AE80" i="6"/>
  <c r="AG80" i="6"/>
  <c r="AK80" i="6"/>
  <c r="J81" i="6"/>
  <c r="J44" i="6"/>
  <c r="A44" i="6"/>
  <c r="U81" i="6"/>
  <c r="X81" i="6"/>
  <c r="Z81" i="6"/>
  <c r="AC81" i="6"/>
  <c r="AV81" i="6"/>
  <c r="BA81" i="6"/>
  <c r="P82" i="6"/>
  <c r="T82" i="6"/>
  <c r="AL82" i="6"/>
  <c r="J16" i="6"/>
  <c r="Y83" i="6"/>
  <c r="AA83" i="6"/>
  <c r="AD83" i="6"/>
  <c r="AQ83" i="6"/>
  <c r="AX83" i="6"/>
  <c r="U84" i="6"/>
  <c r="X84" i="6"/>
  <c r="Z84" i="6"/>
  <c r="AC84" i="6"/>
  <c r="E66" i="6"/>
  <c r="P78" i="6"/>
  <c r="T78" i="6"/>
  <c r="W78" i="6"/>
  <c r="AL78" i="6"/>
  <c r="J12" i="6"/>
  <c r="Y79" i="6"/>
  <c r="AA79" i="6"/>
  <c r="AD79" i="6"/>
  <c r="AQ79" i="6"/>
  <c r="AX79" i="6"/>
  <c r="P80" i="6"/>
  <c r="T80" i="6"/>
  <c r="W80" i="6"/>
  <c r="AL80" i="6"/>
  <c r="J14" i="6"/>
  <c r="Y81" i="6"/>
  <c r="AA81" i="6"/>
  <c r="AD81" i="6"/>
  <c r="AQ81" i="6"/>
  <c r="AX81" i="6"/>
  <c r="U82" i="6"/>
  <c r="X82" i="6"/>
  <c r="Z82" i="6"/>
  <c r="AC82" i="6"/>
  <c r="AV82" i="6"/>
  <c r="BA82" i="6"/>
  <c r="O83" i="6"/>
  <c r="S83" i="6"/>
  <c r="AE83" i="6"/>
  <c r="AG83" i="6"/>
  <c r="AK83" i="6"/>
  <c r="J84" i="6"/>
  <c r="A47" i="6"/>
  <c r="J47" i="6"/>
  <c r="J17" i="6"/>
  <c r="O86" i="6"/>
  <c r="Y82" i="6"/>
  <c r="AA82" i="6"/>
  <c r="AD82" i="6"/>
  <c r="AQ82" i="6"/>
  <c r="AX82" i="6"/>
  <c r="P83" i="6"/>
  <c r="T83" i="6"/>
  <c r="W83" i="6"/>
  <c r="AL83" i="6"/>
  <c r="Y84" i="6"/>
  <c r="AA84" i="6"/>
  <c r="AD84" i="6"/>
  <c r="AQ84" i="6"/>
  <c r="AX84" i="6"/>
  <c r="P85" i="6"/>
  <c r="T85" i="6"/>
  <c r="W85" i="6"/>
  <c r="AL85" i="6"/>
  <c r="Y86" i="6"/>
  <c r="AA86" i="6"/>
  <c r="AD86" i="6"/>
  <c r="AQ86" i="6"/>
  <c r="AX86" i="6"/>
  <c r="P87" i="6"/>
  <c r="T87" i="6"/>
  <c r="W87" i="6"/>
  <c r="AL87" i="6"/>
  <c r="Y88" i="6"/>
  <c r="AA88" i="6"/>
  <c r="AD88" i="6"/>
  <c r="AQ88" i="6"/>
  <c r="AX88" i="6"/>
  <c r="P89" i="6"/>
  <c r="T89" i="6"/>
  <c r="W89" i="6"/>
  <c r="AL89" i="6"/>
  <c r="Y90" i="6"/>
  <c r="AA90" i="6"/>
  <c r="AD90" i="6"/>
  <c r="AQ90" i="6"/>
  <c r="AX90" i="6"/>
  <c r="P91" i="6"/>
  <c r="T91" i="6"/>
  <c r="W91" i="6"/>
  <c r="AL91" i="6"/>
  <c r="Y92" i="6"/>
  <c r="AA92" i="6"/>
  <c r="AD92" i="6"/>
  <c r="AQ92" i="6"/>
  <c r="AX92" i="6"/>
  <c r="P93" i="6"/>
  <c r="T93" i="6"/>
  <c r="W93" i="6"/>
  <c r="AL93" i="6"/>
  <c r="Y94" i="6"/>
  <c r="AA94" i="6"/>
  <c r="AD94" i="6"/>
  <c r="AQ94" i="6"/>
  <c r="AX94" i="6"/>
  <c r="P95" i="6"/>
  <c r="T95" i="6"/>
  <c r="W95" i="6"/>
  <c r="AL95" i="6"/>
  <c r="Y96" i="6"/>
  <c r="AA96" i="6"/>
  <c r="AD96" i="6"/>
  <c r="AQ96" i="6"/>
  <c r="AX96" i="6"/>
  <c r="P97" i="6"/>
  <c r="T97" i="6"/>
  <c r="W97" i="6"/>
  <c r="AL97" i="6"/>
  <c r="S86" i="6"/>
  <c r="AE86" i="6"/>
  <c r="AK86" i="6"/>
  <c r="J87" i="6"/>
  <c r="A50" i="6"/>
  <c r="J50" i="6"/>
  <c r="U87" i="6"/>
  <c r="X87" i="6"/>
  <c r="AC87" i="6"/>
  <c r="AV87" i="6"/>
  <c r="BA87" i="6"/>
  <c r="O88" i="6"/>
  <c r="S88" i="6"/>
  <c r="AE88" i="6"/>
  <c r="AK88" i="6"/>
  <c r="J89" i="6"/>
  <c r="A52" i="6"/>
  <c r="J52" i="6"/>
  <c r="U89" i="6"/>
  <c r="X89" i="6"/>
  <c r="AC89" i="6"/>
  <c r="AV89" i="6"/>
  <c r="BA89" i="6"/>
  <c r="O90" i="6"/>
  <c r="S90" i="6"/>
  <c r="AE90" i="6"/>
  <c r="AK90" i="6"/>
  <c r="J91" i="6"/>
  <c r="J54" i="6"/>
  <c r="A54" i="6"/>
  <c r="U91" i="6"/>
  <c r="X91" i="6"/>
  <c r="AC91" i="6"/>
  <c r="AV91" i="6"/>
  <c r="BA91" i="6"/>
  <c r="O92" i="6"/>
  <c r="S92" i="6"/>
  <c r="AE92" i="6"/>
  <c r="AK92" i="6"/>
  <c r="J93" i="6"/>
  <c r="A56" i="6"/>
  <c r="J56" i="6"/>
  <c r="U93" i="6"/>
  <c r="X93" i="6"/>
  <c r="AC93" i="6"/>
  <c r="AV93" i="6"/>
  <c r="BA93" i="6"/>
  <c r="O94" i="6"/>
  <c r="S94" i="6"/>
  <c r="AE94" i="6"/>
  <c r="AK94" i="6"/>
  <c r="J95" i="6"/>
  <c r="A58" i="6"/>
  <c r="J58" i="6"/>
  <c r="U95" i="6"/>
  <c r="X95" i="6"/>
  <c r="AC95" i="6"/>
  <c r="AV95" i="6"/>
  <c r="BA95" i="6"/>
  <c r="O96" i="6"/>
  <c r="S96" i="6"/>
  <c r="AE96" i="6"/>
  <c r="AK96" i="6"/>
  <c r="J97" i="6"/>
  <c r="J60" i="6"/>
  <c r="A60" i="6"/>
  <c r="U97" i="6"/>
  <c r="X97" i="6"/>
  <c r="AC97" i="6"/>
  <c r="AV97" i="6"/>
  <c r="BA97" i="6"/>
  <c r="A62" i="6"/>
  <c r="J62" i="6"/>
  <c r="P88" i="6"/>
  <c r="T88" i="6"/>
  <c r="AL88" i="6"/>
  <c r="AD89" i="6"/>
  <c r="AQ89" i="6"/>
  <c r="P90" i="6"/>
  <c r="T90" i="6"/>
  <c r="AL90" i="6"/>
  <c r="AD91" i="6"/>
  <c r="AQ91" i="6"/>
  <c r="P92" i="6"/>
  <c r="T92" i="6"/>
  <c r="AL92" i="6"/>
  <c r="AD93" i="6"/>
  <c r="AQ93" i="6"/>
  <c r="AX93" i="6"/>
  <c r="P94" i="6"/>
  <c r="T94" i="6"/>
  <c r="AL94" i="6"/>
  <c r="AD95" i="6"/>
  <c r="AQ95" i="6"/>
  <c r="AX95" i="6"/>
  <c r="P96" i="6"/>
  <c r="T96" i="6"/>
  <c r="AL96" i="6"/>
  <c r="AD97" i="6"/>
  <c r="AQ97" i="6"/>
  <c r="AX97" i="6"/>
  <c r="J32" i="6"/>
  <c r="AV84" i="6"/>
  <c r="BA84" i="6"/>
  <c r="O85" i="6"/>
  <c r="S85" i="6"/>
  <c r="AE85" i="6"/>
  <c r="AG85" i="6"/>
  <c r="AK85" i="6"/>
  <c r="J86" i="6"/>
  <c r="A49" i="6"/>
  <c r="J49" i="6"/>
  <c r="U86" i="6"/>
  <c r="X86" i="6"/>
  <c r="Z86" i="6"/>
  <c r="AC86" i="6"/>
  <c r="AV86" i="6"/>
  <c r="BA86" i="6"/>
  <c r="O87" i="6"/>
  <c r="S87" i="6"/>
  <c r="AE87" i="6"/>
  <c r="AG87" i="6"/>
  <c r="AK87" i="6"/>
  <c r="J88" i="6"/>
  <c r="A51" i="6"/>
  <c r="J51" i="6"/>
  <c r="U88" i="6"/>
  <c r="X88" i="6"/>
  <c r="Z88" i="6"/>
  <c r="AC88" i="6"/>
  <c r="AV88" i="6"/>
  <c r="BA88" i="6"/>
  <c r="O89" i="6"/>
  <c r="S89" i="6"/>
  <c r="AE89" i="6"/>
  <c r="AG89" i="6"/>
  <c r="AK89" i="6"/>
  <c r="J90" i="6"/>
  <c r="A53" i="6"/>
  <c r="J53" i="6"/>
  <c r="U90" i="6"/>
  <c r="X90" i="6"/>
  <c r="Z90" i="6"/>
  <c r="AC90" i="6"/>
  <c r="AV90" i="6"/>
  <c r="BA90" i="6"/>
  <c r="O91" i="6"/>
  <c r="S91" i="6"/>
  <c r="AE91" i="6"/>
  <c r="AG91" i="6"/>
  <c r="AK91" i="6"/>
  <c r="J92" i="6"/>
  <c r="A55" i="6"/>
  <c r="J55" i="6"/>
  <c r="U92" i="6"/>
  <c r="X92" i="6"/>
  <c r="Z92" i="6"/>
  <c r="AC92" i="6"/>
  <c r="AV92" i="6"/>
  <c r="BA92" i="6"/>
  <c r="O93" i="6"/>
  <c r="S93" i="6"/>
  <c r="AE93" i="6"/>
  <c r="AG93" i="6"/>
  <c r="AK93" i="6"/>
  <c r="J94" i="6"/>
  <c r="A57" i="6"/>
  <c r="J57" i="6"/>
  <c r="U94" i="6"/>
  <c r="X94" i="6"/>
  <c r="Z94" i="6"/>
  <c r="AC94" i="6"/>
  <c r="AV94" i="6"/>
  <c r="BA94" i="6"/>
  <c r="O95" i="6"/>
  <c r="S95" i="6"/>
  <c r="AE95" i="6"/>
  <c r="AG95" i="6"/>
  <c r="AK95" i="6"/>
  <c r="J96" i="6"/>
  <c r="A59" i="6"/>
  <c r="J59" i="6"/>
  <c r="U96" i="6"/>
  <c r="X96" i="6"/>
  <c r="Z96" i="6"/>
  <c r="AC96" i="6"/>
  <c r="AV96" i="6"/>
  <c r="BA96" i="6"/>
  <c r="O97" i="6"/>
  <c r="S97" i="6"/>
  <c r="AE97" i="6"/>
  <c r="AG97" i="6"/>
  <c r="AK97" i="6"/>
  <c r="J98" i="6"/>
  <c r="A61" i="6"/>
  <c r="J61" i="6"/>
  <c r="A63" i="6"/>
  <c r="J63" i="6"/>
  <c r="J33" i="6"/>
  <c r="D70" i="6" l="1"/>
  <c r="AW102" i="6"/>
  <c r="AM102" i="6"/>
  <c r="AR102" i="6"/>
  <c r="O113" i="6" s="1"/>
  <c r="G16" i="19" s="1"/>
  <c r="AN102" i="6"/>
  <c r="BB102" i="6"/>
  <c r="O122" i="6" s="1"/>
  <c r="G24" i="19" s="1"/>
  <c r="Y102" i="6"/>
  <c r="AX102" i="6"/>
  <c r="AG102" i="6"/>
  <c r="AA102" i="6"/>
  <c r="O117" i="6" s="1"/>
  <c r="G18" i="19" s="1"/>
  <c r="G27" i="19"/>
  <c r="AL102" i="6"/>
  <c r="W102" i="6"/>
  <c r="O102" i="6"/>
  <c r="AC102" i="6"/>
  <c r="T102" i="6"/>
  <c r="AE102" i="6"/>
  <c r="O118" i="6" s="1"/>
  <c r="G20" i="19" s="1"/>
  <c r="AD102" i="6"/>
  <c r="Z102" i="6"/>
  <c r="P102" i="6"/>
  <c r="O114" i="6" s="1"/>
  <c r="G17" i="19" s="1"/>
  <c r="AQ102" i="6"/>
  <c r="BA102" i="6"/>
  <c r="AI102" i="6"/>
  <c r="X102" i="6"/>
  <c r="AK102" i="6"/>
  <c r="S102" i="6"/>
  <c r="AJ102" i="6"/>
  <c r="AV102" i="6"/>
  <c r="G19" i="19"/>
  <c r="U102" i="6"/>
  <c r="AT105" i="6" l="1"/>
  <c r="O120" i="6" s="1"/>
  <c r="G15" i="19" s="1"/>
  <c r="AH105" i="6"/>
  <c r="O112" i="6" s="1"/>
  <c r="G23" i="19" s="1"/>
  <c r="C18" i="5"/>
  <c r="C17" i="5"/>
  <c r="V105" i="6"/>
  <c r="O116" i="6" s="1"/>
  <c r="G26" i="19" s="1"/>
  <c r="Q105" i="6"/>
  <c r="O115" i="6" s="1"/>
  <c r="G25" i="19" s="1"/>
  <c r="C19" i="5" l="1"/>
  <c r="C20" i="5"/>
  <c r="G25" i="2"/>
  <c r="FC24" i="1"/>
  <c r="GI24" i="1"/>
  <c r="AY24" i="1"/>
  <c r="BS24" i="1"/>
  <c r="AA24" i="1"/>
  <c r="BW24" i="1"/>
  <c r="CI24" i="1"/>
  <c r="DG24" i="1"/>
  <c r="C25" i="2"/>
</calcChain>
</file>

<file path=xl/comments1.xml><?xml version="1.0" encoding="utf-8"?>
<comments xmlns="http://schemas.openxmlformats.org/spreadsheetml/2006/main">
  <authors>
    <author>Author</author>
  </authors>
  <commentList>
    <comment ref="AO78" authorId="0">
      <text>
        <r>
          <rPr>
            <sz val="9"/>
            <color indexed="81"/>
            <rFont val="Tahoma"/>
            <family val="2"/>
          </rPr>
          <t>We are not currently able to calculate the interpolated bid to bid spread, because there is no NZ government bond maturing after 15/03/2028.</t>
        </r>
      </text>
    </comment>
    <comment ref="AF104" authorId="0">
      <text>
        <r>
          <rPr>
            <sz val="9"/>
            <color indexed="81"/>
            <rFont val="Tahoma"/>
            <family val="2"/>
          </rPr>
          <t>The 28/09/2017 and 20/12/2018 maturity Powerco bonds are secured against the network assets of the company, so are excluded when estimating the debt premium.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B5" authorId="0">
      <text>
        <r>
          <rPr>
            <sz val="9"/>
            <color indexed="81"/>
            <rFont val="Tahoma"/>
            <charset val="1"/>
          </rPr>
          <t xml:space="preserve">Excluded as only one day of data available.
</t>
        </r>
      </text>
    </comment>
    <comment ref="FG13" authorId="0">
      <text>
        <r>
          <rPr>
            <sz val="9"/>
            <color indexed="81"/>
            <rFont val="Tahoma"/>
            <family val="2"/>
          </rPr>
          <t>Spark New Zealand (rather than Spark Finance) has an A- credit rating.</t>
        </r>
      </text>
    </comment>
  </commentList>
</comments>
</file>

<file path=xl/sharedStrings.xml><?xml version="1.0" encoding="utf-8"?>
<sst xmlns="http://schemas.openxmlformats.org/spreadsheetml/2006/main" count="1926" uniqueCount="442">
  <si>
    <t>YLD YTM BID</t>
  </si>
  <si>
    <t>BBB+</t>
  </si>
  <si>
    <t>EC1214328 Govt</t>
  </si>
  <si>
    <t>EC3958609 Govt</t>
  </si>
  <si>
    <t>EC9351387 Govt</t>
  </si>
  <si>
    <t>ED9034833 Govt</t>
  </si>
  <si>
    <t>EI4195646 Govt</t>
  </si>
  <si>
    <t>EH8190017 Govt</t>
  </si>
  <si>
    <t>EI7035203 Govt</t>
  </si>
  <si>
    <t>Fonterra (FCGNZ)</t>
  </si>
  <si>
    <t>Meridian Energy (MERINZ)</t>
  </si>
  <si>
    <t>Auckland International Airport Limited (AIANZ)</t>
  </si>
  <si>
    <t>Genesis (GenePo)</t>
  </si>
  <si>
    <t>Mighty River Power (MRPNZ)</t>
  </si>
  <si>
    <t>Vector (VCTNZ)</t>
  </si>
  <si>
    <t>Contact Energy (CENNZ)</t>
  </si>
  <si>
    <t>PowerCo (PIFAU)</t>
  </si>
  <si>
    <t>Telstra (TLSAU)</t>
  </si>
  <si>
    <t>EF1103383 @bval Corp</t>
  </si>
  <si>
    <t>ED3479000 @bval Corp</t>
  </si>
  <si>
    <t>ef1623737 @bval corp</t>
  </si>
  <si>
    <t>ei3171176 @bval corp</t>
  </si>
  <si>
    <t>eh6125130 @bval corp</t>
  </si>
  <si>
    <t>ei8387900 @bval corp</t>
  </si>
  <si>
    <t>EH6500639 @bval Corp</t>
  </si>
  <si>
    <t>EH6500670 @bval Corp</t>
  </si>
  <si>
    <t>EI1820840 @bval Corp</t>
  </si>
  <si>
    <t>EI3063357 @bval Corp</t>
  </si>
  <si>
    <t>EC9557264 @bval Corp</t>
  </si>
  <si>
    <t>EI1390976 @bval Corp</t>
  </si>
  <si>
    <t>EI1390778 @bval corp</t>
  </si>
  <si>
    <t>EH8155796 @bval Corp</t>
  </si>
  <si>
    <t>EH7510983 @bval Corp</t>
  </si>
  <si>
    <t>ed3478929 @bval corp</t>
  </si>
  <si>
    <t>EI2217194 @bval Corp</t>
  </si>
  <si>
    <t>EH6216616 @bval Corp</t>
  </si>
  <si>
    <t>ED9170645 @bval Corp</t>
  </si>
  <si>
    <t>EF3172634 @bval Corp</t>
  </si>
  <si>
    <t>EF3172675 @bval Corp</t>
  </si>
  <si>
    <t>EI2419691 @bval Corp</t>
  </si>
  <si>
    <t>ED4334592 @bval Corp</t>
  </si>
  <si>
    <t>EH7439449 @bval Corp</t>
  </si>
  <si>
    <t>EI1475025 @bval Corp</t>
  </si>
  <si>
    <t>EI1361563 @bval Corp</t>
  </si>
  <si>
    <t>EI1361522 @bval Corp</t>
  </si>
  <si>
    <t>EJ4279950 @bval Corp</t>
  </si>
  <si>
    <t>EJ4120915 @bval Corp</t>
  </si>
  <si>
    <t>ED6978404 @bval Corp</t>
  </si>
  <si>
    <t>EH4409775 @bval corp</t>
  </si>
  <si>
    <t>EH6715898 @bval corp</t>
  </si>
  <si>
    <t>ej4614594 @bval corp</t>
  </si>
  <si>
    <t>EJ4614693 @bval Corp</t>
  </si>
  <si>
    <t>ei2174312 @bval corp</t>
  </si>
  <si>
    <t>AA+</t>
  </si>
  <si>
    <t>EJ6281665 Govt</t>
  </si>
  <si>
    <t>EJ5727601 @bval Corp</t>
  </si>
  <si>
    <t>EJ5727809 @bval corp</t>
  </si>
  <si>
    <t>EI9124740 @bval Corp</t>
  </si>
  <si>
    <t>EJ5861020 @bval Corp</t>
  </si>
  <si>
    <t>EH6704561 @bval Corp</t>
  </si>
  <si>
    <t>EJ7117835 @bval Corp</t>
  </si>
  <si>
    <t>EJ6898492 @bval corp</t>
  </si>
  <si>
    <t>EJ6898542 @bval corp</t>
  </si>
  <si>
    <t>EJ8492658 @bval Corp</t>
  </si>
  <si>
    <t>EJ8777645 @bval Corp</t>
  </si>
  <si>
    <t>EJ9996244 @bval corp</t>
  </si>
  <si>
    <t>EK0841677 @bval Corp</t>
  </si>
  <si>
    <t>EK0841735 @bval Corp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</si>
  <si>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</si>
  <si>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</si>
  <si>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</si>
  <si>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</si>
  <si>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MRP</t>
  </si>
  <si>
    <t>WIAL</t>
  </si>
  <si>
    <t>Contact</t>
  </si>
  <si>
    <t>Powerco</t>
  </si>
  <si>
    <t>Transpower</t>
  </si>
  <si>
    <t>Fonterra</t>
  </si>
  <si>
    <t>Meridian</t>
  </si>
  <si>
    <t>CIAL</t>
  </si>
  <si>
    <t>ek2689892 @bval corp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</si>
  <si>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</si>
  <si>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</si>
  <si>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</si>
  <si>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</si>
  <si>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</si>
  <si>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</si>
  <si>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</si>
  <si>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Issuer</t>
  </si>
  <si>
    <t xml:space="preserve">  Issuers bond(s) analysed</t>
  </si>
  <si>
    <t>Industry</t>
  </si>
  <si>
    <t>Rating</t>
  </si>
  <si>
    <t>Debt premium</t>
  </si>
  <si>
    <t>Comment</t>
  </si>
  <si>
    <t>AIAL</t>
  </si>
  <si>
    <t>Genesis Energy</t>
  </si>
  <si>
    <t>Other</t>
  </si>
  <si>
    <t>Notes on bonds analysed: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</si>
  <si>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</si>
  <si>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</si>
  <si>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</si>
  <si>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</si>
  <si>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</si>
  <si>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</si>
  <si>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</si>
  <si>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</si>
  <si>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</si>
  <si>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</si>
  <si>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</si>
  <si>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</si>
  <si>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</si>
  <si>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</si>
  <si>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Majority owned by Crown or local authority?</t>
  </si>
  <si>
    <t>Yes</t>
  </si>
  <si>
    <t>No</t>
  </si>
  <si>
    <t>Intentionally left blank.</t>
  </si>
  <si>
    <t>Bloomberg data divider sheet</t>
  </si>
  <si>
    <t>Spark (SPKNZ)</t>
  </si>
  <si>
    <t>Spark</t>
  </si>
  <si>
    <t>WIANZ</t>
  </si>
  <si>
    <t>EK5386579 @bval Corp</t>
  </si>
  <si>
    <t>Christchurch International Airport Limited (CHRINT)</t>
  </si>
  <si>
    <t>Transpower (TPNZ)</t>
  </si>
  <si>
    <t>EI8907400 @bval Corp</t>
  </si>
  <si>
    <t>EJ3319393 @bval Corp</t>
  </si>
  <si>
    <t>EJ5781053 @bval Corp</t>
  </si>
  <si>
    <t>Name</t>
  </si>
  <si>
    <t>Security name</t>
  </si>
  <si>
    <t>Coupon</t>
  </si>
  <si>
    <t>Announcement date</t>
  </si>
  <si>
    <t>Maturity</t>
  </si>
  <si>
    <t>Amount issued</t>
  </si>
  <si>
    <t>ID Number</t>
  </si>
  <si>
    <t>Coupon frequency</t>
  </si>
  <si>
    <t>Currency</t>
  </si>
  <si>
    <t>Rank</t>
  </si>
  <si>
    <t>Issuer credit rating</t>
  </si>
  <si>
    <t>Bond credit rating</t>
  </si>
  <si>
    <t>AUCKLAND INTL AIRPORT</t>
  </si>
  <si>
    <t>GENESIS POWER LTD</t>
  </si>
  <si>
    <t>GENESIS ENERGY LTD</t>
  </si>
  <si>
    <t>MIGHTY RIVER POWER LTD</t>
  </si>
  <si>
    <t>MIGHTY RIVER POWER</t>
  </si>
  <si>
    <t>VECTOR LTD</t>
  </si>
  <si>
    <t>WELLINGTON INTL AIRPORT</t>
  </si>
  <si>
    <t>CONTACT ENERGY LTD</t>
  </si>
  <si>
    <t>POWERCO LIMITED</t>
  </si>
  <si>
    <t>TRANSPOWER NEW ZEALAND</t>
  </si>
  <si>
    <t>TRANSPOWER NEW ZEALAND L</t>
  </si>
  <si>
    <t>TCNZ FINANCE LTD</t>
  </si>
  <si>
    <t>SPARK FINANCE LTD</t>
  </si>
  <si>
    <t>TELSTRA CORP LTD</t>
  </si>
  <si>
    <t>FONTERRA CO-OPERATIVE</t>
  </si>
  <si>
    <t>FONTERRA COOPERATIVE GRO</t>
  </si>
  <si>
    <t>MERIDIAN ENERGY LIMITED</t>
  </si>
  <si>
    <t>CHRISTCHURCH INTL AIRPOR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</si>
  <si>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</si>
  <si>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</si>
  <si>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</si>
  <si>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</si>
  <si>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</si>
  <si>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</si>
  <si>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 1/4 03/15/14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</si>
  <si>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</si>
  <si>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</si>
  <si>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</si>
  <si>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</si>
  <si>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</si>
  <si>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</si>
  <si>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</si>
  <si>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</si>
  <si>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</si>
  <si>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</si>
  <si>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</si>
  <si>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</si>
  <si>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</si>
  <si>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</si>
  <si>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</si>
  <si>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</si>
  <si>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</si>
  <si>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</si>
  <si>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</si>
  <si>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</si>
  <si>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</si>
  <si>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</si>
  <si>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</si>
  <si>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</si>
  <si>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</si>
  <si>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</si>
  <si>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</si>
  <si>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</si>
  <si>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</si>
  <si>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</si>
  <si>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</si>
  <si>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</si>
  <si>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</si>
  <si>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</si>
  <si>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</si>
  <si>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</si>
  <si>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</si>
  <si>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</si>
  <si>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</si>
  <si>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</si>
  <si>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</si>
  <si>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</si>
  <si>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</si>
  <si>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</si>
  <si>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</si>
  <si>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</si>
  <si>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NZD</t>
  </si>
  <si>
    <t>Sr Unsecured</t>
  </si>
  <si>
    <t>Unsecured</t>
  </si>
  <si>
    <t>Secured</t>
  </si>
  <si>
    <t>A-</t>
  </si>
  <si>
    <t>BBB</t>
  </si>
  <si>
    <t>AA-</t>
  </si>
  <si>
    <t>#N/A N/A</t>
  </si>
  <si>
    <t>A</t>
  </si>
  <si>
    <t>NR</t>
  </si>
  <si>
    <t>S/A</t>
  </si>
  <si>
    <t>Qtrly</t>
  </si>
  <si>
    <t>3/11/2005</t>
  </si>
  <si>
    <t>10/08/2009</t>
  </si>
  <si>
    <t>3/11/2008</t>
  </si>
  <si>
    <t>7/10/2011</t>
  </si>
  <si>
    <t>28/11/2012</t>
  </si>
  <si>
    <t>23/05/2014</t>
  </si>
  <si>
    <t>8/12/2008</t>
  </si>
  <si>
    <t>31/08/2006</t>
  </si>
  <si>
    <t>26/10/2012</t>
  </si>
  <si>
    <t>23/06/2010</t>
  </si>
  <si>
    <t>5/03/2013</t>
  </si>
  <si>
    <t>14/04/2003</t>
  </si>
  <si>
    <t>9/09/2009</t>
  </si>
  <si>
    <t>27/02/2013</t>
  </si>
  <si>
    <t>4/02/2010</t>
  </si>
  <si>
    <t>1/05/2009</t>
  </si>
  <si>
    <t>2/12/2008</t>
  </si>
  <si>
    <t>7/06/2013</t>
  </si>
  <si>
    <t>24/10/2013</t>
  </si>
  <si>
    <t>23/02/2009</t>
  </si>
  <si>
    <t>9/04/2010</t>
  </si>
  <si>
    <t>22/05/2013</t>
  </si>
  <si>
    <t>18/02/2014</t>
  </si>
  <si>
    <t>23/02/2004</t>
  </si>
  <si>
    <t>26/09/2005</t>
  </si>
  <si>
    <t>12/12/2011</t>
  </si>
  <si>
    <t>11/02/2010</t>
  </si>
  <si>
    <t>21/11/2011</t>
  </si>
  <si>
    <t>20/08/2012</t>
  </si>
  <si>
    <t>10/11/2008</t>
  </si>
  <si>
    <t>22/04/2005</t>
  </si>
  <si>
    <t>12/03/2013</t>
  </si>
  <si>
    <t>8/03/2006</t>
  </si>
  <si>
    <t>25/06/2008</t>
  </si>
  <si>
    <t>19/10/2012</t>
  </si>
  <si>
    <t>17/11/2004</t>
  </si>
  <si>
    <t>3/05/2010</t>
  </si>
  <si>
    <t>20/04/2004</t>
  </si>
  <si>
    <t>9/02/2009</t>
  </si>
  <si>
    <t>9/10/2014</t>
  </si>
  <si>
    <t>19/02/2014</t>
  </si>
  <si>
    <t>18/01/2010</t>
  </si>
  <si>
    <t>27/11/2012</t>
  </si>
  <si>
    <t>23/09/2013</t>
  </si>
  <si>
    <t>7/11/2015</t>
  </si>
  <si>
    <t>10/08/2016</t>
  </si>
  <si>
    <t>15/11/2016</t>
  </si>
  <si>
    <t>17/10/2017</t>
  </si>
  <si>
    <t>13/12/2019</t>
  </si>
  <si>
    <t>28/05/2021</t>
  </si>
  <si>
    <t>15/03/2014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</si>
  <si>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</si>
  <si>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</si>
  <si>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</si>
  <si>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</si>
  <si>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</si>
  <si>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</si>
  <si>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</si>
  <si>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</si>
  <si>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</si>
  <si>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</si>
  <si>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</si>
  <si>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</si>
  <si>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</si>
  <si>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</si>
  <si>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</si>
  <si>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</si>
  <si>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</si>
  <si>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</si>
  <si>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</si>
  <si>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</si>
  <si>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</si>
  <si>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</si>
  <si>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</si>
  <si>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</si>
  <si>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</si>
  <si>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</si>
  <si>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</si>
  <si>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</si>
  <si>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</si>
  <si>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</si>
  <si>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</si>
  <si>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</si>
  <si>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</si>
  <si>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</si>
  <si>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</si>
  <si>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</si>
  <si>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</si>
  <si>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</si>
  <si>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</si>
  <si>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</si>
  <si>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</si>
  <si>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</si>
  <si>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</si>
  <si>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</si>
  <si>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</si>
  <si>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Bloomberg data: NZ corporate bonds</t>
  </si>
  <si>
    <t>Bloomberg data: NZ government bonds</t>
  </si>
  <si>
    <t>New Zealand Government (NZGB)</t>
  </si>
  <si>
    <t>NEW ZEALAND GOVERNMENT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</si>
  <si>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</si>
  <si>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</si>
  <si>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</si>
  <si>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</si>
  <si>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</si>
  <si>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</si>
  <si>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</si>
  <si>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</si>
  <si>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1/04/1999</t>
  </si>
  <si>
    <t>24/05/2001</t>
  </si>
  <si>
    <t>3/04/2003</t>
  </si>
  <si>
    <t>14/04/2005</t>
  </si>
  <si>
    <t>28/09/2010</t>
  </si>
  <si>
    <t>9/04/2013</t>
  </si>
  <si>
    <t>6/05/2009</t>
  </si>
  <si>
    <t>7/06/2011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</si>
  <si>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</si>
  <si>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</si>
  <si>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</si>
  <si>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</si>
  <si>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</si>
  <si>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</si>
  <si>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</si>
  <si>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Maturity date</t>
  </si>
  <si>
    <t>WACC estimated as at:</t>
  </si>
  <si>
    <t>Wellington Airport (WIANZ)</t>
  </si>
  <si>
    <t>AIANZ</t>
  </si>
  <si>
    <t>GENEPO</t>
  </si>
  <si>
    <t>MRPNZ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</si>
  <si>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</si>
  <si>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</si>
  <si>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</si>
  <si>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</si>
  <si>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</si>
  <si>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</si>
  <si>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</si>
  <si>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</si>
  <si>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Annualisation reflects six monthly or quarterly payment of interest</t>
  </si>
  <si>
    <t>Term to maturity</t>
  </si>
  <si>
    <t>Term (years)</t>
  </si>
  <si>
    <t>EK3508679 Govt</t>
  </si>
  <si>
    <t>NZGB 4 1/2 04/15/27</t>
  </si>
  <si>
    <t>2/07/2014</t>
  </si>
  <si>
    <t>15/04/2027</t>
  </si>
  <si>
    <t>EJ5781202 @bval Corp</t>
  </si>
  <si>
    <t>TPNZ 5.893 03/15/28</t>
  </si>
  <si>
    <t>15/03/2028</t>
  </si>
  <si>
    <t>Coupon type</t>
  </si>
  <si>
    <t>FIXED</t>
  </si>
  <si>
    <t>VARIABLE</t>
  </si>
  <si>
    <t>EK823791 @bval Corp</t>
  </si>
  <si>
    <t>SPKNZ 4 1/2 03/25/22</t>
  </si>
  <si>
    <t>24/03/2015</t>
  </si>
  <si>
    <t>25/03/2022</t>
  </si>
  <si>
    <t>7 year debt premium</t>
  </si>
  <si>
    <t>Cost of capital for the UCLL and UBA pricing reviews</t>
  </si>
  <si>
    <t>Summary of data used to estimate 7-year debt premium</t>
  </si>
  <si>
    <t>Genesis Energy 8.3% bond maturing 23/06/2020; 5.81% bond maturing 8/03/2023.</t>
  </si>
  <si>
    <t>Remaining Term to Maturity</t>
  </si>
  <si>
    <t>Determined Debt Premium</t>
  </si>
  <si>
    <t>Telecommunications</t>
  </si>
  <si>
    <r>
      <t>Fonterra</t>
    </r>
    <r>
      <rPr>
        <vertAlign val="superscript"/>
        <sz val="11"/>
        <color theme="1"/>
        <rFont val="Calibri"/>
        <family val="2"/>
        <scheme val="minor"/>
      </rPr>
      <t>1</t>
    </r>
  </si>
  <si>
    <t>BBB+ debt premium would be higher.</t>
  </si>
  <si>
    <t>BBB+ and 7 year debt premium would be higher.</t>
  </si>
  <si>
    <t>7 year debt premium would be higher.</t>
  </si>
  <si>
    <t>BBB+ debt premium would be lower and 7 year debt premium would be higher.</t>
  </si>
  <si>
    <r>
      <t>Spark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</si>
  <si>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AIAL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</si>
  <si>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WIAL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</si>
  <si>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Powerco</t>
    </r>
    <r>
      <rPr>
        <vertAlign val="superscript"/>
        <sz val="11"/>
        <color theme="1"/>
        <rFont val="Calibri"/>
        <family val="2"/>
        <scheme val="minor"/>
      </rPr>
      <t>5</t>
    </r>
  </si>
  <si>
    <r>
      <t>Contact</t>
    </r>
    <r>
      <rPr>
        <vertAlign val="superscript"/>
        <sz val="11"/>
        <color theme="1"/>
        <rFont val="Calibri"/>
        <family val="2"/>
        <scheme val="minor"/>
      </rPr>
      <t>6</t>
    </r>
  </si>
  <si>
    <r>
      <t>Transpower</t>
    </r>
    <r>
      <rPr>
        <vertAlign val="superscript"/>
        <sz val="11"/>
        <color theme="1"/>
        <rFont val="Calibri"/>
        <family val="2"/>
        <scheme val="minor"/>
      </rPr>
      <t>7</t>
    </r>
  </si>
  <si>
    <r>
      <t>CIAL</t>
    </r>
    <r>
      <rPr>
        <vertAlign val="superscript"/>
        <sz val="11"/>
        <color theme="1"/>
        <rFont val="Calibri"/>
        <family val="2"/>
        <scheme val="minor"/>
      </rPr>
      <t>8</t>
    </r>
  </si>
  <si>
    <r>
      <t>Genesis Energy</t>
    </r>
    <r>
      <rPr>
        <vertAlign val="superscript"/>
        <sz val="11"/>
        <color theme="1"/>
        <rFont val="Calibri"/>
        <family val="2"/>
        <scheme val="minor"/>
      </rPr>
      <t>9</t>
    </r>
  </si>
  <si>
    <r>
      <t>MRP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</si>
  <si>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Meridian</t>
    </r>
    <r>
      <rPr>
        <vertAlign val="superscript"/>
        <sz val="11"/>
        <color theme="1"/>
        <rFont val="Calibri"/>
        <family val="2"/>
        <scheme val="minor"/>
      </rPr>
      <t>11</t>
    </r>
  </si>
  <si>
    <t>Non-majority owned by Crown/local authority:</t>
  </si>
  <si>
    <t>Majority owned by Crown/local authority:</t>
  </si>
  <si>
    <t>UCLL and UBA WACC estimate</t>
  </si>
  <si>
    <t>Estimate</t>
  </si>
  <si>
    <t>Cost of executing interest rate swap</t>
  </si>
  <si>
    <t>Parameter</t>
  </si>
  <si>
    <t>(as at 1 September 2015)</t>
  </si>
  <si>
    <t>UV5358675 @bval Corp</t>
  </si>
  <si>
    <t>EK9947152 @bval Corp</t>
  </si>
  <si>
    <t>EK8455363 @bval Corp</t>
  </si>
  <si>
    <t>EK9776171 @bval Corp</t>
  </si>
  <si>
    <t>CENNZ 4.4 11/15/21</t>
  </si>
  <si>
    <t>TPNZ 4.3 06/30/22</t>
  </si>
  <si>
    <t>FCGNZ 4.33 10/20/21</t>
  </si>
  <si>
    <t>FCGNZ 5.08 06/19/25</t>
  </si>
  <si>
    <t>A      *-</t>
  </si>
  <si>
    <t>A /*-</t>
  </si>
  <si>
    <t>24/08/2015</t>
  </si>
  <si>
    <t>23/06/2015</t>
  </si>
  <si>
    <t>15/11/2021</t>
  </si>
  <si>
    <t>30/06/2022</t>
  </si>
  <si>
    <t>20/10/2021</t>
  </si>
  <si>
    <t>19/06/2025</t>
  </si>
  <si>
    <t>Transpower NZ (TPNZ)</t>
  </si>
  <si>
    <t>Calculation of risk-free rate and debt premium as at 1 September 2015</t>
  </si>
  <si>
    <t>Corporate bonds used to estimate debt premium for UCLL and UBA (7 year term to maturity as at 1 September 2015)</t>
  </si>
  <si>
    <t>Meridian 7.55% bond maturing 16/03/2017 (no Govt bond comparator).</t>
  </si>
  <si>
    <t>This sheet contains data from Bloomberg on New Zealand government bonds as at 1 September 2015.</t>
  </si>
  <si>
    <t>This sheet contains data from Bloomberg on New Zealand corporate bonds as at 1 September 2015.</t>
  </si>
  <si>
    <t>Transpower 4.3% bond maturing 30/06/2022; 5.4% bond maturing 15/03/2023.</t>
  </si>
  <si>
    <t>Spark 4.5% bond maturing 25/03/2022.</t>
  </si>
  <si>
    <t>AIAL 5.5% bond maturing 28/05/2021.</t>
  </si>
  <si>
    <t>MRP 8.2% bond maturing 11/02/2020; 5.8% bond maturing 06/03/2023.</t>
  </si>
  <si>
    <t>WIAL 6.3% bond maturing 15/05/2021.</t>
  </si>
  <si>
    <t>CENNZ 5.3% bond maturing 27/05/2020.</t>
  </si>
  <si>
    <t>Not included as existing bonds secured against network assets.</t>
  </si>
  <si>
    <t>Fonterra 5.9% bond maturing 25/02/2022; 5.1% bond maturing 19/06/2025.</t>
  </si>
  <si>
    <t>CIAL 6.3% bond maturing 04/10/2021.</t>
  </si>
  <si>
    <t>N/A</t>
  </si>
  <si>
    <t>WACC spreadsheet for UCLL and UBA final decisions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</si>
  <si>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15 December 2015</t>
    </r>
  </si>
  <si>
    <t>WACC estimate for the final UCLL and UBA pricing review determinations</t>
  </si>
  <si>
    <t>Debt premium for the final UCLL and UBA pricing review determinations</t>
  </si>
  <si>
    <t>For discussion on how the WACC parameter values were estimated, see Commerce Commission "Cost of capital for the UCLL and UBA pricing reviews: Final decision" 15 December 2015.</t>
  </si>
  <si>
    <t xml:space="preserve">  Indicates that we were no longer able to calculate the interpolated bid-to-bid spread, after the 15/04/2015 maturity NZ government bond matured.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</si>
</sst>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"/>
    <numFmt numFmtId="167" formatCode="0.0%"/>
    <numFmt numFmtId="168" formatCode="&quot;$&quot;#,##0"/>
    <numFmt numFmtId="169" formatCode="0.0000000"/>
    <numFmt numFmtId="170" formatCode="#,##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8">
    <xf numFmtId="0" fontId="0" fillId="0" borderId="0"/>
    <xf numFmtId="0" fontId="9" fillId="0" borderId="0"/>
    <xf numFmtId="0" fontId="1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23" borderId="16" applyNumberFormat="0" applyAlignment="0" applyProtection="0"/>
    <xf numFmtId="0" fontId="32" fillId="24" borderId="17" applyNumberFormat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16" applyNumberFormat="0" applyAlignment="0" applyProtection="0"/>
    <xf numFmtId="0" fontId="39" fillId="0" borderId="21" applyNumberFormat="0" applyFill="0" applyAlignment="0" applyProtection="0"/>
    <xf numFmtId="0" fontId="40" fillId="2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26" borderId="22" applyNumberFormat="0" applyFont="0" applyAlignment="0" applyProtection="0"/>
    <xf numFmtId="0" fontId="10" fillId="26" borderId="22" applyNumberFormat="0" applyFont="0" applyAlignment="0" applyProtection="0"/>
    <xf numFmtId="0" fontId="10" fillId="26" borderId="22" applyNumberFormat="0" applyFont="0" applyAlignment="0" applyProtection="0"/>
    <xf numFmtId="0" fontId="10" fillId="26" borderId="22" applyNumberFormat="0" applyFont="0" applyAlignment="0" applyProtection="0"/>
    <xf numFmtId="0" fontId="10" fillId="26" borderId="22" applyNumberFormat="0" applyFont="0" applyAlignment="0" applyProtection="0"/>
    <xf numFmtId="0" fontId="10" fillId="26" borderId="22" applyNumberFormat="0" applyFont="0" applyAlignment="0" applyProtection="0"/>
    <xf numFmtId="0" fontId="41" fillId="23" borderId="2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26" borderId="22" applyNumberFormat="0" applyFont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10" fillId="0" borderId="0"/>
    <xf numFmtId="170" fontId="10" fillId="0" borderId="0">
      <alignment vertical="top"/>
    </xf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70" fontId="10" fillId="0" borderId="0">
      <alignment vertical="top"/>
    </xf>
    <xf numFmtId="170" fontId="10" fillId="0" borderId="0">
      <alignment vertical="top"/>
    </xf>
    <xf numFmtId="43" fontId="10" fillId="0" borderId="0" applyFont="0" applyFill="0" applyBorder="0" applyAlignment="0" applyProtection="0"/>
    <xf numFmtId="170" fontId="10" fillId="0" borderId="0">
      <alignment vertical="top"/>
    </xf>
    <xf numFmtId="43" fontId="10" fillId="0" borderId="0" applyFont="0" applyFill="0" applyBorder="0" applyAlignment="0" applyProtection="0"/>
    <xf numFmtId="170" fontId="10" fillId="0" borderId="0">
      <alignment vertical="top"/>
    </xf>
    <xf numFmtId="43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4">
    <xf numFmtId="0" fontId="0" fillId="0" borderId="0" xfId="0"/>
    <xf numFmtId="0" fontId="22" fillId="3" borderId="0" xfId="0" applyFont="1" applyFill="1" applyBorder="1"/>
    <xf numFmtId="0" fontId="17" fillId="3" borderId="0" xfId="0" applyFont="1" applyFill="1" applyBorder="1"/>
    <xf numFmtId="0" fontId="17" fillId="3" borderId="0" xfId="0" applyFont="1" applyFill="1"/>
    <xf numFmtId="0" fontId="17" fillId="3" borderId="7" xfId="0" applyFont="1" applyFill="1" applyBorder="1"/>
    <xf numFmtId="0" fontId="17" fillId="3" borderId="6" xfId="0" applyFont="1" applyFill="1" applyBorder="1"/>
    <xf numFmtId="0" fontId="17" fillId="3" borderId="12" xfId="0" applyFont="1" applyFill="1" applyBorder="1"/>
    <xf numFmtId="0" fontId="17" fillId="3" borderId="15" xfId="0" applyFont="1" applyFill="1" applyBorder="1"/>
    <xf numFmtId="0" fontId="17" fillId="3" borderId="5" xfId="0" applyFont="1" applyFill="1" applyBorder="1"/>
    <xf numFmtId="10" fontId="17" fillId="3" borderId="0" xfId="0" applyNumberFormat="1" applyFont="1" applyFill="1"/>
    <xf numFmtId="0" fontId="17" fillId="3" borderId="10" xfId="0" applyFont="1" applyFill="1" applyBorder="1"/>
    <xf numFmtId="0" fontId="17" fillId="3" borderId="8" xfId="0" applyFont="1" applyFill="1" applyBorder="1"/>
    <xf numFmtId="0" fontId="23" fillId="3" borderId="12" xfId="0" applyFont="1" applyFill="1" applyBorder="1"/>
    <xf numFmtId="165" fontId="17" fillId="3" borderId="0" xfId="0" applyNumberFormat="1" applyFont="1" applyFill="1"/>
    <xf numFmtId="0" fontId="17" fillId="3" borderId="9" xfId="0" applyFont="1" applyFill="1" applyBorder="1"/>
    <xf numFmtId="0" fontId="25" fillId="3" borderId="0" xfId="0" applyFont="1" applyFill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2" fontId="13" fillId="3" borderId="0" xfId="0" applyNumberFormat="1" applyFont="1" applyFill="1" applyBorder="1" applyAlignment="1"/>
    <xf numFmtId="2" fontId="13" fillId="3" borderId="0" xfId="0" applyNumberFormat="1" applyFont="1" applyFill="1" applyBorder="1" applyAlignment="1">
      <alignment horizontal="center"/>
    </xf>
    <xf numFmtId="2" fontId="16" fillId="3" borderId="0" xfId="0" applyNumberFormat="1" applyFont="1" applyFill="1" applyBorder="1" applyAlignment="1"/>
    <xf numFmtId="2" fontId="16" fillId="3" borderId="0" xfId="0" applyNumberFormat="1" applyFont="1" applyFill="1" applyBorder="1" applyAlignment="1">
      <alignment horizontal="center"/>
    </xf>
    <xf numFmtId="14" fontId="13" fillId="3" borderId="0" xfId="0" applyNumberFormat="1" applyFont="1" applyFill="1" applyBorder="1" applyAlignment="1">
      <alignment wrapText="1"/>
    </xf>
    <xf numFmtId="14" fontId="13" fillId="3" borderId="0" xfId="0" applyNumberFormat="1" applyFont="1" applyFill="1" applyBorder="1" applyAlignment="1">
      <alignment horizontal="center" wrapText="1"/>
    </xf>
    <xf numFmtId="165" fontId="13" fillId="3" borderId="0" xfId="0" applyNumberFormat="1" applyFont="1" applyFill="1" applyBorder="1" applyAlignment="1">
      <alignment horizontal="center"/>
    </xf>
    <xf numFmtId="165" fontId="13" fillId="3" borderId="0" xfId="0" applyNumberFormat="1" applyFont="1" applyFill="1" applyBorder="1"/>
    <xf numFmtId="0" fontId="18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3" borderId="7" xfId="0" applyFont="1" applyFill="1" applyBorder="1"/>
    <xf numFmtId="165" fontId="13" fillId="3" borderId="8" xfId="0" applyNumberFormat="1" applyFont="1" applyFill="1" applyBorder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indent="1"/>
    </xf>
    <xf numFmtId="166" fontId="16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0" fontId="8" fillId="3" borderId="13" xfId="140" applyFont="1" applyFill="1" applyBorder="1" applyAlignment="1">
      <alignment horizontal="right"/>
    </xf>
    <xf numFmtId="0" fontId="17" fillId="3" borderId="14" xfId="0" applyFont="1" applyFill="1" applyBorder="1"/>
    <xf numFmtId="0" fontId="17" fillId="3" borderId="0" xfId="0" applyFont="1" applyFill="1" applyBorder="1" applyAlignment="1">
      <alignment horizontal="right"/>
    </xf>
    <xf numFmtId="0" fontId="17" fillId="3" borderId="14" xfId="0" applyFont="1" applyFill="1" applyBorder="1" applyAlignment="1">
      <alignment horizontal="right"/>
    </xf>
    <xf numFmtId="0" fontId="17" fillId="3" borderId="6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right"/>
    </xf>
    <xf numFmtId="14" fontId="17" fillId="3" borderId="0" xfId="0" applyNumberFormat="1" applyFont="1" applyFill="1" applyBorder="1" applyAlignment="1">
      <alignment horizontal="right"/>
    </xf>
    <xf numFmtId="14" fontId="17" fillId="3" borderId="7" xfId="0" applyNumberFormat="1" applyFont="1" applyFill="1" applyBorder="1"/>
    <xf numFmtId="14" fontId="17" fillId="3" borderId="8" xfId="0" applyNumberFormat="1" applyFont="1" applyFill="1" applyBorder="1"/>
    <xf numFmtId="14" fontId="17" fillId="3" borderId="9" xfId="0" applyNumberFormat="1" applyFont="1" applyFill="1" applyBorder="1" applyAlignment="1">
      <alignment horizontal="right"/>
    </xf>
    <xf numFmtId="14" fontId="17" fillId="3" borderId="11" xfId="0" applyNumberFormat="1" applyFont="1" applyFill="1" applyBorder="1" applyAlignment="1">
      <alignment horizontal="right"/>
    </xf>
    <xf numFmtId="165" fontId="17" fillId="3" borderId="6" xfId="0" applyNumberFormat="1" applyFont="1" applyFill="1" applyBorder="1"/>
    <xf numFmtId="165" fontId="17" fillId="3" borderId="0" xfId="0" applyNumberFormat="1" applyFont="1" applyFill="1" applyBorder="1"/>
    <xf numFmtId="14" fontId="17" fillId="3" borderId="0" xfId="0" applyNumberFormat="1" applyFont="1" applyFill="1" applyBorder="1"/>
    <xf numFmtId="165" fontId="17" fillId="3" borderId="14" xfId="0" applyNumberFormat="1" applyFont="1" applyFill="1" applyBorder="1"/>
    <xf numFmtId="165" fontId="17" fillId="3" borderId="10" xfId="0" applyNumberFormat="1" applyFont="1" applyFill="1" applyBorder="1"/>
    <xf numFmtId="165" fontId="17" fillId="3" borderId="11" xfId="0" applyNumberFormat="1" applyFont="1" applyFill="1" applyBorder="1"/>
    <xf numFmtId="165" fontId="17" fillId="3" borderId="8" xfId="0" applyNumberFormat="1" applyFont="1" applyFill="1" applyBorder="1"/>
    <xf numFmtId="14" fontId="17" fillId="3" borderId="0" xfId="0" applyNumberFormat="1" applyFont="1" applyFill="1"/>
    <xf numFmtId="0" fontId="17" fillId="3" borderId="15" xfId="0" applyFont="1" applyFill="1" applyBorder="1" applyAlignment="1">
      <alignment horizontal="right"/>
    </xf>
    <xf numFmtId="165" fontId="17" fillId="3" borderId="2" xfId="0" applyNumberFormat="1" applyFont="1" applyFill="1" applyBorder="1"/>
    <xf numFmtId="165" fontId="17" fillId="3" borderId="3" xfId="0" applyNumberFormat="1" applyFont="1" applyFill="1" applyBorder="1"/>
    <xf numFmtId="165" fontId="17" fillId="3" borderId="4" xfId="0" applyNumberFormat="1" applyFont="1" applyFill="1" applyBorder="1"/>
    <xf numFmtId="14" fontId="17" fillId="3" borderId="0" xfId="0" applyNumberFormat="1" applyFont="1" applyFill="1" applyAlignment="1">
      <alignment wrapText="1"/>
    </xf>
    <xf numFmtId="0" fontId="17" fillId="3" borderId="0" xfId="0" applyFont="1" applyFill="1" applyAlignment="1">
      <alignment horizontal="right"/>
    </xf>
    <xf numFmtId="0" fontId="17" fillId="3" borderId="12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7" fillId="3" borderId="0" xfId="0" applyFont="1" applyFill="1" applyBorder="1" applyAlignment="1">
      <alignment horizontal="center"/>
    </xf>
    <xf numFmtId="2" fontId="8" fillId="3" borderId="0" xfId="0" applyNumberFormat="1" applyFont="1" applyFill="1" applyBorder="1"/>
    <xf numFmtId="165" fontId="17" fillId="2" borderId="13" xfId="96" applyNumberFormat="1" applyFont="1" applyFill="1" applyBorder="1"/>
    <xf numFmtId="165" fontId="17" fillId="2" borderId="13" xfId="101" applyNumberFormat="1" applyFont="1" applyFill="1" applyBorder="1"/>
    <xf numFmtId="165" fontId="17" fillId="2" borderId="13" xfId="110" applyNumberFormat="1" applyFont="1" applyFill="1" applyBorder="1"/>
    <xf numFmtId="165" fontId="17" fillId="2" borderId="13" xfId="112" applyNumberFormat="1" applyFont="1" applyFill="1" applyBorder="1"/>
    <xf numFmtId="165" fontId="17" fillId="2" borderId="13" xfId="113" applyNumberFormat="1" applyFont="1" applyFill="1" applyBorder="1"/>
    <xf numFmtId="165" fontId="17" fillId="2" borderId="13" xfId="118" applyNumberFormat="1" applyFont="1" applyFill="1" applyBorder="1"/>
    <xf numFmtId="165" fontId="17" fillId="2" borderId="13" xfId="124" applyNumberFormat="1" applyFont="1" applyFill="1" applyBorder="1"/>
    <xf numFmtId="165" fontId="17" fillId="2" borderId="13" xfId="126" applyNumberFormat="1" applyFont="1" applyFill="1" applyBorder="1"/>
    <xf numFmtId="165" fontId="17" fillId="2" borderId="13" xfId="129" applyNumberFormat="1" applyFont="1" applyFill="1" applyBorder="1"/>
    <xf numFmtId="165" fontId="17" fillId="2" borderId="13" xfId="132" applyNumberFormat="1" applyFont="1" applyFill="1" applyBorder="1"/>
    <xf numFmtId="165" fontId="17" fillId="2" borderId="14" xfId="101" applyNumberFormat="1" applyFont="1" applyFill="1" applyBorder="1"/>
    <xf numFmtId="165" fontId="17" fillId="2" borderId="14" xfId="110" applyNumberFormat="1" applyFont="1" applyFill="1" applyBorder="1"/>
    <xf numFmtId="165" fontId="17" fillId="2" borderId="14" xfId="112" applyNumberFormat="1" applyFont="1" applyFill="1" applyBorder="1"/>
    <xf numFmtId="165" fontId="17" fillId="2" borderId="14" xfId="113" applyNumberFormat="1" applyFont="1" applyFill="1" applyBorder="1"/>
    <xf numFmtId="165" fontId="17" fillId="2" borderId="14" xfId="118" applyNumberFormat="1" applyFont="1" applyFill="1" applyBorder="1"/>
    <xf numFmtId="165" fontId="17" fillId="2" borderId="14" xfId="124" applyNumberFormat="1" applyFont="1" applyFill="1" applyBorder="1"/>
    <xf numFmtId="165" fontId="17" fillId="2" borderId="14" xfId="126" applyNumberFormat="1" applyFont="1" applyFill="1" applyBorder="1"/>
    <xf numFmtId="165" fontId="17" fillId="2" borderId="14" xfId="129" applyNumberFormat="1" applyFont="1" applyFill="1" applyBorder="1"/>
    <xf numFmtId="165" fontId="17" fillId="2" borderId="14" xfId="132" applyNumberFormat="1" applyFont="1" applyFill="1" applyBorder="1"/>
    <xf numFmtId="0" fontId="22" fillId="3" borderId="0" xfId="0" applyFont="1" applyFill="1"/>
    <xf numFmtId="0" fontId="23" fillId="3" borderId="0" xfId="0" applyFont="1" applyFill="1"/>
    <xf numFmtId="14" fontId="17" fillId="3" borderId="6" xfId="0" applyNumberFormat="1" applyFont="1" applyFill="1" applyBorder="1"/>
    <xf numFmtId="0" fontId="17" fillId="3" borderId="5" xfId="0" applyFont="1" applyFill="1" applyBorder="1" applyAlignment="1">
      <alignment horizontal="right"/>
    </xf>
    <xf numFmtId="165" fontId="17" fillId="2" borderId="14" xfId="96" applyNumberFormat="1" applyFont="1" applyFill="1" applyBorder="1"/>
    <xf numFmtId="165" fontId="17" fillId="2" borderId="0" xfId="94" applyNumberFormat="1" applyFont="1" applyFill="1" applyBorder="1"/>
    <xf numFmtId="165" fontId="17" fillId="2" borderId="0" xfId="97" applyNumberFormat="1" applyFont="1" applyFill="1" applyBorder="1"/>
    <xf numFmtId="165" fontId="17" fillId="2" borderId="0" xfId="113" applyNumberFormat="1" applyFont="1" applyFill="1" applyBorder="1"/>
    <xf numFmtId="165" fontId="17" fillId="2" borderId="0" xfId="123" applyNumberFormat="1" applyFont="1" applyFill="1" applyBorder="1"/>
    <xf numFmtId="165" fontId="17" fillId="2" borderId="0" xfId="129" applyNumberFormat="1" applyFont="1" applyFill="1" applyBorder="1"/>
    <xf numFmtId="165" fontId="17" fillId="2" borderId="0" xfId="131" applyNumberFormat="1" applyFont="1" applyFill="1" applyBorder="1"/>
    <xf numFmtId="165" fontId="17" fillId="2" borderId="7" xfId="133" applyNumberFormat="1" applyFont="1" applyFill="1" applyBorder="1"/>
    <xf numFmtId="165" fontId="17" fillId="2" borderId="15" xfId="94" applyNumberFormat="1" applyFont="1" applyFill="1" applyBorder="1"/>
    <xf numFmtId="165" fontId="17" fillId="2" borderId="15" xfId="97" applyNumberFormat="1" applyFont="1" applyFill="1" applyBorder="1"/>
    <xf numFmtId="165" fontId="17" fillId="2" borderId="15" xfId="113" applyNumberFormat="1" applyFont="1" applyFill="1" applyBorder="1"/>
    <xf numFmtId="165" fontId="17" fillId="2" borderId="5" xfId="119" applyNumberFormat="1" applyFont="1" applyFill="1" applyBorder="1"/>
    <xf numFmtId="165" fontId="17" fillId="2" borderId="7" xfId="119" applyNumberFormat="1" applyFont="1" applyFill="1" applyBorder="1"/>
    <xf numFmtId="165" fontId="17" fillId="2" borderId="15" xfId="123" applyNumberFormat="1" applyFont="1" applyFill="1" applyBorder="1"/>
    <xf numFmtId="165" fontId="17" fillId="2" borderId="5" xfId="133" applyNumberFormat="1" applyFont="1" applyFill="1" applyBorder="1"/>
    <xf numFmtId="165" fontId="17" fillId="2" borderId="15" xfId="131" applyNumberFormat="1" applyFont="1" applyFill="1" applyBorder="1"/>
    <xf numFmtId="165" fontId="17" fillId="2" borderId="15" xfId="129" applyNumberFormat="1" applyFont="1" applyFill="1" applyBorder="1"/>
    <xf numFmtId="0" fontId="28" fillId="3" borderId="0" xfId="0" applyFont="1" applyFill="1"/>
    <xf numFmtId="9" fontId="17" fillId="3" borderId="0" xfId="0" applyNumberFormat="1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4" fontId="8" fillId="3" borderId="0" xfId="0" applyNumberFormat="1" applyFont="1" applyFill="1" applyBorder="1"/>
    <xf numFmtId="10" fontId="8" fillId="3" borderId="0" xfId="0" applyNumberFormat="1" applyFont="1" applyFill="1" applyBorder="1"/>
    <xf numFmtId="0" fontId="17" fillId="3" borderId="0" xfId="0" applyFont="1" applyFill="1" applyBorder="1" applyAlignment="1">
      <alignment horizontal="right" vertical="top"/>
    </xf>
    <xf numFmtId="0" fontId="17" fillId="3" borderId="0" xfId="0" applyFont="1" applyFill="1" applyBorder="1" applyAlignment="1">
      <alignment horizontal="right" vertical="center"/>
    </xf>
    <xf numFmtId="0" fontId="23" fillId="3" borderId="15" xfId="0" applyFont="1" applyFill="1" applyBorder="1"/>
    <xf numFmtId="0" fontId="23" fillId="3" borderId="5" xfId="0" applyFont="1" applyFill="1" applyBorder="1"/>
    <xf numFmtId="0" fontId="23" fillId="3" borderId="13" xfId="0" applyFont="1" applyFill="1" applyBorder="1"/>
    <xf numFmtId="0" fontId="17" fillId="3" borderId="6" xfId="0" applyFont="1" applyFill="1" applyBorder="1" applyAlignment="1">
      <alignment horizontal="right" vertical="top"/>
    </xf>
    <xf numFmtId="0" fontId="17" fillId="3" borderId="7" xfId="0" applyFont="1" applyFill="1" applyBorder="1" applyAlignment="1">
      <alignment horizontal="right"/>
    </xf>
    <xf numFmtId="14" fontId="17" fillId="27" borderId="0" xfId="0" applyNumberFormat="1" applyFont="1" applyFill="1" applyBorder="1"/>
    <xf numFmtId="14" fontId="17" fillId="27" borderId="7" xfId="0" applyNumberFormat="1" applyFont="1" applyFill="1" applyBorder="1"/>
    <xf numFmtId="14" fontId="17" fillId="3" borderId="0" xfId="0" applyNumberFormat="1" applyFont="1" applyFill="1" applyAlignment="1">
      <alignment horizontal="left"/>
    </xf>
    <xf numFmtId="14" fontId="17" fillId="3" borderId="10" xfId="0" applyNumberFormat="1" applyFont="1" applyFill="1" applyBorder="1" applyAlignment="1">
      <alignment horizontal="right"/>
    </xf>
    <xf numFmtId="0" fontId="8" fillId="3" borderId="14" xfId="140" applyFont="1" applyFill="1" applyBorder="1" applyAlignment="1">
      <alignment horizontal="right"/>
    </xf>
    <xf numFmtId="0" fontId="17" fillId="3" borderId="10" xfId="0" applyFont="1" applyFill="1" applyBorder="1" applyAlignment="1">
      <alignment horizontal="right"/>
    </xf>
    <xf numFmtId="0" fontId="17" fillId="3" borderId="8" xfId="0" applyFont="1" applyFill="1" applyBorder="1" applyAlignment="1">
      <alignment horizontal="right"/>
    </xf>
    <xf numFmtId="0" fontId="17" fillId="3" borderId="9" xfId="0" applyFont="1" applyFill="1" applyBorder="1" applyAlignment="1">
      <alignment horizontal="right"/>
    </xf>
    <xf numFmtId="0" fontId="17" fillId="3" borderId="11" xfId="0" applyFont="1" applyFill="1" applyBorder="1" applyAlignment="1">
      <alignment horizontal="right"/>
    </xf>
    <xf numFmtId="165" fontId="17" fillId="2" borderId="0" xfId="88" applyNumberFormat="1" applyFont="1" applyFill="1" applyBorder="1"/>
    <xf numFmtId="165" fontId="17" fillId="2" borderId="14" xfId="85" applyNumberFormat="1" applyFont="1" applyFill="1" applyBorder="1"/>
    <xf numFmtId="165" fontId="17" fillId="2" borderId="14" xfId="86" applyNumberFormat="1" applyFont="1" applyFill="1" applyBorder="1"/>
    <xf numFmtId="165" fontId="17" fillId="2" borderId="14" xfId="87" applyNumberFormat="1" applyFont="1" applyFill="1" applyBorder="1"/>
    <xf numFmtId="165" fontId="17" fillId="2" borderId="14" xfId="89" applyNumberFormat="1" applyFont="1" applyFill="1" applyBorder="1"/>
    <xf numFmtId="165" fontId="17" fillId="2" borderId="9" xfId="85" applyNumberFormat="1" applyFont="1" applyFill="1" applyBorder="1"/>
    <xf numFmtId="165" fontId="17" fillId="2" borderId="11" xfId="86" applyNumberFormat="1" applyFont="1" applyFill="1" applyBorder="1"/>
    <xf numFmtId="165" fontId="17" fillId="2" borderId="11" xfId="87" applyNumberFormat="1" applyFont="1" applyFill="1" applyBorder="1"/>
    <xf numFmtId="165" fontId="17" fillId="2" borderId="8" xfId="88" applyNumberFormat="1" applyFont="1" applyFill="1" applyBorder="1"/>
    <xf numFmtId="165" fontId="17" fillId="2" borderId="11" xfId="89" applyNumberFormat="1" applyFont="1" applyFill="1" applyBorder="1"/>
    <xf numFmtId="165" fontId="17" fillId="2" borderId="12" xfId="92" applyNumberFormat="1" applyFont="1" applyFill="1" applyBorder="1"/>
    <xf numFmtId="165" fontId="17" fillId="2" borderId="13" xfId="93" applyNumberFormat="1" applyFont="1" applyFill="1" applyBorder="1"/>
    <xf numFmtId="165" fontId="17" fillId="2" borderId="14" xfId="98" applyNumberFormat="1" applyFont="1" applyFill="1" applyBorder="1"/>
    <xf numFmtId="165" fontId="17" fillId="2" borderId="13" xfId="99" applyNumberFormat="1" applyFont="1" applyFill="1" applyBorder="1"/>
    <xf numFmtId="165" fontId="17" fillId="2" borderId="15" xfId="100" applyNumberFormat="1" applyFont="1" applyFill="1" applyBorder="1"/>
    <xf numFmtId="165" fontId="17" fillId="2" borderId="5" xfId="102" applyNumberFormat="1" applyFont="1" applyFill="1" applyBorder="1"/>
    <xf numFmtId="165" fontId="17" fillId="2" borderId="15" xfId="104" applyNumberFormat="1" applyFont="1" applyFill="1" applyBorder="1"/>
    <xf numFmtId="165" fontId="17" fillId="2" borderId="13" xfId="105" applyNumberFormat="1" applyFont="1" applyFill="1" applyBorder="1"/>
    <xf numFmtId="165" fontId="17" fillId="2" borderId="15" xfId="106" applyNumberFormat="1" applyFont="1" applyFill="1" applyBorder="1"/>
    <xf numFmtId="165" fontId="17" fillId="2" borderId="13" xfId="107" applyNumberFormat="1" applyFont="1" applyFill="1" applyBorder="1"/>
    <xf numFmtId="165" fontId="17" fillId="2" borderId="15" xfId="109" applyNumberFormat="1" applyFont="1" applyFill="1" applyBorder="1"/>
    <xf numFmtId="165" fontId="17" fillId="2" borderId="6" xfId="92" applyNumberFormat="1" applyFont="1" applyFill="1" applyBorder="1"/>
    <xf numFmtId="165" fontId="17" fillId="2" borderId="14" xfId="93" applyNumberFormat="1" applyFont="1" applyFill="1" applyBorder="1"/>
    <xf numFmtId="165" fontId="17" fillId="2" borderId="14" xfId="99" applyNumberFormat="1" applyFont="1" applyFill="1" applyBorder="1"/>
    <xf numFmtId="165" fontId="17" fillId="2" borderId="0" xfId="100" applyNumberFormat="1" applyFont="1" applyFill="1" applyBorder="1"/>
    <xf numFmtId="165" fontId="17" fillId="2" borderId="7" xfId="102" applyNumberFormat="1" applyFont="1" applyFill="1" applyBorder="1"/>
    <xf numFmtId="165" fontId="17" fillId="2" borderId="0" xfId="104" applyNumberFormat="1" applyFont="1" applyFill="1" applyBorder="1"/>
    <xf numFmtId="165" fontId="17" fillId="2" borderId="14" xfId="105" applyNumberFormat="1" applyFont="1" applyFill="1" applyBorder="1"/>
    <xf numFmtId="165" fontId="17" fillId="2" borderId="0" xfId="106" applyNumberFormat="1" applyFont="1" applyFill="1" applyBorder="1"/>
    <xf numFmtId="165" fontId="17" fillId="2" borderId="14" xfId="107" applyNumberFormat="1" applyFont="1" applyFill="1" applyBorder="1"/>
    <xf numFmtId="165" fontId="17" fillId="2" borderId="0" xfId="109" applyNumberFormat="1" applyFont="1" applyFill="1" applyBorder="1"/>
    <xf numFmtId="0" fontId="24" fillId="3" borderId="0" xfId="0" applyFont="1" applyFill="1"/>
    <xf numFmtId="0" fontId="45" fillId="3" borderId="0" xfId="0" applyFont="1" applyFill="1"/>
    <xf numFmtId="0" fontId="46" fillId="3" borderId="7" xfId="0" applyFont="1" applyFill="1" applyBorder="1" applyAlignment="1">
      <alignment horizontal="right"/>
    </xf>
    <xf numFmtId="14" fontId="46" fillId="3" borderId="7" xfId="0" applyNumberFormat="1" applyFont="1" applyFill="1" applyBorder="1" applyAlignment="1">
      <alignment horizontal="right"/>
    </xf>
    <xf numFmtId="0" fontId="46" fillId="3" borderId="0" xfId="0" applyFont="1" applyFill="1" applyAlignment="1">
      <alignment horizontal="right"/>
    </xf>
    <xf numFmtId="0" fontId="46" fillId="3" borderId="0" xfId="0" applyFont="1" applyFill="1" applyBorder="1" applyAlignment="1">
      <alignment horizontal="right"/>
    </xf>
    <xf numFmtId="14" fontId="17" fillId="3" borderId="8" xfId="0" applyNumberFormat="1" applyFont="1" applyFill="1" applyBorder="1" applyAlignment="1">
      <alignment horizontal="right"/>
    </xf>
    <xf numFmtId="14" fontId="8" fillId="3" borderId="11" xfId="140" applyNumberFormat="1" applyFont="1" applyFill="1" applyBorder="1" applyAlignment="1">
      <alignment horizontal="right"/>
    </xf>
    <xf numFmtId="165" fontId="17" fillId="2" borderId="13" xfId="120" applyNumberFormat="1" applyFont="1" applyFill="1" applyBorder="1"/>
    <xf numFmtId="165" fontId="17" fillId="2" borderId="14" xfId="120" applyNumberFormat="1" applyFont="1" applyFill="1" applyBorder="1"/>
    <xf numFmtId="165" fontId="13" fillId="28" borderId="10" xfId="0" applyNumberFormat="1" applyFont="1" applyFill="1" applyBorder="1"/>
    <xf numFmtId="165" fontId="13" fillId="28" borderId="8" xfId="0" applyNumberFormat="1" applyFont="1" applyFill="1" applyBorder="1"/>
    <xf numFmtId="0" fontId="13" fillId="28" borderId="8" xfId="0" applyFont="1" applyFill="1" applyBorder="1"/>
    <xf numFmtId="165" fontId="17" fillId="28" borderId="14" xfId="0" applyNumberFormat="1" applyFont="1" applyFill="1" applyBorder="1"/>
    <xf numFmtId="165" fontId="17" fillId="28" borderId="7" xfId="0" applyNumberFormat="1" applyFont="1" applyFill="1" applyBorder="1"/>
    <xf numFmtId="165" fontId="17" fillId="28" borderId="0" xfId="0" applyNumberFormat="1" applyFont="1" applyFill="1" applyBorder="1"/>
    <xf numFmtId="165" fontId="17" fillId="28" borderId="11" xfId="0" applyNumberFormat="1" applyFont="1" applyFill="1" applyBorder="1"/>
    <xf numFmtId="165" fontId="17" fillId="28" borderId="9" xfId="0" applyNumberFormat="1" applyFont="1" applyFill="1" applyBorder="1"/>
    <xf numFmtId="165" fontId="17" fillId="28" borderId="8" xfId="0" applyNumberFormat="1" applyFont="1" applyFill="1" applyBorder="1"/>
    <xf numFmtId="0" fontId="13" fillId="3" borderId="13" xfId="0" applyFont="1" applyFill="1" applyBorder="1" applyAlignment="1">
      <alignment wrapText="1"/>
    </xf>
    <xf numFmtId="0" fontId="13" fillId="3" borderId="13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65" fontId="17" fillId="28" borderId="13" xfId="0" applyNumberFormat="1" applyFont="1" applyFill="1" applyBorder="1"/>
    <xf numFmtId="165" fontId="17" fillId="2" borderId="6" xfId="120" applyNumberFormat="1" applyFont="1" applyFill="1" applyBorder="1"/>
    <xf numFmtId="0" fontId="17" fillId="3" borderId="0" xfId="280" applyFont="1" applyFill="1" applyBorder="1" applyAlignment="1">
      <alignment horizontal="left"/>
    </xf>
    <xf numFmtId="165" fontId="13" fillId="3" borderId="15" xfId="0" applyNumberFormat="1" applyFont="1" applyFill="1" applyBorder="1" applyAlignment="1">
      <alignment horizontal="center"/>
    </xf>
    <xf numFmtId="165" fontId="13" fillId="3" borderId="5" xfId="0" applyNumberFormat="1" applyFont="1" applyFill="1" applyBorder="1" applyAlignment="1">
      <alignment horizontal="center"/>
    </xf>
    <xf numFmtId="166" fontId="17" fillId="3" borderId="0" xfId="0" applyNumberFormat="1" applyFont="1" applyFill="1"/>
    <xf numFmtId="0" fontId="19" fillId="3" borderId="0" xfId="0" applyFont="1" applyFill="1"/>
    <xf numFmtId="14" fontId="18" fillId="3" borderId="0" xfId="0" applyNumberFormat="1" applyFont="1" applyFill="1"/>
    <xf numFmtId="0" fontId="18" fillId="0" borderId="0" xfId="0" applyFont="1" applyFill="1"/>
    <xf numFmtId="0" fontId="23" fillId="3" borderId="0" xfId="0" applyFont="1" applyFill="1" applyAlignment="1">
      <alignment horizontal="right"/>
    </xf>
    <xf numFmtId="2" fontId="13" fillId="28" borderId="8" xfId="0" applyNumberFormat="1" applyFont="1" applyFill="1" applyBorder="1" applyAlignment="1">
      <alignment horizontal="center"/>
    </xf>
    <xf numFmtId="0" fontId="13" fillId="3" borderId="12" xfId="0" applyFont="1" applyFill="1" applyBorder="1" applyAlignment="1"/>
    <xf numFmtId="0" fontId="13" fillId="3" borderId="15" xfId="0" applyFont="1" applyFill="1" applyBorder="1"/>
    <xf numFmtId="0" fontId="13" fillId="3" borderId="5" xfId="0" applyFont="1" applyFill="1" applyBorder="1"/>
    <xf numFmtId="0" fontId="20" fillId="3" borderId="6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6" fillId="3" borderId="6" xfId="0" applyFont="1" applyFill="1" applyBorder="1" applyAlignment="1">
      <alignment horizontal="left"/>
    </xf>
    <xf numFmtId="0" fontId="46" fillId="3" borderId="0" xfId="0" applyFont="1" applyFill="1" applyBorder="1"/>
    <xf numFmtId="0" fontId="16" fillId="3" borderId="7" xfId="0" applyFont="1" applyFill="1" applyBorder="1" applyAlignment="1">
      <alignment horizontal="left" indent="1"/>
    </xf>
    <xf numFmtId="0" fontId="13" fillId="3" borderId="15" xfId="0" applyFont="1" applyFill="1" applyBorder="1" applyAlignment="1">
      <alignment horizontal="right"/>
    </xf>
    <xf numFmtId="0" fontId="17" fillId="3" borderId="15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center" vertical="top"/>
    </xf>
    <xf numFmtId="166" fontId="17" fillId="3" borderId="0" xfId="0" applyNumberFormat="1" applyFont="1" applyFill="1" applyBorder="1" applyAlignment="1">
      <alignment horizontal="center" vertical="top"/>
    </xf>
    <xf numFmtId="2" fontId="17" fillId="3" borderId="0" xfId="0" applyNumberFormat="1" applyFont="1" applyFill="1" applyBorder="1" applyAlignment="1">
      <alignment horizontal="center" vertical="top"/>
    </xf>
    <xf numFmtId="0" fontId="17" fillId="3" borderId="0" xfId="0" applyFont="1" applyFill="1" applyBorder="1" applyAlignment="1">
      <alignment horizontal="left" wrapText="1"/>
    </xf>
    <xf numFmtId="0" fontId="17" fillId="3" borderId="7" xfId="0" applyFont="1" applyFill="1" applyBorder="1" applyAlignment="1">
      <alignment wrapText="1"/>
    </xf>
    <xf numFmtId="0" fontId="47" fillId="3" borderId="6" xfId="0" applyFont="1" applyFill="1" applyBorder="1"/>
    <xf numFmtId="0" fontId="17" fillId="3" borderId="8" xfId="0" applyFont="1" applyFill="1" applyBorder="1" applyAlignment="1">
      <alignment horizontal="left"/>
    </xf>
    <xf numFmtId="0" fontId="5" fillId="3" borderId="0" xfId="0" applyFont="1" applyFill="1"/>
    <xf numFmtId="2" fontId="5" fillId="3" borderId="0" xfId="0" applyNumberFormat="1" applyFont="1" applyFill="1" applyBorder="1"/>
    <xf numFmtId="14" fontId="5" fillId="3" borderId="0" xfId="0" applyNumberFormat="1" applyFont="1" applyFill="1"/>
    <xf numFmtId="2" fontId="5" fillId="3" borderId="0" xfId="0" applyNumberFormat="1" applyFont="1" applyFill="1"/>
    <xf numFmtId="10" fontId="5" fillId="3" borderId="0" xfId="0" applyNumberFormat="1" applyFont="1" applyFill="1"/>
    <xf numFmtId="0" fontId="17" fillId="3" borderId="13" xfId="0" applyFont="1" applyFill="1" applyBorder="1" applyAlignment="1">
      <alignment wrapText="1"/>
    </xf>
    <xf numFmtId="165" fontId="17" fillId="2" borderId="8" xfId="94" applyNumberFormat="1" applyFont="1" applyFill="1" applyBorder="1"/>
    <xf numFmtId="165" fontId="17" fillId="2" borderId="11" xfId="96" applyNumberFormat="1" applyFont="1" applyFill="1" applyBorder="1"/>
    <xf numFmtId="165" fontId="17" fillId="2" borderId="8" xfId="97" applyNumberFormat="1" applyFont="1" applyFill="1" applyBorder="1"/>
    <xf numFmtId="0" fontId="27" fillId="3" borderId="0" xfId="0" applyFont="1" applyFill="1"/>
    <xf numFmtId="165" fontId="17" fillId="2" borderId="10" xfId="92" applyNumberFormat="1" applyFont="1" applyFill="1" applyBorder="1"/>
    <xf numFmtId="165" fontId="17" fillId="2" borderId="11" xfId="93" applyNumberFormat="1" applyFont="1" applyFill="1" applyBorder="1"/>
    <xf numFmtId="165" fontId="17" fillId="2" borderId="11" xfId="98" applyNumberFormat="1" applyFont="1" applyFill="1" applyBorder="1"/>
    <xf numFmtId="165" fontId="17" fillId="2" borderId="11" xfId="99" applyNumberFormat="1" applyFont="1" applyFill="1" applyBorder="1"/>
    <xf numFmtId="165" fontId="17" fillId="2" borderId="8" xfId="100" applyNumberFormat="1" applyFont="1" applyFill="1" applyBorder="1"/>
    <xf numFmtId="165" fontId="17" fillId="2" borderId="11" xfId="101" applyNumberFormat="1" applyFont="1" applyFill="1" applyBorder="1"/>
    <xf numFmtId="165" fontId="17" fillId="2" borderId="11" xfId="110" applyNumberFormat="1" applyFont="1" applyFill="1" applyBorder="1"/>
    <xf numFmtId="165" fontId="17" fillId="2" borderId="11" xfId="120" applyNumberFormat="1" applyFont="1" applyFill="1" applyBorder="1"/>
    <xf numFmtId="165" fontId="17" fillId="2" borderId="11" xfId="129" applyNumberFormat="1" applyFont="1" applyFill="1" applyBorder="1"/>
    <xf numFmtId="165" fontId="17" fillId="2" borderId="8" xfId="129" applyNumberFormat="1" applyFont="1" applyFill="1" applyBorder="1"/>
    <xf numFmtId="165" fontId="17" fillId="2" borderId="8" xfId="131" applyNumberFormat="1" applyFont="1" applyFill="1" applyBorder="1"/>
    <xf numFmtId="0" fontId="51" fillId="3" borderId="0" xfId="0" applyFont="1" applyFill="1"/>
    <xf numFmtId="165" fontId="17" fillId="2" borderId="11" xfId="126" applyNumberFormat="1" applyFont="1" applyFill="1" applyBorder="1"/>
    <xf numFmtId="165" fontId="17" fillId="2" borderId="11" xfId="124" applyNumberFormat="1" applyFont="1" applyFill="1" applyBorder="1"/>
    <xf numFmtId="165" fontId="17" fillId="2" borderId="8" xfId="123" applyNumberFormat="1" applyFont="1" applyFill="1" applyBorder="1"/>
    <xf numFmtId="165" fontId="17" fillId="2" borderId="10" xfId="120" applyNumberFormat="1" applyFont="1" applyFill="1" applyBorder="1"/>
    <xf numFmtId="165" fontId="17" fillId="2" borderId="9" xfId="119" applyNumberFormat="1" applyFont="1" applyFill="1" applyBorder="1"/>
    <xf numFmtId="165" fontId="17" fillId="2" borderId="11" xfId="118" applyNumberFormat="1" applyFont="1" applyFill="1" applyBorder="1"/>
    <xf numFmtId="165" fontId="17" fillId="2" borderId="11" xfId="113" applyNumberFormat="1" applyFont="1" applyFill="1" applyBorder="1"/>
    <xf numFmtId="165" fontId="17" fillId="2" borderId="8" xfId="113" applyNumberFormat="1" applyFont="1" applyFill="1" applyBorder="1"/>
    <xf numFmtId="165" fontId="17" fillId="2" borderId="11" xfId="112" applyNumberFormat="1" applyFont="1" applyFill="1" applyBorder="1"/>
    <xf numFmtId="165" fontId="17" fillId="2" borderId="8" xfId="109" applyNumberFormat="1" applyFont="1" applyFill="1" applyBorder="1"/>
    <xf numFmtId="165" fontId="17" fillId="2" borderId="11" xfId="107" applyNumberFormat="1" applyFont="1" applyFill="1" applyBorder="1"/>
    <xf numFmtId="165" fontId="17" fillId="2" borderId="8" xfId="106" applyNumberFormat="1" applyFont="1" applyFill="1" applyBorder="1"/>
    <xf numFmtId="165" fontId="17" fillId="2" borderId="11" xfId="105" applyNumberFormat="1" applyFont="1" applyFill="1" applyBorder="1"/>
    <xf numFmtId="165" fontId="17" fillId="2" borderId="8" xfId="104" applyNumberFormat="1" applyFont="1" applyFill="1" applyBorder="1"/>
    <xf numFmtId="165" fontId="17" fillId="2" borderId="9" xfId="133" applyNumberFormat="1" applyFont="1" applyFill="1" applyBorder="1"/>
    <xf numFmtId="165" fontId="17" fillId="2" borderId="11" xfId="132" applyNumberFormat="1" applyFont="1" applyFill="1" applyBorder="1"/>
    <xf numFmtId="165" fontId="17" fillId="2" borderId="9" xfId="102" applyNumberFormat="1" applyFont="1" applyFill="1" applyBorder="1"/>
    <xf numFmtId="0" fontId="50" fillId="3" borderId="0" xfId="0" applyFont="1" applyFill="1"/>
    <xf numFmtId="0" fontId="17" fillId="3" borderId="0" xfId="0" applyFont="1" applyFill="1" applyBorder="1"/>
    <xf numFmtId="0" fontId="17" fillId="3" borderId="0" xfId="0" applyFont="1" applyFill="1"/>
    <xf numFmtId="0" fontId="23" fillId="3" borderId="0" xfId="0" applyFont="1" applyFill="1" applyBorder="1"/>
    <xf numFmtId="0" fontId="23" fillId="3" borderId="6" xfId="0" applyFont="1" applyFill="1" applyBorder="1"/>
    <xf numFmtId="0" fontId="17" fillId="3" borderId="7" xfId="0" applyFont="1" applyFill="1" applyBorder="1"/>
    <xf numFmtId="0" fontId="17" fillId="3" borderId="6" xfId="0" applyFont="1" applyFill="1" applyBorder="1"/>
    <xf numFmtId="2" fontId="17" fillId="3" borderId="0" xfId="0" applyNumberFormat="1" applyFont="1" applyFill="1" applyBorder="1"/>
    <xf numFmtId="0" fontId="17" fillId="3" borderId="10" xfId="0" applyFont="1" applyFill="1" applyBorder="1"/>
    <xf numFmtId="0" fontId="17" fillId="3" borderId="8" xfId="0" applyFont="1" applyFill="1" applyBorder="1"/>
    <xf numFmtId="165" fontId="17" fillId="3" borderId="0" xfId="0" applyNumberFormat="1" applyFont="1" applyFill="1"/>
    <xf numFmtId="0" fontId="17" fillId="3" borderId="9" xfId="0" applyFont="1" applyFill="1" applyBorder="1"/>
    <xf numFmtId="0" fontId="17" fillId="3" borderId="11" xfId="0" applyFont="1" applyFill="1" applyBorder="1"/>
    <xf numFmtId="2" fontId="17" fillId="3" borderId="0" xfId="0" applyNumberFormat="1" applyFont="1" applyFill="1"/>
    <xf numFmtId="0" fontId="17" fillId="3" borderId="2" xfId="0" applyFont="1" applyFill="1" applyBorder="1" applyAlignment="1">
      <alignment horizontal="right"/>
    </xf>
    <xf numFmtId="0" fontId="17" fillId="3" borderId="3" xfId="0" applyFont="1" applyFill="1" applyBorder="1" applyAlignment="1">
      <alignment horizontal="right"/>
    </xf>
    <xf numFmtId="0" fontId="17" fillId="3" borderId="4" xfId="0" applyFont="1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165" fontId="17" fillId="3" borderId="3" xfId="0" applyNumberFormat="1" applyFont="1" applyFill="1" applyBorder="1" applyAlignment="1">
      <alignment horizontal="right"/>
    </xf>
    <xf numFmtId="165" fontId="17" fillId="3" borderId="4" xfId="0" applyNumberFormat="1" applyFont="1" applyFill="1" applyBorder="1" applyAlignment="1">
      <alignment horizontal="right"/>
    </xf>
    <xf numFmtId="0" fontId="17" fillId="3" borderId="4" xfId="0" applyFont="1" applyFill="1" applyBorder="1"/>
    <xf numFmtId="166" fontId="17" fillId="3" borderId="0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23" fillId="3" borderId="0" xfId="0" applyFont="1" applyFill="1"/>
    <xf numFmtId="0" fontId="17" fillId="3" borderId="8" xfId="0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10" fontId="17" fillId="3" borderId="0" xfId="0" applyNumberFormat="1" applyFont="1" applyFill="1" applyBorder="1"/>
    <xf numFmtId="0" fontId="7" fillId="3" borderId="15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 wrapText="1"/>
    </xf>
    <xf numFmtId="166" fontId="17" fillId="3" borderId="15" xfId="0" applyNumberFormat="1" applyFont="1" applyFill="1" applyBorder="1" applyAlignment="1">
      <alignment horizontal="center" wrapText="1"/>
    </xf>
    <xf numFmtId="2" fontId="17" fillId="3" borderId="13" xfId="0" applyNumberFormat="1" applyFont="1" applyFill="1" applyBorder="1" applyAlignment="1">
      <alignment horizontal="center"/>
    </xf>
    <xf numFmtId="0" fontId="17" fillId="3" borderId="1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/>
    </xf>
    <xf numFmtId="2" fontId="8" fillId="3" borderId="14" xfId="26" applyNumberFormat="1" applyFont="1" applyFill="1" applyBorder="1" applyAlignment="1">
      <alignment horizontal="center"/>
    </xf>
    <xf numFmtId="2" fontId="17" fillId="3" borderId="7" xfId="0" applyNumberFormat="1" applyFont="1" applyFill="1" applyBorder="1"/>
    <xf numFmtId="2" fontId="17" fillId="3" borderId="14" xfId="26" applyNumberFormat="1" applyFont="1" applyFill="1" applyBorder="1" applyAlignment="1">
      <alignment horizontal="center"/>
    </xf>
    <xf numFmtId="0" fontId="17" fillId="3" borderId="14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166" fontId="17" fillId="3" borderId="8" xfId="0" applyNumberFormat="1" applyFont="1" applyFill="1" applyBorder="1" applyAlignment="1">
      <alignment horizontal="center"/>
    </xf>
    <xf numFmtId="2" fontId="8" fillId="3" borderId="11" xfId="26" applyNumberFormat="1" applyFont="1" applyFill="1" applyBorder="1" applyAlignment="1">
      <alignment horizontal="center"/>
    </xf>
    <xf numFmtId="165" fontId="23" fillId="28" borderId="10" xfId="0" applyNumberFormat="1" applyFont="1" applyFill="1" applyBorder="1"/>
    <xf numFmtId="165" fontId="17" fillId="3" borderId="8" xfId="0" applyNumberFormat="1" applyFont="1" applyFill="1" applyBorder="1" applyAlignment="1">
      <alignment horizontal="right"/>
    </xf>
    <xf numFmtId="165" fontId="17" fillId="3" borderId="9" xfId="0" applyNumberFormat="1" applyFont="1" applyFill="1" applyBorder="1" applyAlignment="1">
      <alignment horizontal="right"/>
    </xf>
    <xf numFmtId="165" fontId="13" fillId="3" borderId="9" xfId="0" applyNumberFormat="1" applyFont="1" applyFill="1" applyBorder="1"/>
    <xf numFmtId="10" fontId="17" fillId="3" borderId="9" xfId="0" applyNumberFormat="1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right" wrapText="1"/>
    </xf>
    <xf numFmtId="14" fontId="17" fillId="3" borderId="7" xfId="0" applyNumberFormat="1" applyFont="1" applyFill="1" applyBorder="1" applyAlignment="1">
      <alignment wrapText="1"/>
    </xf>
    <xf numFmtId="165" fontId="17" fillId="2" borderId="13" xfId="103" applyNumberFormat="1" applyFont="1" applyFill="1" applyBorder="1"/>
    <xf numFmtId="165" fontId="17" fillId="2" borderId="14" xfId="103" applyNumberFormat="1" applyFont="1" applyFill="1" applyBorder="1"/>
    <xf numFmtId="165" fontId="17" fillId="2" borderId="11" xfId="103" applyNumberFormat="1" applyFont="1" applyFill="1" applyBorder="1"/>
    <xf numFmtId="165" fontId="17" fillId="2" borderId="13" xfId="116" applyNumberFormat="1" applyFont="1" applyFill="1" applyBorder="1"/>
    <xf numFmtId="165" fontId="17" fillId="2" borderId="14" xfId="116" applyNumberFormat="1" applyFont="1" applyFill="1" applyBorder="1"/>
    <xf numFmtId="165" fontId="17" fillId="2" borderId="11" xfId="116" applyNumberFormat="1" applyFont="1" applyFill="1" applyBorder="1"/>
    <xf numFmtId="165" fontId="13" fillId="28" borderId="11" xfId="0" applyNumberFormat="1" applyFont="1" applyFill="1" applyBorder="1"/>
    <xf numFmtId="0" fontId="5" fillId="3" borderId="0" xfId="0" applyFont="1" applyFill="1" applyAlignment="1">
      <alignment horizontal="center"/>
    </xf>
    <xf numFmtId="0" fontId="17" fillId="3" borderId="0" xfId="0" applyFont="1" applyFill="1" applyBorder="1"/>
    <xf numFmtId="0" fontId="17" fillId="3" borderId="0" xfId="0" applyFont="1" applyFill="1"/>
    <xf numFmtId="165" fontId="17" fillId="28" borderId="14" xfId="0" applyNumberFormat="1" applyFont="1" applyFill="1" applyBorder="1"/>
    <xf numFmtId="168" fontId="17" fillId="3" borderId="0" xfId="0" applyNumberFormat="1" applyFont="1" applyFill="1" applyBorder="1" applyAlignment="1">
      <alignment horizontal="right"/>
    </xf>
    <xf numFmtId="168" fontId="17" fillId="3" borderId="0" xfId="0" applyNumberFormat="1" applyFont="1" applyFill="1" applyBorder="1" applyAlignment="1">
      <alignment horizontal="right" vertical="top"/>
    </xf>
    <xf numFmtId="0" fontId="16" fillId="3" borderId="10" xfId="0" applyFont="1" applyFill="1" applyBorder="1" applyAlignment="1"/>
    <xf numFmtId="0" fontId="16" fillId="3" borderId="8" xfId="0" applyFont="1" applyFill="1" applyBorder="1" applyAlignment="1"/>
    <xf numFmtId="0" fontId="16" fillId="3" borderId="9" xfId="0" applyFont="1" applyFill="1" applyBorder="1" applyAlignment="1"/>
    <xf numFmtId="0" fontId="13" fillId="3" borderId="15" xfId="0" applyFont="1" applyFill="1" applyBorder="1" applyAlignment="1"/>
    <xf numFmtId="0" fontId="13" fillId="3" borderId="5" xfId="0" applyFont="1" applyFill="1" applyBorder="1" applyAlignment="1"/>
    <xf numFmtId="165" fontId="17" fillId="2" borderId="13" xfId="114" applyNumberFormat="1" applyFont="1" applyFill="1" applyBorder="1"/>
    <xf numFmtId="165" fontId="17" fillId="2" borderId="14" xfId="114" applyNumberFormat="1" applyFont="1" applyFill="1" applyBorder="1"/>
    <xf numFmtId="165" fontId="17" fillId="2" borderId="11" xfId="114" applyNumberFormat="1" applyFont="1" applyFill="1" applyBorder="1"/>
    <xf numFmtId="165" fontId="13" fillId="3" borderId="2" xfId="0" applyNumberFormat="1" applyFont="1" applyFill="1" applyBorder="1" applyAlignment="1"/>
    <xf numFmtId="165" fontId="13" fillId="3" borderId="3" xfId="0" applyNumberFormat="1" applyFont="1" applyFill="1" applyBorder="1" applyAlignment="1"/>
    <xf numFmtId="165" fontId="13" fillId="3" borderId="4" xfId="0" applyNumberFormat="1" applyFont="1" applyFill="1" applyBorder="1" applyAlignment="1"/>
    <xf numFmtId="165" fontId="17" fillId="2" borderId="13" xfId="117" applyNumberFormat="1" applyFont="1" applyFill="1" applyBorder="1"/>
    <xf numFmtId="165" fontId="17" fillId="2" borderId="14" xfId="117" applyNumberFormat="1" applyFont="1" applyFill="1" applyBorder="1"/>
    <xf numFmtId="165" fontId="17" fillId="2" borderId="11" xfId="117" applyNumberFormat="1" applyFont="1" applyFill="1" applyBorder="1"/>
    <xf numFmtId="165" fontId="17" fillId="2" borderId="15" xfId="120" applyNumberFormat="1" applyFont="1" applyFill="1" applyBorder="1"/>
    <xf numFmtId="165" fontId="17" fillId="2" borderId="0" xfId="120" applyNumberFormat="1" applyFont="1" applyFill="1" applyBorder="1"/>
    <xf numFmtId="14" fontId="17" fillId="3" borderId="14" xfId="0" applyNumberFormat="1" applyFont="1" applyFill="1" applyBorder="1" applyAlignment="1">
      <alignment horizontal="right"/>
    </xf>
    <xf numFmtId="165" fontId="17" fillId="2" borderId="7" xfId="120" applyNumberFormat="1" applyFont="1" applyFill="1" applyBorder="1"/>
    <xf numFmtId="165" fontId="17" fillId="2" borderId="5" xfId="120" applyNumberFormat="1" applyFont="1" applyFill="1" applyBorder="1"/>
    <xf numFmtId="165" fontId="17" fillId="2" borderId="12" xfId="129" applyNumberFormat="1" applyFont="1" applyFill="1" applyBorder="1"/>
    <xf numFmtId="165" fontId="17" fillId="2" borderId="6" xfId="129" applyNumberFormat="1" applyFont="1" applyFill="1" applyBorder="1"/>
    <xf numFmtId="165" fontId="17" fillId="2" borderId="5" xfId="129" applyNumberFormat="1" applyFont="1" applyFill="1" applyBorder="1"/>
    <xf numFmtId="14" fontId="8" fillId="3" borderId="14" xfId="140" applyNumberFormat="1" applyFont="1" applyFill="1" applyBorder="1" applyAlignment="1">
      <alignment horizontal="right"/>
    </xf>
    <xf numFmtId="14" fontId="13" fillId="3" borderId="3" xfId="0" applyNumberFormat="1" applyFont="1" applyFill="1" applyBorder="1" applyAlignment="1">
      <alignment wrapText="1"/>
    </xf>
    <xf numFmtId="14" fontId="13" fillId="3" borderId="4" xfId="0" applyNumberFormat="1" applyFont="1" applyFill="1" applyBorder="1" applyAlignment="1">
      <alignment wrapText="1"/>
    </xf>
    <xf numFmtId="2" fontId="16" fillId="3" borderId="10" xfId="0" applyNumberFormat="1" applyFont="1" applyFill="1" applyBorder="1" applyAlignment="1"/>
    <xf numFmtId="2" fontId="16" fillId="3" borderId="8" xfId="0" applyNumberFormat="1" applyFont="1" applyFill="1" applyBorder="1" applyAlignment="1"/>
    <xf numFmtId="2" fontId="16" fillId="3" borderId="9" xfId="0" applyNumberFormat="1" applyFont="1" applyFill="1" applyBorder="1" applyAlignment="1"/>
    <xf numFmtId="2" fontId="13" fillId="3" borderId="12" xfId="0" applyNumberFormat="1" applyFont="1" applyFill="1" applyBorder="1" applyAlignment="1"/>
    <xf numFmtId="2" fontId="13" fillId="3" borderId="15" xfId="0" applyNumberFormat="1" applyFont="1" applyFill="1" applyBorder="1" applyAlignment="1"/>
    <xf numFmtId="2" fontId="13" fillId="3" borderId="5" xfId="0" applyNumberFormat="1" applyFont="1" applyFill="1" applyBorder="1" applyAlignment="1"/>
    <xf numFmtId="0" fontId="13" fillId="3" borderId="2" xfId="0" applyFont="1" applyFill="1" applyBorder="1" applyAlignment="1">
      <alignment horizontal="left" vertical="center"/>
    </xf>
    <xf numFmtId="169" fontId="13" fillId="3" borderId="3" xfId="0" applyNumberFormat="1" applyFont="1" applyFill="1" applyBorder="1" applyAlignment="1"/>
    <xf numFmtId="9" fontId="17" fillId="3" borderId="0" xfId="0" applyNumberFormat="1" applyFont="1" applyFill="1" applyBorder="1"/>
    <xf numFmtId="167" fontId="17" fillId="3" borderId="0" xfId="0" applyNumberFormat="1" applyFont="1" applyFill="1" applyBorder="1"/>
    <xf numFmtId="167" fontId="17" fillId="3" borderId="0" xfId="0" applyNumberFormat="1" applyFont="1" applyFill="1"/>
    <xf numFmtId="0" fontId="1" fillId="3" borderId="0" xfId="474" applyFont="1" applyFill="1"/>
    <xf numFmtId="0" fontId="1" fillId="3" borderId="0" xfId="475" applyFont="1" applyFill="1"/>
    <xf numFmtId="0" fontId="1" fillId="3" borderId="0" xfId="476" applyFont="1" applyFill="1"/>
    <xf numFmtId="0" fontId="1" fillId="3" borderId="10" xfId="477" applyFont="1" applyFill="1" applyBorder="1"/>
    <xf numFmtId="2" fontId="1" fillId="3" borderId="14" xfId="26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10" fontId="17" fillId="3" borderId="7" xfId="0" applyNumberFormat="1" applyFont="1" applyFill="1" applyBorder="1" applyAlignment="1">
      <alignment horizontal="center" vertical="center"/>
    </xf>
    <xf numFmtId="9" fontId="17" fillId="3" borderId="7" xfId="0" applyNumberFormat="1" applyFont="1" applyFill="1" applyBorder="1" applyAlignment="1">
      <alignment horizontal="center" vertical="center"/>
    </xf>
    <xf numFmtId="2" fontId="17" fillId="3" borderId="7" xfId="0" applyNumberFormat="1" applyFont="1" applyFill="1" applyBorder="1" applyAlignment="1">
      <alignment horizontal="center" vertical="center"/>
    </xf>
    <xf numFmtId="167" fontId="17" fillId="3" borderId="7" xfId="0" applyNumberFormat="1" applyFont="1" applyFill="1" applyBorder="1" applyAlignment="1">
      <alignment horizontal="center" vertical="center"/>
    </xf>
    <xf numFmtId="10" fontId="17" fillId="3" borderId="7" xfId="195" applyNumberFormat="1" applyFont="1" applyFill="1" applyBorder="1" applyAlignment="1">
      <alignment horizontal="center" vertical="center"/>
    </xf>
    <xf numFmtId="10" fontId="17" fillId="3" borderId="5" xfId="0" applyNumberFormat="1" applyFont="1" applyFill="1" applyBorder="1" applyAlignment="1">
      <alignment horizontal="center" vertical="center"/>
    </xf>
    <xf numFmtId="10" fontId="23" fillId="3" borderId="9" xfId="0" applyNumberFormat="1" applyFont="1" applyFill="1" applyBorder="1" applyAlignment="1">
      <alignment horizontal="center" vertical="center"/>
    </xf>
    <xf numFmtId="165" fontId="17" fillId="4" borderId="14" xfId="0" applyNumberFormat="1" applyFont="1" applyFill="1" applyBorder="1"/>
    <xf numFmtId="165" fontId="17" fillId="4" borderId="6" xfId="0" applyNumberFormat="1" applyFont="1" applyFill="1" applyBorder="1"/>
    <xf numFmtId="165" fontId="17" fillId="4" borderId="10" xfId="0" applyNumberFormat="1" applyFont="1" applyFill="1" applyBorder="1"/>
    <xf numFmtId="165" fontId="17" fillId="4" borderId="11" xfId="0" applyNumberFormat="1" applyFont="1" applyFill="1" applyBorder="1"/>
    <xf numFmtId="165" fontId="17" fillId="4" borderId="0" xfId="0" applyNumberFormat="1" applyFont="1" applyFill="1" applyBorder="1"/>
    <xf numFmtId="165" fontId="17" fillId="4" borderId="8" xfId="0" applyNumberFormat="1" applyFont="1" applyFill="1" applyBorder="1"/>
    <xf numFmtId="165" fontId="17" fillId="4" borderId="7" xfId="0" applyNumberFormat="1" applyFont="1" applyFill="1" applyBorder="1"/>
    <xf numFmtId="0" fontId="17" fillId="4" borderId="1" xfId="280" applyFont="1" applyFill="1" applyBorder="1" applyAlignment="1">
      <alignment horizontal="left"/>
    </xf>
    <xf numFmtId="14" fontId="13" fillId="3" borderId="2" xfId="0" applyNumberFormat="1" applyFont="1" applyFill="1" applyBorder="1" applyAlignment="1"/>
    <xf numFmtId="0" fontId="24" fillId="3" borderId="12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50" fillId="3" borderId="0" xfId="0" applyFont="1" applyFill="1" applyAlignment="1">
      <alignment horizontal="left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</cellXfs>
  <cellStyles count="478">
    <cellStyle name="_x000a_bidires=100_x000d_" xfId="2"/>
    <cellStyle name="_x000a_bidires=100_x000d_ 2" xfId="143"/>
    <cellStyle name="_x000a_bidires=100_x000d_ 2 2" xfId="144"/>
    <cellStyle name="_x000a_bidires=100_x000d_ 2 3" xfId="145"/>
    <cellStyle name="_x000a_bidires=100_x000d_ 2 4" xfId="209"/>
    <cellStyle name="_x000a_bidires=100_x000d_ 3" xfId="146"/>
    <cellStyle name="_x000a_bidires=100_x000d_ 4" xfId="147"/>
    <cellStyle name="_x000a_bidires=100_x000d_ 5" xfId="142"/>
    <cellStyle name="20% - Accent1 2" xfId="148"/>
    <cellStyle name="20% - Accent2 2" xfId="149"/>
    <cellStyle name="20% - Accent3 2" xfId="150"/>
    <cellStyle name="20% - Accent4 2" xfId="151"/>
    <cellStyle name="20% - Accent5 2" xfId="152"/>
    <cellStyle name="20% - Accent6 2" xfId="153"/>
    <cellStyle name="40% - Accent1 2" xfId="154"/>
    <cellStyle name="40% - Accent2 2" xfId="155"/>
    <cellStyle name="40% - Accent3 2" xfId="156"/>
    <cellStyle name="40% - Accent4 2" xfId="157"/>
    <cellStyle name="40% - Accent5 2" xfId="158"/>
    <cellStyle name="40% - Accent6 2" xfId="159"/>
    <cellStyle name="60% - Accent1 2" xfId="160"/>
    <cellStyle name="60% - Accent2 2" xfId="161"/>
    <cellStyle name="60% - Accent3 2" xfId="162"/>
    <cellStyle name="60% - Accent4 2" xfId="163"/>
    <cellStyle name="60% - Accent5 2" xfId="164"/>
    <cellStyle name="60% - Accent6 2" xfId="165"/>
    <cellStyle name="Accent1 2" xfId="166"/>
    <cellStyle name="Accent2 2" xfId="167"/>
    <cellStyle name="Accent3 2" xfId="168"/>
    <cellStyle name="Accent4 2" xfId="169"/>
    <cellStyle name="Accent5 2" xfId="170"/>
    <cellStyle name="Accent6 2" xfId="171"/>
    <cellStyle name="Bad 2" xfId="172"/>
    <cellStyle name="Calculation 2" xfId="173"/>
    <cellStyle name="Check Cell 2" xfId="174"/>
    <cellStyle name="Comma  - Style1" xfId="4"/>
    <cellStyle name="Comma 10" xfId="459"/>
    <cellStyle name="Comma 2" xfId="3"/>
    <cellStyle name="Comma 2 2" xfId="213"/>
    <cellStyle name="Comma 2 3" xfId="223"/>
    <cellStyle name="Comma 2 3 2" xfId="445"/>
    <cellStyle name="Comma 2 3 3" xfId="467"/>
    <cellStyle name="Comma 2 4" xfId="282"/>
    <cellStyle name="Comma 2 5" xfId="461"/>
    <cellStyle name="Comma 3" xfId="138"/>
    <cellStyle name="Comma 3 2" xfId="277"/>
    <cellStyle name="Comma 3 2 2" xfId="447"/>
    <cellStyle name="Comma 3 2 3" xfId="469"/>
    <cellStyle name="Comma 3 3" xfId="356"/>
    <cellStyle name="Comma 3 4" xfId="463"/>
    <cellStyle name="Comma 4" xfId="139"/>
    <cellStyle name="Comma 4 2" xfId="278"/>
    <cellStyle name="Comma 4 2 2" xfId="448"/>
    <cellStyle name="Comma 4 2 3" xfId="470"/>
    <cellStyle name="Comma 4 3" xfId="357"/>
    <cellStyle name="Comma 4 4" xfId="464"/>
    <cellStyle name="Comma 5" xfId="359"/>
    <cellStyle name="Comma 5 2" xfId="440"/>
    <cellStyle name="Comma 6" xfId="361"/>
    <cellStyle name="Comma 6 2" xfId="450"/>
    <cellStyle name="Comma 7" xfId="365"/>
    <cellStyle name="Comma 8" xfId="455"/>
    <cellStyle name="Comma 9" xfId="457"/>
    <cellStyle name="Curren - Style2" xfId="5"/>
    <cellStyle name="Explanatory Text 2" xfId="175"/>
    <cellStyle name="Good 2" xfId="176"/>
    <cellStyle name="Heading 1 2" xfId="177"/>
    <cellStyle name="Heading 2 2" xfId="178"/>
    <cellStyle name="Heading 3 2" xfId="179"/>
    <cellStyle name="Heading 4 2" xfId="180"/>
    <cellStyle name="Input 2" xfId="181"/>
    <cellStyle name="Linked Cell 2" xfId="182"/>
    <cellStyle name="Neutral 2" xfId="183"/>
    <cellStyle name="Normal" xfId="0" builtinId="0"/>
    <cellStyle name="Normal - Style3" xfId="6"/>
    <cellStyle name="Normal 10" xfId="7"/>
    <cellStyle name="Normal 10 2" xfId="283"/>
    <cellStyle name="Normal 10 2 2" xfId="367"/>
    <cellStyle name="Normal 100" xfId="111"/>
    <cellStyle name="Normal 100 2" xfId="253"/>
    <cellStyle name="Normal 101" xfId="112"/>
    <cellStyle name="Normal 101 2" xfId="254"/>
    <cellStyle name="Normal 102" xfId="113"/>
    <cellStyle name="Normal 102 2" xfId="255"/>
    <cellStyle name="Normal 103" xfId="114"/>
    <cellStyle name="Normal 103 2" xfId="256"/>
    <cellStyle name="Normal 104" xfId="115"/>
    <cellStyle name="Normal 104 2" xfId="257"/>
    <cellStyle name="Normal 105" xfId="116"/>
    <cellStyle name="Normal 105 2" xfId="258"/>
    <cellStyle name="Normal 106" xfId="117"/>
    <cellStyle name="Normal 106 2" xfId="259"/>
    <cellStyle name="Normal 107" xfId="118"/>
    <cellStyle name="Normal 107 2" xfId="260"/>
    <cellStyle name="Normal 108" xfId="119"/>
    <cellStyle name="Normal 108 2" xfId="261"/>
    <cellStyle name="Normal 109" xfId="120"/>
    <cellStyle name="Normal 109 2" xfId="262"/>
    <cellStyle name="Normal 11" xfId="8"/>
    <cellStyle name="Normal 11 2" xfId="284"/>
    <cellStyle name="Normal 11 2 2" xfId="368"/>
    <cellStyle name="Normal 110" xfId="121"/>
    <cellStyle name="Normal 110 2" xfId="263"/>
    <cellStyle name="Normal 111" xfId="122"/>
    <cellStyle name="Normal 111 2" xfId="264"/>
    <cellStyle name="Normal 112" xfId="123"/>
    <cellStyle name="Normal 112 2" xfId="265"/>
    <cellStyle name="Normal 113" xfId="124"/>
    <cellStyle name="Normal 113 2" xfId="266"/>
    <cellStyle name="Normal 114" xfId="125"/>
    <cellStyle name="Normal 114 2" xfId="267"/>
    <cellStyle name="Normal 115" xfId="126"/>
    <cellStyle name="Normal 115 2" xfId="268"/>
    <cellStyle name="Normal 116" xfId="127"/>
    <cellStyle name="Normal 116 2" xfId="269"/>
    <cellStyle name="Normal 117" xfId="128"/>
    <cellStyle name="Normal 117 2" xfId="270"/>
    <cellStyle name="Normal 118" xfId="129"/>
    <cellStyle name="Normal 118 2" xfId="271"/>
    <cellStyle name="Normal 119" xfId="130"/>
    <cellStyle name="Normal 119 2" xfId="272"/>
    <cellStyle name="Normal 12" xfId="9"/>
    <cellStyle name="Normal 12 2" xfId="285"/>
    <cellStyle name="Normal 12 2 2" xfId="369"/>
    <cellStyle name="Normal 120" xfId="131"/>
    <cellStyle name="Normal 120 2" xfId="273"/>
    <cellStyle name="Normal 121" xfId="132"/>
    <cellStyle name="Normal 121 2" xfId="274"/>
    <cellStyle name="Normal 122" xfId="133"/>
    <cellStyle name="Normal 122 2" xfId="275"/>
    <cellStyle name="Normal 123" xfId="134"/>
    <cellStyle name="Normal 123 2" xfId="352"/>
    <cellStyle name="Normal 123 2 2" xfId="437"/>
    <cellStyle name="Normal 124" xfId="135"/>
    <cellStyle name="Normal 124 2" xfId="353"/>
    <cellStyle name="Normal 124 2 2" xfId="438"/>
    <cellStyle name="Normal 125" xfId="136"/>
    <cellStyle name="Normal 125 2" xfId="354"/>
    <cellStyle name="Normal 125 2 2" xfId="439"/>
    <cellStyle name="Normal 126" xfId="1"/>
    <cellStyle name="Normal 126 2" xfId="222"/>
    <cellStyle name="Normal 126 2 2" xfId="444"/>
    <cellStyle name="Normal 126 2 3" xfId="466"/>
    <cellStyle name="Normal 126 3" xfId="281"/>
    <cellStyle name="Normal 126 4" xfId="460"/>
    <cellStyle name="Normal 127" xfId="137"/>
    <cellStyle name="Normal 127 2" xfId="276"/>
    <cellStyle name="Normal 127 2 2" xfId="446"/>
    <cellStyle name="Normal 127 2 3" xfId="468"/>
    <cellStyle name="Normal 127 3" xfId="355"/>
    <cellStyle name="Normal 127 4" xfId="462"/>
    <cellStyle name="Normal 128" xfId="140"/>
    <cellStyle name="Normal 128 2" xfId="279"/>
    <cellStyle name="Normal 128 2 2" xfId="449"/>
    <cellStyle name="Normal 128 2 3" xfId="471"/>
    <cellStyle name="Normal 128 3" xfId="358"/>
    <cellStyle name="Normal 128 4" xfId="465"/>
    <cellStyle name="Normal 129" xfId="141"/>
    <cellStyle name="Normal 13" xfId="10"/>
    <cellStyle name="Normal 13 2" xfId="286"/>
    <cellStyle name="Normal 13 2 2" xfId="370"/>
    <cellStyle name="Normal 130" xfId="185"/>
    <cellStyle name="Normal 131" xfId="210"/>
    <cellStyle name="Normal 132" xfId="211"/>
    <cellStyle name="Normal 133" xfId="212"/>
    <cellStyle name="Normal 134" xfId="184"/>
    <cellStyle name="Normal 135" xfId="214"/>
    <cellStyle name="Normal 136" xfId="215"/>
    <cellStyle name="Normal 137" xfId="216"/>
    <cellStyle name="Normal 138" xfId="208"/>
    <cellStyle name="Normal 139" xfId="219"/>
    <cellStyle name="Normal 14" xfId="11"/>
    <cellStyle name="Normal 14 2" xfId="287"/>
    <cellStyle name="Normal 14 2 2" xfId="371"/>
    <cellStyle name="Normal 140" xfId="220"/>
    <cellStyle name="Normal 141" xfId="221"/>
    <cellStyle name="Normal 142" xfId="280"/>
    <cellStyle name="Normal 143" xfId="366"/>
    <cellStyle name="Normal 144" xfId="381"/>
    <cellStyle name="Normal 145" xfId="362"/>
    <cellStyle name="Normal 146" xfId="443"/>
    <cellStyle name="Normal 147" xfId="441"/>
    <cellStyle name="Normal 148" xfId="451"/>
    <cellStyle name="Normal 149" xfId="452"/>
    <cellStyle name="Normal 15" xfId="12"/>
    <cellStyle name="Normal 15 2" xfId="288"/>
    <cellStyle name="Normal 15 2 2" xfId="372"/>
    <cellStyle name="Normal 150" xfId="442"/>
    <cellStyle name="Normal 151" xfId="364"/>
    <cellStyle name="Normal 152" xfId="363"/>
    <cellStyle name="Normal 153" xfId="454"/>
    <cellStyle name="Normal 154" xfId="456"/>
    <cellStyle name="Normal 155" xfId="458"/>
    <cellStyle name="Normal 156" xfId="472"/>
    <cellStyle name="Normal 157" xfId="473"/>
    <cellStyle name="Normal 158" xfId="474"/>
    <cellStyle name="Normal 159" xfId="475"/>
    <cellStyle name="Normal 16" xfId="13"/>
    <cellStyle name="Normal 16 2" xfId="289"/>
    <cellStyle name="Normal 16 2 2" xfId="373"/>
    <cellStyle name="Normal 160" xfId="476"/>
    <cellStyle name="Normal 161" xfId="477"/>
    <cellStyle name="Normal 17" xfId="28"/>
    <cellStyle name="Normal 17 2" xfId="297"/>
    <cellStyle name="Normal 17 2 2" xfId="382"/>
    <cellStyle name="Normal 18" xfId="29"/>
    <cellStyle name="Normal 18 2" xfId="298"/>
    <cellStyle name="Normal 18 2 2" xfId="383"/>
    <cellStyle name="Normal 19" xfId="30"/>
    <cellStyle name="Normal 19 2" xfId="299"/>
    <cellStyle name="Normal 19 2 2" xfId="384"/>
    <cellStyle name="Normal 2" xfId="14"/>
    <cellStyle name="Normal 2 2" xfId="15"/>
    <cellStyle name="Normal 2 2 2" xfId="224"/>
    <cellStyle name="Normal 2 3" xfId="186"/>
    <cellStyle name="Normal 2 4" xfId="453"/>
    <cellStyle name="Normal 20" xfId="31"/>
    <cellStyle name="Normal 20 2" xfId="300"/>
    <cellStyle name="Normal 20 2 2" xfId="385"/>
    <cellStyle name="Normal 21" xfId="32"/>
    <cellStyle name="Normal 21 2" xfId="301"/>
    <cellStyle name="Normal 21 2 2" xfId="386"/>
    <cellStyle name="Normal 22" xfId="33"/>
    <cellStyle name="Normal 22 2" xfId="302"/>
    <cellStyle name="Normal 22 2 2" xfId="387"/>
    <cellStyle name="Normal 23" xfId="34"/>
    <cellStyle name="Normal 23 2" xfId="303"/>
    <cellStyle name="Normal 23 2 2" xfId="388"/>
    <cellStyle name="Normal 24" xfId="35"/>
    <cellStyle name="Normal 24 2" xfId="304"/>
    <cellStyle name="Normal 24 2 2" xfId="389"/>
    <cellStyle name="Normal 25" xfId="36"/>
    <cellStyle name="Normal 25 2" xfId="305"/>
    <cellStyle name="Normal 25 2 2" xfId="390"/>
    <cellStyle name="Normal 26" xfId="37"/>
    <cellStyle name="Normal 26 2" xfId="306"/>
    <cellStyle name="Normal 26 2 2" xfId="391"/>
    <cellStyle name="Normal 27" xfId="38"/>
    <cellStyle name="Normal 27 2" xfId="307"/>
    <cellStyle name="Normal 27 2 2" xfId="392"/>
    <cellStyle name="Normal 28" xfId="39"/>
    <cellStyle name="Normal 28 2" xfId="308"/>
    <cellStyle name="Normal 28 2 2" xfId="393"/>
    <cellStyle name="Normal 29" xfId="40"/>
    <cellStyle name="Normal 29 2" xfId="309"/>
    <cellStyle name="Normal 29 2 2" xfId="394"/>
    <cellStyle name="Normal 3" xfId="16"/>
    <cellStyle name="Normal 3 2" xfId="290"/>
    <cellStyle name="Normal 3 2 2" xfId="374"/>
    <cellStyle name="Normal 30" xfId="41"/>
    <cellStyle name="Normal 30 2" xfId="310"/>
    <cellStyle name="Normal 30 2 2" xfId="395"/>
    <cellStyle name="Normal 31" xfId="42"/>
    <cellStyle name="Normal 31 2" xfId="311"/>
    <cellStyle name="Normal 31 2 2" xfId="396"/>
    <cellStyle name="Normal 32" xfId="43"/>
    <cellStyle name="Normal 32 2" xfId="312"/>
    <cellStyle name="Normal 32 2 2" xfId="397"/>
    <cellStyle name="Normal 33" xfId="44"/>
    <cellStyle name="Normal 33 2" xfId="313"/>
    <cellStyle name="Normal 33 2 2" xfId="398"/>
    <cellStyle name="Normal 34" xfId="45"/>
    <cellStyle name="Normal 34 2" xfId="314"/>
    <cellStyle name="Normal 34 2 2" xfId="399"/>
    <cellStyle name="Normal 35" xfId="46"/>
    <cellStyle name="Normal 35 2" xfId="315"/>
    <cellStyle name="Normal 35 2 2" xfId="400"/>
    <cellStyle name="Normal 36" xfId="47"/>
    <cellStyle name="Normal 36 2" xfId="316"/>
    <cellStyle name="Normal 36 2 2" xfId="401"/>
    <cellStyle name="Normal 37" xfId="48"/>
    <cellStyle name="Normal 37 2" xfId="317"/>
    <cellStyle name="Normal 37 2 2" xfId="402"/>
    <cellStyle name="Normal 38" xfId="49"/>
    <cellStyle name="Normal 38 2" xfId="318"/>
    <cellStyle name="Normal 38 2 2" xfId="403"/>
    <cellStyle name="Normal 39" xfId="50"/>
    <cellStyle name="Normal 39 2" xfId="319"/>
    <cellStyle name="Normal 39 2 2" xfId="404"/>
    <cellStyle name="Normal 4" xfId="17"/>
    <cellStyle name="Normal 4 2" xfId="291"/>
    <cellStyle name="Normal 4 2 2" xfId="375"/>
    <cellStyle name="Normal 40" xfId="51"/>
    <cellStyle name="Normal 40 2" xfId="320"/>
    <cellStyle name="Normal 40 2 2" xfId="405"/>
    <cellStyle name="Normal 41" xfId="52"/>
    <cellStyle name="Normal 41 2" xfId="321"/>
    <cellStyle name="Normal 41 2 2" xfId="406"/>
    <cellStyle name="Normal 42" xfId="53"/>
    <cellStyle name="Normal 42 2" xfId="322"/>
    <cellStyle name="Normal 42 2 2" xfId="407"/>
    <cellStyle name="Normal 43" xfId="54"/>
    <cellStyle name="Normal 43 2" xfId="323"/>
    <cellStyle name="Normal 43 2 2" xfId="408"/>
    <cellStyle name="Normal 44" xfId="55"/>
    <cellStyle name="Normal 44 2" xfId="324"/>
    <cellStyle name="Normal 44 2 2" xfId="409"/>
    <cellStyle name="Normal 45" xfId="56"/>
    <cellStyle name="Normal 45 2" xfId="325"/>
    <cellStyle name="Normal 45 2 2" xfId="410"/>
    <cellStyle name="Normal 46" xfId="57"/>
    <cellStyle name="Normal 46 2" xfId="326"/>
    <cellStyle name="Normal 46 2 2" xfId="411"/>
    <cellStyle name="Normal 47" xfId="58"/>
    <cellStyle name="Normal 47 2" xfId="327"/>
    <cellStyle name="Normal 47 2 2" xfId="412"/>
    <cellStyle name="Normal 48" xfId="59"/>
    <cellStyle name="Normal 48 2" xfId="328"/>
    <cellStyle name="Normal 48 2 2" xfId="413"/>
    <cellStyle name="Normal 49" xfId="60"/>
    <cellStyle name="Normal 49 2" xfId="329"/>
    <cellStyle name="Normal 49 2 2" xfId="414"/>
    <cellStyle name="Normal 5" xfId="18"/>
    <cellStyle name="Normal 5 2" xfId="292"/>
    <cellStyle name="Normal 5 2 2" xfId="376"/>
    <cellStyle name="Normal 50" xfId="61"/>
    <cellStyle name="Normal 50 2" xfId="330"/>
    <cellStyle name="Normal 50 2 2" xfId="415"/>
    <cellStyle name="Normal 51" xfId="62"/>
    <cellStyle name="Normal 51 2" xfId="331"/>
    <cellStyle name="Normal 51 2 2" xfId="416"/>
    <cellStyle name="Normal 52" xfId="63"/>
    <cellStyle name="Normal 52 2" xfId="332"/>
    <cellStyle name="Normal 52 2 2" xfId="417"/>
    <cellStyle name="Normal 53" xfId="64"/>
    <cellStyle name="Normal 53 2" xfId="333"/>
    <cellStyle name="Normal 53 2 2" xfId="418"/>
    <cellStyle name="Normal 54" xfId="65"/>
    <cellStyle name="Normal 54 2" xfId="334"/>
    <cellStyle name="Normal 54 2 2" xfId="419"/>
    <cellStyle name="Normal 55" xfId="66"/>
    <cellStyle name="Normal 55 2" xfId="335"/>
    <cellStyle name="Normal 55 2 2" xfId="420"/>
    <cellStyle name="Normal 56" xfId="67"/>
    <cellStyle name="Normal 56 2" xfId="336"/>
    <cellStyle name="Normal 56 2 2" xfId="421"/>
    <cellStyle name="Normal 57" xfId="68"/>
    <cellStyle name="Normal 57 2" xfId="337"/>
    <cellStyle name="Normal 57 2 2" xfId="422"/>
    <cellStyle name="Normal 58" xfId="69"/>
    <cellStyle name="Normal 58 2" xfId="338"/>
    <cellStyle name="Normal 58 2 2" xfId="423"/>
    <cellStyle name="Normal 59" xfId="70"/>
    <cellStyle name="Normal 59 2" xfId="339"/>
    <cellStyle name="Normal 59 2 2" xfId="424"/>
    <cellStyle name="Normal 6" xfId="19"/>
    <cellStyle name="Normal 6 2" xfId="293"/>
    <cellStyle name="Normal 6 2 2" xfId="377"/>
    <cellStyle name="Normal 60" xfId="71"/>
    <cellStyle name="Normal 60 2" xfId="340"/>
    <cellStyle name="Normal 60 2 2" xfId="425"/>
    <cellStyle name="Normal 61" xfId="72"/>
    <cellStyle name="Normal 61 2" xfId="341"/>
    <cellStyle name="Normal 61 2 2" xfId="426"/>
    <cellStyle name="Normal 62" xfId="73"/>
    <cellStyle name="Normal 62 2" xfId="342"/>
    <cellStyle name="Normal 62 2 2" xfId="427"/>
    <cellStyle name="Normal 63" xfId="74"/>
    <cellStyle name="Normal 63 2" xfId="343"/>
    <cellStyle name="Normal 63 2 2" xfId="428"/>
    <cellStyle name="Normal 64" xfId="75"/>
    <cellStyle name="Normal 64 2" xfId="344"/>
    <cellStyle name="Normal 64 2 2" xfId="429"/>
    <cellStyle name="Normal 65" xfId="76"/>
    <cellStyle name="Normal 65 2" xfId="345"/>
    <cellStyle name="Normal 65 2 2" xfId="430"/>
    <cellStyle name="Normal 66" xfId="77"/>
    <cellStyle name="Normal 66 2" xfId="346"/>
    <cellStyle name="Normal 66 2 2" xfId="431"/>
    <cellStyle name="Normal 67" xfId="78"/>
    <cellStyle name="Normal 67 2" xfId="347"/>
    <cellStyle name="Normal 67 2 2" xfId="432"/>
    <cellStyle name="Normal 68" xfId="79"/>
    <cellStyle name="Normal 68 2" xfId="348"/>
    <cellStyle name="Normal 68 2 2" xfId="433"/>
    <cellStyle name="Normal 69" xfId="80"/>
    <cellStyle name="Normal 69 2" xfId="349"/>
    <cellStyle name="Normal 69 2 2" xfId="434"/>
    <cellStyle name="Normal 7" xfId="20"/>
    <cellStyle name="Normal 7 2" xfId="294"/>
    <cellStyle name="Normal 7 2 2" xfId="378"/>
    <cellStyle name="Normal 70" xfId="81"/>
    <cellStyle name="Normal 70 2" xfId="350"/>
    <cellStyle name="Normal 70 2 2" xfId="435"/>
    <cellStyle name="Normal 71" xfId="82"/>
    <cellStyle name="Normal 71 2" xfId="351"/>
    <cellStyle name="Normal 71 2 2" xfId="436"/>
    <cellStyle name="Normal 72" xfId="83"/>
    <cellStyle name="Normal 72 2" xfId="225"/>
    <cellStyle name="Normal 73" xfId="84"/>
    <cellStyle name="Normal 73 2" xfId="226"/>
    <cellStyle name="Normal 74" xfId="85"/>
    <cellStyle name="Normal 74 2" xfId="227"/>
    <cellStyle name="Normal 75" xfId="86"/>
    <cellStyle name="Normal 75 2" xfId="228"/>
    <cellStyle name="Normal 76" xfId="87"/>
    <cellStyle name="Normal 76 2" xfId="229"/>
    <cellStyle name="Normal 77" xfId="88"/>
    <cellStyle name="Normal 77 2" xfId="230"/>
    <cellStyle name="Normal 78" xfId="89"/>
    <cellStyle name="Normal 78 2" xfId="231"/>
    <cellStyle name="Normal 79" xfId="90"/>
    <cellStyle name="Normal 79 2" xfId="232"/>
    <cellStyle name="Normal 8" xfId="21"/>
    <cellStyle name="Normal 8 2" xfId="295"/>
    <cellStyle name="Normal 8 2 2" xfId="379"/>
    <cellStyle name="Normal 80" xfId="91"/>
    <cellStyle name="Normal 80 2" xfId="233"/>
    <cellStyle name="Normal 81" xfId="92"/>
    <cellStyle name="Normal 81 2" xfId="234"/>
    <cellStyle name="Normal 82" xfId="93"/>
    <cellStyle name="Normal 82 2" xfId="235"/>
    <cellStyle name="Normal 83" xfId="94"/>
    <cellStyle name="Normal 83 2" xfId="236"/>
    <cellStyle name="Normal 84" xfId="95"/>
    <cellStyle name="Normal 84 2" xfId="237"/>
    <cellStyle name="Normal 85" xfId="96"/>
    <cellStyle name="Normal 85 2" xfId="238"/>
    <cellStyle name="Normal 86" xfId="97"/>
    <cellStyle name="Normal 86 2" xfId="239"/>
    <cellStyle name="Normal 87" xfId="98"/>
    <cellStyle name="Normal 87 2" xfId="240"/>
    <cellStyle name="Normal 88" xfId="99"/>
    <cellStyle name="Normal 88 2" xfId="241"/>
    <cellStyle name="Normal 89" xfId="100"/>
    <cellStyle name="Normal 89 2" xfId="242"/>
    <cellStyle name="Normal 9" xfId="22"/>
    <cellStyle name="Normal 9 2" xfId="296"/>
    <cellStyle name="Normal 9 2 2" xfId="380"/>
    <cellStyle name="Normal 90" xfId="101"/>
    <cellStyle name="Normal 90 2" xfId="243"/>
    <cellStyle name="Normal 91" xfId="102"/>
    <cellStyle name="Normal 91 2" xfId="244"/>
    <cellStyle name="Normal 92" xfId="103"/>
    <cellStyle name="Normal 92 2" xfId="245"/>
    <cellStyle name="Normal 93" xfId="104"/>
    <cellStyle name="Normal 93 2" xfId="246"/>
    <cellStyle name="Normal 94" xfId="105"/>
    <cellStyle name="Normal 94 2" xfId="247"/>
    <cellStyle name="Normal 95" xfId="106"/>
    <cellStyle name="Normal 95 2" xfId="248"/>
    <cellStyle name="Normal 96" xfId="107"/>
    <cellStyle name="Normal 96 2" xfId="249"/>
    <cellStyle name="Normal 97" xfId="108"/>
    <cellStyle name="Normal 97 2" xfId="250"/>
    <cellStyle name="Normal 98" xfId="109"/>
    <cellStyle name="Normal 98 2" xfId="251"/>
    <cellStyle name="Normal 99" xfId="110"/>
    <cellStyle name="Normal 99 2" xfId="252"/>
    <cellStyle name="Note 2" xfId="188"/>
    <cellStyle name="Note 2 2" xfId="189"/>
    <cellStyle name="Note 2 3" xfId="190"/>
    <cellStyle name="Note 2 4" xfId="217"/>
    <cellStyle name="Note 3" xfId="191"/>
    <cellStyle name="Note 4" xfId="192"/>
    <cellStyle name="Note 5" xfId="187"/>
    <cellStyle name="Output 2" xfId="193"/>
    <cellStyle name="Percent 2" xfId="24"/>
    <cellStyle name="Percent 2 2" xfId="25"/>
    <cellStyle name="Percent 2 2 2" xfId="195"/>
    <cellStyle name="Percent 2 3" xfId="196"/>
    <cellStyle name="Percent 2 4" xfId="194"/>
    <cellStyle name="Percent 3" xfId="26"/>
    <cellStyle name="Percent 3 2" xfId="197"/>
    <cellStyle name="Percent 4" xfId="23"/>
    <cellStyle name="Percent 4 2" xfId="198"/>
    <cellStyle name="Percent 5" xfId="360"/>
    <cellStyle name="Style 1" xfId="27"/>
    <cellStyle name="Style 1 2" xfId="200"/>
    <cellStyle name="Style 1 2 2" xfId="201"/>
    <cellStyle name="Style 1 2 3" xfId="202"/>
    <cellStyle name="Style 1 2 4" xfId="218"/>
    <cellStyle name="Style 1 3" xfId="203"/>
    <cellStyle name="Style 1 4" xfId="204"/>
    <cellStyle name="Style 1 5" xfId="199"/>
    <cellStyle name="Title 2" xfId="205"/>
    <cellStyle name="Total 2" xfId="206"/>
    <cellStyle name="Warning Text 2" xfId="207"/>
  </cellStyles>
  <dxfs count="0"/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B17"/>
  <sheetViews>
    <sheetView tabSelected="1" workbookViewId="0"/>
  </sheetViews>
  <sheetFormatPr defaultColWidth="9.140625" defaultRowHeight="15" x14ac:dyDescent="0.25"/>
  <cols>
    <col min="1" max="1" width="1.85546875" style="3" customWidth="1"/>
    <col min="2" max="16384" width="9.140625" style="3"/>
  </cols>
  <sheetData>
    <row r="8" spans="2:2" ht="18.75" x14ac:dyDescent="0.3">
      <c r="B8" s="109"/>
    </row>
    <row r="10" spans="2:2" ht="26.25" x14ac:dyDescent="0.4">
      <c r="B10" s="167" t="s">
        <v>376</v>
      </c>
    </row>
    <row r="11" spans="2:2" ht="11.25" customHeight="1" x14ac:dyDescent="0.35">
      <c r="B11" s="88"/>
    </row>
    <row r="12" spans="2:2" ht="18.75" x14ac:dyDescent="0.3">
      <c r="B12" s="166" t="s">
        <v>436</v>
      </c>
    </row>
    <row r="17" spans="2:2" x14ac:dyDescent="0.25">
      <c r="B17" s="3" t="s">
        <v>437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39"/>
  <sheetViews>
    <sheetView zoomScaleNormal="100" workbookViewId="0"/>
  </sheetViews>
  <sheetFormatPr defaultColWidth="9.140625" defaultRowHeight="15" x14ac:dyDescent="0.25"/>
  <cols>
    <col min="1" max="1" width="3.7109375" style="3" customWidth="1"/>
    <col min="2" max="2" width="38.42578125" style="3" customWidth="1"/>
    <col min="3" max="3" width="18.85546875" style="3" customWidth="1"/>
    <col min="4" max="4" width="15.140625" style="3" customWidth="1"/>
    <col min="5" max="5" width="12.5703125" style="3" customWidth="1"/>
    <col min="6" max="16384" width="9.140625" style="3"/>
  </cols>
  <sheetData>
    <row r="1" spans="1:8" ht="23.25" x14ac:dyDescent="0.35">
      <c r="A1" s="1" t="s">
        <v>438</v>
      </c>
      <c r="B1" s="2"/>
    </row>
    <row r="2" spans="1:8" ht="15" customHeight="1" x14ac:dyDescent="0.35">
      <c r="A2" s="1"/>
      <c r="B2" s="2"/>
      <c r="F2" s="2"/>
    </row>
    <row r="3" spans="1:8" ht="23.25" x14ac:dyDescent="0.35">
      <c r="A3" s="1"/>
      <c r="B3" s="387" t="s">
        <v>399</v>
      </c>
      <c r="C3" s="388"/>
      <c r="F3" s="2"/>
    </row>
    <row r="4" spans="1:8" ht="15" customHeight="1" x14ac:dyDescent="0.35">
      <c r="A4" s="1"/>
      <c r="B4" s="389" t="s">
        <v>403</v>
      </c>
      <c r="C4" s="390"/>
      <c r="F4" s="2"/>
    </row>
    <row r="5" spans="1:8" ht="15" customHeight="1" x14ac:dyDescent="0.35">
      <c r="A5" s="1"/>
      <c r="B5" s="269" t="s">
        <v>402</v>
      </c>
      <c r="C5" s="370" t="s">
        <v>400</v>
      </c>
      <c r="D5" s="235"/>
      <c r="E5" s="288"/>
      <c r="F5" s="268"/>
      <c r="G5" s="288"/>
      <c r="H5" s="288"/>
    </row>
    <row r="6" spans="1:8" ht="15" customHeight="1" x14ac:dyDescent="0.35">
      <c r="A6" s="1"/>
      <c r="B6" s="290" t="s">
        <v>98</v>
      </c>
      <c r="C6" s="371">
        <v>2.7400000000000001E-2</v>
      </c>
      <c r="D6" s="265"/>
      <c r="E6" s="9"/>
      <c r="F6" s="294"/>
      <c r="G6" s="9"/>
      <c r="H6" s="9"/>
    </row>
    <row r="7" spans="1:8" ht="15" customHeight="1" x14ac:dyDescent="0.35">
      <c r="A7" s="1"/>
      <c r="B7" s="290" t="s">
        <v>92</v>
      </c>
      <c r="C7" s="371">
        <v>1.8499999999999999E-2</v>
      </c>
      <c r="D7" s="265"/>
      <c r="E7" s="9"/>
      <c r="F7" s="294"/>
      <c r="G7" s="9"/>
      <c r="H7" s="9"/>
    </row>
    <row r="8" spans="1:8" ht="15" customHeight="1" x14ac:dyDescent="0.35">
      <c r="A8" s="1"/>
      <c r="B8" s="290" t="s">
        <v>99</v>
      </c>
      <c r="C8" s="372">
        <v>0.38</v>
      </c>
      <c r="D8" s="265"/>
      <c r="E8" s="110"/>
      <c r="F8" s="362"/>
      <c r="G8" s="110"/>
      <c r="H8" s="110"/>
    </row>
    <row r="9" spans="1:8" ht="15" customHeight="1" x14ac:dyDescent="0.35">
      <c r="A9" s="1"/>
      <c r="B9" s="290" t="s">
        <v>100</v>
      </c>
      <c r="C9" s="373">
        <v>0.43</v>
      </c>
      <c r="D9" s="265"/>
      <c r="E9" s="278"/>
      <c r="F9" s="272"/>
      <c r="G9" s="278"/>
      <c r="H9" s="278"/>
    </row>
    <row r="10" spans="1:8" ht="15" customHeight="1" x14ac:dyDescent="0.35">
      <c r="A10" s="1"/>
      <c r="B10" s="290" t="s">
        <v>101</v>
      </c>
      <c r="C10" s="373">
        <v>0</v>
      </c>
      <c r="D10" s="247"/>
      <c r="E10" s="278"/>
      <c r="F10" s="272"/>
      <c r="G10" s="278"/>
      <c r="H10" s="278"/>
    </row>
    <row r="11" spans="1:8" ht="15" customHeight="1" x14ac:dyDescent="0.35">
      <c r="A11" s="1"/>
      <c r="B11" s="290" t="s">
        <v>102</v>
      </c>
      <c r="C11" s="374">
        <v>7.0000000000000007E-2</v>
      </c>
      <c r="D11" s="265"/>
      <c r="E11" s="364"/>
      <c r="F11" s="363"/>
      <c r="G11" s="364"/>
      <c r="H11" s="364"/>
    </row>
    <row r="12" spans="1:8" ht="15" customHeight="1" x14ac:dyDescent="0.35">
      <c r="A12" s="1"/>
      <c r="B12" s="290" t="s">
        <v>103</v>
      </c>
      <c r="C12" s="374">
        <v>0.28000000000000003</v>
      </c>
      <c r="D12" s="247"/>
      <c r="E12" s="364"/>
      <c r="F12" s="363"/>
      <c r="G12" s="364"/>
      <c r="H12" s="364"/>
    </row>
    <row r="13" spans="1:8" ht="15" customHeight="1" x14ac:dyDescent="0.35">
      <c r="A13" s="1"/>
      <c r="B13" s="290" t="s">
        <v>104</v>
      </c>
      <c r="C13" s="374">
        <v>0.28000000000000003</v>
      </c>
      <c r="D13" s="247"/>
      <c r="E13" s="364"/>
      <c r="F13" s="363"/>
      <c r="G13" s="364"/>
      <c r="H13" s="364"/>
    </row>
    <row r="14" spans="1:8" ht="15" customHeight="1" x14ac:dyDescent="0.35">
      <c r="A14" s="1"/>
      <c r="B14" s="290" t="s">
        <v>105</v>
      </c>
      <c r="C14" s="375">
        <f>0.0175/7</f>
        <v>2.5000000000000001E-3</v>
      </c>
      <c r="D14" s="247"/>
      <c r="E14" s="9"/>
      <c r="F14" s="294"/>
      <c r="G14" s="9"/>
      <c r="H14" s="9"/>
    </row>
    <row r="15" spans="1:8" ht="15" customHeight="1" x14ac:dyDescent="0.35">
      <c r="A15" s="1"/>
      <c r="B15" s="290" t="s">
        <v>401</v>
      </c>
      <c r="C15" s="375">
        <v>8.0000000000000004E-4</v>
      </c>
      <c r="D15" s="265"/>
      <c r="E15" s="9"/>
      <c r="F15" s="294"/>
      <c r="G15" s="9"/>
      <c r="H15" s="9"/>
    </row>
    <row r="16" spans="1:8" ht="15" customHeight="1" x14ac:dyDescent="0.35">
      <c r="A16" s="1"/>
      <c r="B16" s="290" t="s">
        <v>106</v>
      </c>
      <c r="C16" s="373">
        <f>ROUND(C9+(C9-C10)*C8/(1-C8),2)</f>
        <v>0.69</v>
      </c>
      <c r="D16" s="247"/>
      <c r="E16" s="278"/>
      <c r="F16" s="272"/>
      <c r="G16" s="278"/>
      <c r="H16" s="278"/>
    </row>
    <row r="17" spans="1:8" ht="15" customHeight="1" x14ac:dyDescent="0.35">
      <c r="A17" s="1"/>
      <c r="B17" s="291" t="s">
        <v>107</v>
      </c>
      <c r="C17" s="376">
        <f>C6*(1-C13)+C16*C11</f>
        <v>6.8028000000000005E-2</v>
      </c>
      <c r="E17" s="9"/>
      <c r="F17" s="294"/>
      <c r="G17" s="9"/>
      <c r="H17" s="9"/>
    </row>
    <row r="18" spans="1:8" ht="15" customHeight="1" x14ac:dyDescent="0.35">
      <c r="A18" s="1"/>
      <c r="B18" s="292" t="s">
        <v>108</v>
      </c>
      <c r="C18" s="313">
        <f>C6+C7+C14+C15</f>
        <v>4.9200000000000001E-2</v>
      </c>
      <c r="E18" s="9"/>
      <c r="F18" s="294"/>
      <c r="G18" s="9"/>
      <c r="H18" s="9"/>
    </row>
    <row r="19" spans="1:8" ht="15" customHeight="1" x14ac:dyDescent="0.35">
      <c r="A19" s="1"/>
      <c r="B19" s="291" t="s">
        <v>109</v>
      </c>
      <c r="C19" s="376">
        <f>C17*(1-C8)+(C18)*C8</f>
        <v>6.0873360000000001E-2</v>
      </c>
      <c r="D19" s="265"/>
      <c r="E19" s="9"/>
      <c r="F19" s="294"/>
      <c r="G19" s="9"/>
      <c r="H19" s="9"/>
    </row>
    <row r="20" spans="1:8" ht="15" customHeight="1" x14ac:dyDescent="0.35">
      <c r="A20" s="1"/>
      <c r="B20" s="293" t="s">
        <v>110</v>
      </c>
      <c r="C20" s="377">
        <f>C17*(1-C8)+(C18)*(1-C12)*C8</f>
        <v>5.5638480000000004E-2</v>
      </c>
      <c r="D20" s="265"/>
      <c r="E20" s="9"/>
      <c r="F20" s="294"/>
      <c r="G20" s="9"/>
      <c r="H20" s="9"/>
    </row>
    <row r="21" spans="1:8" ht="8.25" customHeight="1" x14ac:dyDescent="0.35">
      <c r="A21" s="1"/>
      <c r="B21" s="2"/>
      <c r="F21" s="2"/>
    </row>
    <row r="22" spans="1:8" ht="26.25" customHeight="1" x14ac:dyDescent="0.25">
      <c r="B22" s="391" t="s">
        <v>440</v>
      </c>
      <c r="C22" s="391"/>
      <c r="D22" s="391"/>
    </row>
    <row r="23" spans="1:8" x14ac:dyDescent="0.25">
      <c r="C23" s="9"/>
    </row>
    <row r="24" spans="1:8" x14ac:dyDescent="0.25">
      <c r="C24" s="9"/>
    </row>
    <row r="25" spans="1:8" x14ac:dyDescent="0.25">
      <c r="C25" s="9"/>
    </row>
    <row r="26" spans="1:8" x14ac:dyDescent="0.25">
      <c r="C26" s="9"/>
    </row>
    <row r="28" spans="1:8" x14ac:dyDescent="0.25">
      <c r="C28" s="9"/>
    </row>
    <row r="29" spans="1:8" x14ac:dyDescent="0.25">
      <c r="C29" s="9"/>
    </row>
    <row r="30" spans="1:8" x14ac:dyDescent="0.25">
      <c r="C30" s="9"/>
    </row>
    <row r="31" spans="1:8" x14ac:dyDescent="0.25">
      <c r="C31" s="9"/>
    </row>
    <row r="36" spans="4:5" x14ac:dyDescent="0.25">
      <c r="D36" s="9"/>
      <c r="E36" s="9"/>
    </row>
    <row r="37" spans="4:5" x14ac:dyDescent="0.25">
      <c r="D37" s="9"/>
      <c r="E37" s="9"/>
    </row>
    <row r="38" spans="4:5" x14ac:dyDescent="0.25">
      <c r="D38" s="9"/>
      <c r="E38" s="9"/>
    </row>
    <row r="39" spans="4:5" x14ac:dyDescent="0.25">
      <c r="D39" s="9"/>
      <c r="E39" s="9"/>
    </row>
  </sheetData>
  <mergeCells count="3">
    <mergeCell ref="B3:C3"/>
    <mergeCell ref="B4:C4"/>
    <mergeCell ref="B22:D22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BB142"/>
  <sheetViews>
    <sheetView zoomScale="90" zoomScaleNormal="90" workbookViewId="0"/>
  </sheetViews>
  <sheetFormatPr defaultColWidth="9.140625" defaultRowHeight="15" x14ac:dyDescent="0.25"/>
  <cols>
    <col min="1" max="1" width="20" style="3" customWidth="1"/>
    <col min="2" max="2" width="20.140625" style="3" bestFit="1" customWidth="1"/>
    <col min="3" max="3" width="16.7109375" style="3" bestFit="1" customWidth="1"/>
    <col min="4" max="4" width="16.5703125" style="3" customWidth="1"/>
    <col min="5" max="5" width="17.42578125" style="3" bestFit="1" customWidth="1"/>
    <col min="6" max="6" width="19.140625" style="3" customWidth="1"/>
    <col min="7" max="7" width="20.7109375" style="3" bestFit="1" customWidth="1"/>
    <col min="8" max="8" width="11.85546875" style="3" customWidth="1"/>
    <col min="9" max="9" width="13.28515625" style="3" customWidth="1"/>
    <col min="10" max="10" width="14.140625" style="3" customWidth="1"/>
    <col min="11" max="11" width="19.7109375" style="3" customWidth="1"/>
    <col min="12" max="12" width="16.85546875" style="3" customWidth="1"/>
    <col min="13" max="13" width="16.42578125" style="3" bestFit="1" customWidth="1"/>
    <col min="14" max="15" width="20.140625" style="3" bestFit="1" customWidth="1"/>
    <col min="16" max="16" width="20.85546875" style="3" customWidth="1"/>
    <col min="17" max="17" width="23.42578125" style="3" bestFit="1" customWidth="1"/>
    <col min="18" max="18" width="24.28515625" style="3" bestFit="1" customWidth="1"/>
    <col min="19" max="19" width="23.85546875" style="3" bestFit="1" customWidth="1"/>
    <col min="20" max="20" width="23" style="3" bestFit="1" customWidth="1"/>
    <col min="21" max="21" width="23.85546875" style="3" bestFit="1" customWidth="1"/>
    <col min="22" max="22" width="21.42578125" style="3" bestFit="1" customWidth="1"/>
    <col min="23" max="23" width="23.5703125" style="3" bestFit="1" customWidth="1"/>
    <col min="24" max="24" width="21.42578125" style="3" bestFit="1" customWidth="1"/>
    <col min="25" max="25" width="24" style="3" bestFit="1" customWidth="1"/>
    <col min="26" max="26" width="21" style="3" bestFit="1" customWidth="1"/>
    <col min="27" max="27" width="22.140625" style="3" customWidth="1"/>
    <col min="28" max="28" width="22.85546875" style="3" bestFit="1" customWidth="1"/>
    <col min="29" max="29" width="20.5703125" style="3" bestFit="1" customWidth="1"/>
    <col min="30" max="30" width="20.140625" style="3" bestFit="1" customWidth="1"/>
    <col min="31" max="31" width="23.5703125" style="3" bestFit="1" customWidth="1"/>
    <col min="32" max="33" width="21" style="3" bestFit="1" customWidth="1"/>
    <col min="34" max="34" width="21.140625" style="3" bestFit="1" customWidth="1"/>
    <col min="35" max="35" width="19.140625" style="3" bestFit="1" customWidth="1"/>
    <col min="36" max="36" width="20.28515625" style="3" bestFit="1" customWidth="1"/>
    <col min="37" max="37" width="18.7109375" style="3" bestFit="1" customWidth="1"/>
    <col min="38" max="38" width="20.28515625" style="3" bestFit="1" customWidth="1"/>
    <col min="39" max="39" width="20.28515625" style="325" customWidth="1"/>
    <col min="40" max="40" width="21.5703125" style="3" bestFit="1" customWidth="1"/>
    <col min="41" max="41" width="21.5703125" style="3" customWidth="1"/>
    <col min="42" max="42" width="22" style="3" bestFit="1" customWidth="1"/>
    <col min="43" max="43" width="21.5703125" style="3" bestFit="1" customWidth="1"/>
    <col min="44" max="44" width="21.5703125" style="3" customWidth="1"/>
    <col min="45" max="45" width="21.7109375" style="3" bestFit="1" customWidth="1"/>
    <col min="46" max="46" width="22" style="3" bestFit="1" customWidth="1"/>
    <col min="47" max="47" width="20.28515625" style="3" bestFit="1" customWidth="1"/>
    <col min="48" max="48" width="22.5703125" style="3" bestFit="1" customWidth="1"/>
    <col min="49" max="49" width="22.5703125" style="325" customWidth="1"/>
    <col min="50" max="50" width="21.140625" style="3" bestFit="1" customWidth="1"/>
    <col min="51" max="51" width="21.140625" style="325" customWidth="1"/>
    <col min="52" max="52" width="22" style="3" bestFit="1" customWidth="1"/>
    <col min="53" max="53" width="21.5703125" style="3" bestFit="1" customWidth="1"/>
    <col min="54" max="54" width="22" style="3" bestFit="1" customWidth="1"/>
    <col min="55" max="16384" width="9.140625" style="3"/>
  </cols>
  <sheetData>
    <row r="1" spans="1:54" ht="23.25" x14ac:dyDescent="0.35">
      <c r="A1" s="15" t="s">
        <v>421</v>
      </c>
      <c r="E1" s="197"/>
    </row>
    <row r="3" spans="1:54" x14ac:dyDescent="0.25">
      <c r="A3" s="3" t="s">
        <v>345</v>
      </c>
      <c r="B3" s="45">
        <v>42248</v>
      </c>
    </row>
    <row r="5" spans="1:54" x14ac:dyDescent="0.25">
      <c r="B5" s="202" t="s">
        <v>68</v>
      </c>
      <c r="C5" s="332"/>
      <c r="D5" s="332"/>
      <c r="E5" s="332"/>
      <c r="F5" s="332"/>
      <c r="G5" s="333"/>
      <c r="H5" s="17"/>
      <c r="K5" s="202" t="s">
        <v>69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3"/>
    </row>
    <row r="6" spans="1:54" x14ac:dyDescent="0.25">
      <c r="A6" s="40"/>
      <c r="B6" s="329" t="s">
        <v>70</v>
      </c>
      <c r="C6" s="330"/>
      <c r="D6" s="330"/>
      <c r="E6" s="330"/>
      <c r="F6" s="330"/>
      <c r="G6" s="331"/>
      <c r="H6" s="16"/>
      <c r="I6" s="17"/>
      <c r="K6" s="329" t="s">
        <v>71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1"/>
    </row>
    <row r="7" spans="1:54" x14ac:dyDescent="0.25">
      <c r="A7" s="168" t="s">
        <v>127</v>
      </c>
      <c r="B7" s="44" t="str">
        <f>'Govt bond yields'!O10</f>
        <v>NZGB 6 12/15/17</v>
      </c>
      <c r="C7" s="91" t="str">
        <f>'Govt bond yields'!S10</f>
        <v>NZGB 5 03/15/19</v>
      </c>
      <c r="D7" s="91" t="str">
        <f>'Govt bond yields'!W10</f>
        <v>NZGB 3 04/15/20</v>
      </c>
      <c r="E7" s="91" t="str">
        <f>'Govt bond yields'!AA10</f>
        <v>NZGB 6 05/15/21</v>
      </c>
      <c r="F7" s="44" t="str">
        <f>'Govt bond yields'!AE10</f>
        <v>NZGB 5 1/2 04/15/23</v>
      </c>
      <c r="G7" s="44" t="str">
        <f>'Govt bond yields'!AI10</f>
        <v>NZGB 4 1/2 04/15/27</v>
      </c>
      <c r="H7" s="41"/>
      <c r="I7" s="41"/>
      <c r="J7" s="170" t="str">
        <f t="shared" ref="J7:J33" si="0">A7</f>
        <v>Security name</v>
      </c>
      <c r="K7" s="43" t="str">
        <f>'Corp bond yields'!C10</f>
        <v>AIANZ 7 1/4 11/07/15</v>
      </c>
      <c r="L7" s="43" t="str">
        <f>'Corp bond yields'!G10</f>
        <v>AIANZ 8 08/10/16</v>
      </c>
      <c r="M7" s="43" t="str">
        <f>'Corp bond yields'!K10</f>
        <v>AIANZ 8 11/15/16</v>
      </c>
      <c r="N7" s="44" t="str">
        <f>'Corp bond yields'!O10</f>
        <v>AIANZ 5.47 10/17/17</v>
      </c>
      <c r="O7" s="41" t="str">
        <f>'Corp bond yields'!S10</f>
        <v>AIANZ 4.73 12/13/19</v>
      </c>
      <c r="P7" s="39" t="str">
        <f>'Corp bond yields'!W10</f>
        <v>AIANZ 5.52 05/28/21</v>
      </c>
      <c r="Q7" s="44" t="str">
        <f>'Corp bond yields'!AE10</f>
        <v>GENEPO 7.65 03/15/16</v>
      </c>
      <c r="R7" s="58" t="str">
        <f>'Corp bond yields'!AI10</f>
        <v>GENEPO 7.185 09/15/16</v>
      </c>
      <c r="S7" s="44" t="str">
        <f>'Corp bond yields'!AM10</f>
        <v>GENEPO 5.205 11/01/19</v>
      </c>
      <c r="T7" s="91" t="str">
        <f>'Corp bond yields'!AQ10</f>
        <v>GENEPO 8.3 06/23/20</v>
      </c>
      <c r="U7" s="44" t="str">
        <f>'Corp bond yields'!AU10</f>
        <v>GENEPO 5.81 03/08/23</v>
      </c>
      <c r="V7" s="41" t="str">
        <f>'Corp bond yields'!BC10</f>
        <v>MRPNZ 7.55 10/12/16</v>
      </c>
      <c r="W7" s="44" t="str">
        <f>'Corp bond yields'!BG10</f>
        <v>MRPNZ 5.029 03/06/19</v>
      </c>
      <c r="X7" s="41" t="str">
        <f>'Corp bond yields'!BK10</f>
        <v>MRPNZ 8.21 02/11/20</v>
      </c>
      <c r="Y7" s="44" t="str">
        <f>'Corp bond yields'!BO10</f>
        <v>MRPNZ 5.793 03/06/23</v>
      </c>
      <c r="Z7" s="41" t="str">
        <f>'Corp bond yields'!CA10</f>
        <v>WIANZ 5.27 06/11/20</v>
      </c>
      <c r="AA7" s="44" t="str">
        <f>'Corp bond yields'!CE10</f>
        <v>WIANZ 6 1/4 05/15/21</v>
      </c>
      <c r="AB7" s="44" t="str">
        <f>'Corp bond yields'!CM10</f>
        <v>CENNZ 7.855 04/13/17</v>
      </c>
      <c r="AC7" s="41" t="str">
        <f>'Corp bond yields'!CQ10</f>
        <v>CENNZ 4.8 05/24/18</v>
      </c>
      <c r="AD7" s="39" t="str">
        <f>'Corp bond yields'!CU10</f>
        <v>CENNZ 5.8 05/15/19</v>
      </c>
      <c r="AE7" s="44" t="str">
        <f>'Corp bond yields'!CY10</f>
        <v>CENNZ 5.277 05/27/20</v>
      </c>
      <c r="AF7" s="44" t="str">
        <f>'Corp bond yields'!DO10</f>
        <v>PIFAU 6.74 09/28/17</v>
      </c>
      <c r="AG7" s="44" t="str">
        <f>'Corp bond yields'!DS10</f>
        <v>PIFAU 6.31 12/20/18</v>
      </c>
      <c r="AH7" s="44" t="str">
        <f>'Corp bond yields'!DW10</f>
        <v>TPNZ 6.595 02/15/17</v>
      </c>
      <c r="AI7" s="44" t="str">
        <f>'Corp bond yields'!EA10</f>
        <v>TPNZ 5.14 11/30/18</v>
      </c>
      <c r="AJ7" s="44" t="str">
        <f>'Corp bond yields'!EE10</f>
        <v>TPNZ 4.65 09/06/19</v>
      </c>
      <c r="AK7" s="91" t="str">
        <f>'Corp bond yields'!EI10</f>
        <v>TPNZ 7.19 11/12/19</v>
      </c>
      <c r="AL7" s="44" t="str">
        <f>'Corp bond yields'!EM10</f>
        <v>TPNZ 6.95 06/10/20</v>
      </c>
      <c r="AM7" s="44" t="str">
        <f>'Corp bond yields'!EQ10</f>
        <v>TPNZ 4.3 06/30/22</v>
      </c>
      <c r="AN7" s="44" t="str">
        <f>'Corp bond yields'!EU10</f>
        <v>TPNZ 5.448 03/15/23</v>
      </c>
      <c r="AO7" s="41" t="str">
        <f>'Corp bond yields'!EY10</f>
        <v>TPNZ 5.893 03/15/28</v>
      </c>
      <c r="AP7" s="44" t="str">
        <f>'Corp bond yields'!FO10</f>
        <v>SPKNZ 7.04 03/22/16</v>
      </c>
      <c r="AQ7" s="44" t="str">
        <f>'Corp bond yields'!FS10</f>
        <v>SPKNZ 5 1/4 10/25/19</v>
      </c>
      <c r="AR7" s="44" t="str">
        <f>'Corp bond yields'!FW10</f>
        <v>SPKNZ 4 1/2 03/25/22</v>
      </c>
      <c r="AS7" s="44" t="str">
        <f>'Corp bond yields'!GE10</f>
        <v>TLSAU 7.515 07/11/17</v>
      </c>
      <c r="AT7" s="44" t="str">
        <f>'Corp bond yields'!GQ10</f>
        <v>FCGNZ 6.83 03/04/16</v>
      </c>
      <c r="AU7" s="58" t="str">
        <f>'Corp bond yields'!GU10</f>
        <v>FCGNZ 4.6 10/24/17</v>
      </c>
      <c r="AV7" s="39" t="str">
        <f>'Corp bond yields'!GY10</f>
        <v>FCGNZ 5.52 02/25/20</v>
      </c>
      <c r="AW7" s="39" t="str">
        <f>'Corp bond yields'!HC10</f>
        <v>FCGNZ 4.33 10/20/21</v>
      </c>
      <c r="AX7" s="39" t="str">
        <f>'Corp bond yields'!HG10</f>
        <v>FCGNZ 5.9 02/25/22</v>
      </c>
      <c r="AY7" s="39" t="str">
        <f>'Corp bond yields'!HK10</f>
        <v>FCGNZ 5.08 06/19/25</v>
      </c>
      <c r="AZ7" s="41" t="str">
        <f>'Corp bond yields'!HS10</f>
        <v>MERINZ 7.55 03/16/17</v>
      </c>
      <c r="BA7" s="44" t="str">
        <f>'Corp bond yields'!HW10</f>
        <v>CHRINT 5.15 12/06/19</v>
      </c>
      <c r="BB7" s="91" t="str">
        <f>'Corp bond yields'!IA10</f>
        <v>CHRINT 6 1/4 10/04/21</v>
      </c>
    </row>
    <row r="8" spans="1:54" x14ac:dyDescent="0.25">
      <c r="A8" s="168" t="s">
        <v>137</v>
      </c>
      <c r="B8" s="42" t="str">
        <f>'Govt bond yields'!O14</f>
        <v>AA+</v>
      </c>
      <c r="C8" s="125" t="str">
        <f>'Govt bond yields'!S14</f>
        <v>AA+</v>
      </c>
      <c r="D8" s="125" t="str">
        <f>'Govt bond yields'!W14</f>
        <v>AA+</v>
      </c>
      <c r="E8" s="125" t="str">
        <f>'Govt bond yields'!AA14</f>
        <v>AA+</v>
      </c>
      <c r="F8" s="125" t="str">
        <f>'Govt bond yields'!AE14</f>
        <v>AA+</v>
      </c>
      <c r="G8" s="42" t="str">
        <f>'Govt bond yields'!AI14</f>
        <v>AA+</v>
      </c>
      <c r="H8" s="41"/>
      <c r="I8" s="41"/>
      <c r="J8" s="170" t="str">
        <f t="shared" si="0"/>
        <v>Bond credit rating</v>
      </c>
      <c r="K8" s="43" t="str">
        <f>'Corp bond yields'!C14</f>
        <v>A-</v>
      </c>
      <c r="L8" s="43" t="str">
        <f>'Corp bond yields'!G14</f>
        <v>A-</v>
      </c>
      <c r="M8" s="43" t="str">
        <f>'Corp bond yields'!K14</f>
        <v>A-</v>
      </c>
      <c r="N8" s="42" t="str">
        <f>'Corp bond yields'!O14</f>
        <v>A-</v>
      </c>
      <c r="O8" s="41" t="str">
        <f>'Corp bond yields'!S14</f>
        <v>A-</v>
      </c>
      <c r="P8" s="130" t="str">
        <f>'Corp bond yields'!W14</f>
        <v>A-</v>
      </c>
      <c r="Q8" s="42" t="str">
        <f>'Corp bond yields'!AE14</f>
        <v>BBB+</v>
      </c>
      <c r="R8" s="41" t="str">
        <f>'Corp bond yields'!AI14</f>
        <v>BBB+</v>
      </c>
      <c r="S8" s="42" t="str">
        <f>'Corp bond yields'!AM14</f>
        <v>#N/A N/A</v>
      </c>
      <c r="T8" s="125" t="str">
        <f>'Corp bond yields'!AQ14</f>
        <v>BBB+</v>
      </c>
      <c r="U8" s="42" t="str">
        <f>'Corp bond yields'!AU14</f>
        <v>BBB+</v>
      </c>
      <c r="V8" s="41" t="str">
        <f>'Corp bond yields'!BC14</f>
        <v>BBB+</v>
      </c>
      <c r="W8" s="42" t="str">
        <f>'Corp bond yields'!BG14</f>
        <v>BBB+</v>
      </c>
      <c r="X8" s="41" t="str">
        <f>'Corp bond yields'!BK14</f>
        <v>BBB+</v>
      </c>
      <c r="Y8" s="42" t="str">
        <f>'Corp bond yields'!BO14</f>
        <v>BBB+</v>
      </c>
      <c r="Z8" s="41" t="str">
        <f>'Corp bond yields'!CA14</f>
        <v>BBB+</v>
      </c>
      <c r="AA8" s="42" t="str">
        <f>'Corp bond yields'!CE14</f>
        <v>#N/A N/A</v>
      </c>
      <c r="AB8" s="42" t="str">
        <f>'Corp bond yields'!CM14</f>
        <v>BBB</v>
      </c>
      <c r="AC8" s="41" t="str">
        <f>'Corp bond yields'!CQ14</f>
        <v>BBB</v>
      </c>
      <c r="AD8" s="130" t="str">
        <f>'Corp bond yields'!CU14</f>
        <v>BBB</v>
      </c>
      <c r="AE8" s="42" t="str">
        <f>'Corp bond yields'!CY14</f>
        <v>BBB</v>
      </c>
      <c r="AF8" s="42" t="str">
        <f>'Corp bond yields'!DO14</f>
        <v>BBB</v>
      </c>
      <c r="AG8" s="42" t="str">
        <f>'Corp bond yields'!DS14</f>
        <v>BBB</v>
      </c>
      <c r="AH8" s="42" t="str">
        <f>'Corp bond yields'!DW14</f>
        <v>AA-</v>
      </c>
      <c r="AI8" s="42" t="str">
        <f>'Corp bond yields'!EA14</f>
        <v>AA-</v>
      </c>
      <c r="AJ8" s="42" t="str">
        <f>'Corp bond yields'!EE14</f>
        <v>AA-</v>
      </c>
      <c r="AK8" s="125" t="str">
        <f>'Corp bond yields'!EI14</f>
        <v>AA-</v>
      </c>
      <c r="AL8" s="42" t="str">
        <f>'Corp bond yields'!EM14</f>
        <v>AA-</v>
      </c>
      <c r="AM8" s="42" t="str">
        <f>'Corp bond yields'!EQ14</f>
        <v>AA-</v>
      </c>
      <c r="AN8" s="42" t="str">
        <f>'Corp bond yields'!EU14</f>
        <v>AA-</v>
      </c>
      <c r="AO8" s="42" t="str">
        <f>'Corp bond yields'!EY14</f>
        <v>AA-</v>
      </c>
      <c r="AP8" s="41" t="str">
        <f>'Corp bond yields'!FO14</f>
        <v>A-</v>
      </c>
      <c r="AQ8" s="42" t="str">
        <f>'Corp bond yields'!FS14</f>
        <v>A-</v>
      </c>
      <c r="AR8" s="42" t="str">
        <f>'Corp bond yields'!FW14</f>
        <v>A-</v>
      </c>
      <c r="AS8" s="42" t="str">
        <f>'Corp bond yields'!GE14</f>
        <v>A</v>
      </c>
      <c r="AT8" s="42" t="str">
        <f>'Corp bond yields'!GQ14</f>
        <v>A</v>
      </c>
      <c r="AU8" s="41" t="str">
        <f>'Corp bond yields'!GU14</f>
        <v>A</v>
      </c>
      <c r="AV8" s="130" t="str">
        <f>'Corp bond yields'!GY14</f>
        <v>A</v>
      </c>
      <c r="AW8" s="130" t="str">
        <f>'Corp bond yields'!HC14</f>
        <v>A /*-</v>
      </c>
      <c r="AX8" s="130" t="str">
        <f>'Corp bond yields'!HG14</f>
        <v>A</v>
      </c>
      <c r="AY8" s="130" t="str">
        <f>'Corp bond yields'!HK14</f>
        <v>#N/A N/A</v>
      </c>
      <c r="AZ8" s="41" t="str">
        <f>'Corp bond yields'!HS14</f>
        <v>BBB+</v>
      </c>
      <c r="BA8" s="42" t="str">
        <f>'Corp bond yields'!HW14</f>
        <v>BBB+</v>
      </c>
      <c r="BB8" s="125" t="str">
        <f>'Corp bond yields'!IA14</f>
        <v>#N/A N/A</v>
      </c>
    </row>
    <row r="9" spans="1:54" x14ac:dyDescent="0.25">
      <c r="A9" s="168" t="s">
        <v>133</v>
      </c>
      <c r="B9" s="42" t="str">
        <f>'Govt bond yields'!O17</f>
        <v>S/A</v>
      </c>
      <c r="C9" s="125" t="str">
        <f>'Govt bond yields'!S17</f>
        <v>S/A</v>
      </c>
      <c r="D9" s="125" t="str">
        <f>'Govt bond yields'!W17</f>
        <v>S/A</v>
      </c>
      <c r="E9" s="125" t="str">
        <f>'Govt bond yields'!AA17</f>
        <v>S/A</v>
      </c>
      <c r="F9" s="125" t="str">
        <f>'Govt bond yields'!AE17</f>
        <v>S/A</v>
      </c>
      <c r="G9" s="42" t="str">
        <f>'Govt bond yields'!AI17</f>
        <v>S/A</v>
      </c>
      <c r="H9" s="41"/>
      <c r="I9" s="41"/>
      <c r="J9" s="170" t="str">
        <f t="shared" si="0"/>
        <v>Coupon frequency</v>
      </c>
      <c r="K9" s="43" t="str">
        <f>'Corp bond yields'!C17</f>
        <v>S/A</v>
      </c>
      <c r="L9" s="43" t="str">
        <f>'Corp bond yields'!G17</f>
        <v>S/A</v>
      </c>
      <c r="M9" s="43" t="str">
        <f>'Corp bond yields'!K17</f>
        <v>S/A</v>
      </c>
      <c r="N9" s="42" t="str">
        <f>'Corp bond yields'!O17</f>
        <v>S/A</v>
      </c>
      <c r="O9" s="41" t="str">
        <f>'Corp bond yields'!S17</f>
        <v>S/A</v>
      </c>
      <c r="P9" s="130" t="str">
        <f>'Corp bond yields'!W17</f>
        <v>S/A</v>
      </c>
      <c r="Q9" s="42" t="str">
        <f>'Corp bond yields'!AE17</f>
        <v>S/A</v>
      </c>
      <c r="R9" s="41" t="str">
        <f>'Corp bond yields'!AI17</f>
        <v>S/A</v>
      </c>
      <c r="S9" s="42" t="str">
        <f>'Corp bond yields'!AM17</f>
        <v>S/A</v>
      </c>
      <c r="T9" s="125" t="str">
        <f>'Corp bond yields'!AQ17</f>
        <v>S/A</v>
      </c>
      <c r="U9" s="42" t="str">
        <f>'Corp bond yields'!AU17</f>
        <v>S/A</v>
      </c>
      <c r="V9" s="41" t="str">
        <f>'Corp bond yields'!BC17</f>
        <v>S/A</v>
      </c>
      <c r="W9" s="42" t="str">
        <f>'Corp bond yields'!BG17</f>
        <v>S/A</v>
      </c>
      <c r="X9" s="41" t="str">
        <f>'Corp bond yields'!BK17</f>
        <v>S/A</v>
      </c>
      <c r="Y9" s="42" t="str">
        <f>'Corp bond yields'!BO17</f>
        <v>S/A</v>
      </c>
      <c r="Z9" s="41" t="str">
        <f>'Corp bond yields'!CA17</f>
        <v>S/A</v>
      </c>
      <c r="AA9" s="42" t="str">
        <f>'Corp bond yields'!CE17</f>
        <v>S/A</v>
      </c>
      <c r="AB9" s="42" t="str">
        <f>'Corp bond yields'!CM17</f>
        <v>S/A</v>
      </c>
      <c r="AC9" s="41" t="str">
        <f>'Corp bond yields'!CQ17</f>
        <v>S/A</v>
      </c>
      <c r="AD9" s="130" t="str">
        <f>'Corp bond yields'!CU17</f>
        <v>Qtrly</v>
      </c>
      <c r="AE9" s="42" t="str">
        <f>'Corp bond yields'!CY17</f>
        <v>S/A</v>
      </c>
      <c r="AF9" s="42" t="str">
        <f>'Corp bond yields'!DO17</f>
        <v>Qtrly</v>
      </c>
      <c r="AG9" s="42" t="str">
        <f>'Corp bond yields'!DS17</f>
        <v>S/A</v>
      </c>
      <c r="AH9" s="42" t="str">
        <f>'Corp bond yields'!DW17</f>
        <v>S/A</v>
      </c>
      <c r="AI9" s="42" t="str">
        <f>'Corp bond yields'!EA17</f>
        <v>S/A</v>
      </c>
      <c r="AJ9" s="42" t="str">
        <f>'Corp bond yields'!EE17</f>
        <v>S/A</v>
      </c>
      <c r="AK9" s="125" t="str">
        <f>'Corp bond yields'!EI17</f>
        <v>S/A</v>
      </c>
      <c r="AL9" s="42" t="str">
        <f>'Corp bond yields'!EM17</f>
        <v>S/A</v>
      </c>
      <c r="AM9" s="42" t="str">
        <f>'Corp bond yields'!EQ17</f>
        <v>S/A</v>
      </c>
      <c r="AN9" s="42" t="str">
        <f>'Corp bond yields'!EU17</f>
        <v>S/A</v>
      </c>
      <c r="AO9" s="42" t="str">
        <f>'Corp bond yields'!EY17</f>
        <v>S/A</v>
      </c>
      <c r="AP9" s="41" t="str">
        <f>'Corp bond yields'!FO17</f>
        <v>S/A</v>
      </c>
      <c r="AQ9" s="42" t="str">
        <f>'Corp bond yields'!FS17</f>
        <v>S/A</v>
      </c>
      <c r="AR9" s="42" t="str">
        <f>'Corp bond yields'!FW17</f>
        <v>S/A</v>
      </c>
      <c r="AS9" s="42" t="str">
        <f>'Corp bond yields'!GE17</f>
        <v>S/A</v>
      </c>
      <c r="AT9" s="42" t="str">
        <f>'Corp bond yields'!GQ17</f>
        <v>S/A</v>
      </c>
      <c r="AU9" s="41" t="str">
        <f>'Corp bond yields'!GU17</f>
        <v>S/A</v>
      </c>
      <c r="AV9" s="130" t="str">
        <f>'Corp bond yields'!GY17</f>
        <v>S/A</v>
      </c>
      <c r="AW9" s="130" t="str">
        <f>'Corp bond yields'!HC17</f>
        <v>S/A</v>
      </c>
      <c r="AX9" s="130" t="str">
        <f>'Corp bond yields'!HG17</f>
        <v>S/A</v>
      </c>
      <c r="AY9" s="130" t="str">
        <f>'Corp bond yields'!HK17</f>
        <v>S/A</v>
      </c>
      <c r="AZ9" s="41" t="str">
        <f>'Corp bond yields'!HS17</f>
        <v>S/A</v>
      </c>
      <c r="BA9" s="42" t="str">
        <f>'Corp bond yields'!HW17</f>
        <v>S/A</v>
      </c>
      <c r="BB9" s="125" t="str">
        <f>'Corp bond yields'!IA17</f>
        <v>S/A</v>
      </c>
    </row>
    <row r="10" spans="1:54" x14ac:dyDescent="0.25">
      <c r="A10" s="169" t="s">
        <v>344</v>
      </c>
      <c r="B10" s="49" t="str">
        <f>'Govt bond yields'!O20</f>
        <v>15/12/2017</v>
      </c>
      <c r="C10" s="48" t="str">
        <f>'Govt bond yields'!S20</f>
        <v>15/03/2019</v>
      </c>
      <c r="D10" s="48" t="str">
        <f>'Govt bond yields'!W20</f>
        <v>15/04/2020</v>
      </c>
      <c r="E10" s="49" t="str">
        <f>'Govt bond yields'!AA20</f>
        <v>15/05/2021</v>
      </c>
      <c r="F10" s="49" t="str">
        <f>'Govt bond yields'!AE20</f>
        <v>15/04/2023</v>
      </c>
      <c r="G10" s="49" t="str">
        <f>'Govt bond yields'!AI20</f>
        <v>15/04/2027</v>
      </c>
      <c r="H10" s="45"/>
      <c r="I10" s="45"/>
      <c r="J10" s="170" t="str">
        <f t="shared" si="0"/>
        <v>Maturity date</v>
      </c>
      <c r="K10" s="129" t="str">
        <f>'Corp bond yields'!C20</f>
        <v>7/11/2015</v>
      </c>
      <c r="L10" s="129" t="str">
        <f>'Corp bond yields'!G20</f>
        <v>10/08/2016</v>
      </c>
      <c r="M10" s="129" t="str">
        <f>'Corp bond yields'!K20</f>
        <v>15/11/2016</v>
      </c>
      <c r="N10" s="49" t="str">
        <f>'Corp bond yields'!O20</f>
        <v>17/10/2017</v>
      </c>
      <c r="O10" s="172" t="str">
        <f>'Corp bond yields'!S20</f>
        <v>13/12/2019</v>
      </c>
      <c r="P10" s="173" t="str">
        <f>'Corp bond yields'!W20</f>
        <v>28/05/2021</v>
      </c>
      <c r="Q10" s="49" t="str">
        <f>'Corp bond yields'!AE20</f>
        <v>15/03/2016</v>
      </c>
      <c r="R10" s="172" t="str">
        <f>'Corp bond yields'!AI20</f>
        <v>15/09/2016</v>
      </c>
      <c r="S10" s="49" t="str">
        <f>'Corp bond yields'!AM20</f>
        <v>1/11/2019</v>
      </c>
      <c r="T10" s="48" t="str">
        <f>'Corp bond yields'!AQ20</f>
        <v>23/06/2020</v>
      </c>
      <c r="U10" s="49" t="str">
        <f>'Corp bond yields'!AU20</f>
        <v>8/03/2023</v>
      </c>
      <c r="V10" s="172" t="str">
        <f>'Corp bond yields'!BC20</f>
        <v>12/10/2016</v>
      </c>
      <c r="W10" s="49" t="str">
        <f>'Corp bond yields'!BG20</f>
        <v>6/03/2019</v>
      </c>
      <c r="X10" s="172" t="str">
        <f>'Corp bond yields'!BK20</f>
        <v>11/02/2020</v>
      </c>
      <c r="Y10" s="49" t="str">
        <f>'Corp bond yields'!BO20</f>
        <v>6/03/2023</v>
      </c>
      <c r="Z10" s="172" t="str">
        <f>'Corp bond yields'!CA20</f>
        <v>11/06/2020</v>
      </c>
      <c r="AA10" s="49" t="str">
        <f>'Corp bond yields'!CE20</f>
        <v>15/05/2021</v>
      </c>
      <c r="AB10" s="49" t="str">
        <f>'Corp bond yields'!CM20</f>
        <v>13/04/2017</v>
      </c>
      <c r="AC10" s="172" t="str">
        <f>'Corp bond yields'!CQ20</f>
        <v>24/05/2018</v>
      </c>
      <c r="AD10" s="173" t="str">
        <f>'Corp bond yields'!CU20</f>
        <v>15/05/2019</v>
      </c>
      <c r="AE10" s="49" t="str">
        <f>'Corp bond yields'!CY20</f>
        <v>27/05/2020</v>
      </c>
      <c r="AF10" s="49" t="str">
        <f>'Corp bond yields'!DO20</f>
        <v>28/09/2017</v>
      </c>
      <c r="AG10" s="49" t="str">
        <f>'Corp bond yields'!DS20</f>
        <v>20/12/2018</v>
      </c>
      <c r="AH10" s="49" t="str">
        <f>'Corp bond yields'!DW20</f>
        <v>15/02/2017</v>
      </c>
      <c r="AI10" s="49" t="str">
        <f>'Corp bond yields'!EA20</f>
        <v>30/11/2018</v>
      </c>
      <c r="AJ10" s="49" t="str">
        <f>'Corp bond yields'!EE20</f>
        <v>6/09/2019</v>
      </c>
      <c r="AK10" s="48" t="str">
        <f>'Corp bond yields'!EI20</f>
        <v>12/11/2019</v>
      </c>
      <c r="AL10" s="49" t="str">
        <f>'Corp bond yields'!EM20</f>
        <v>10/06/2020</v>
      </c>
      <c r="AM10" s="345" t="str">
        <f>'Corp bond yields'!EQ20</f>
        <v>30/06/2022</v>
      </c>
      <c r="AN10" s="49" t="str">
        <f>'Corp bond yields'!EU20</f>
        <v>15/03/2023</v>
      </c>
      <c r="AO10" s="49" t="str">
        <f>'Corp bond yields'!EY20</f>
        <v>15/03/2028</v>
      </c>
      <c r="AP10" s="172" t="str">
        <f>'Corp bond yields'!FO20</f>
        <v>22/03/2016</v>
      </c>
      <c r="AQ10" s="49" t="str">
        <f>'Corp bond yields'!FS20</f>
        <v>25/10/2019</v>
      </c>
      <c r="AR10" s="49" t="str">
        <f>'Corp bond yields'!FW20</f>
        <v>25/03/2022</v>
      </c>
      <c r="AS10" s="49" t="str">
        <f>'Corp bond yields'!GE20</f>
        <v>11/07/2017</v>
      </c>
      <c r="AT10" s="49" t="str">
        <f>'Corp bond yields'!GQ20</f>
        <v>4/03/2016</v>
      </c>
      <c r="AU10" s="172" t="str">
        <f>'Corp bond yields'!GU20</f>
        <v>24/10/2017</v>
      </c>
      <c r="AV10" s="173" t="str">
        <f>'Corp bond yields'!GY20</f>
        <v>25/02/2020</v>
      </c>
      <c r="AW10" s="351" t="str">
        <f>'Corp bond yields'!HC20</f>
        <v>20/10/2021</v>
      </c>
      <c r="AX10" s="173" t="str">
        <f>'Corp bond yields'!HG20</f>
        <v>25/02/2022</v>
      </c>
      <c r="AY10" s="173" t="str">
        <f>'Corp bond yields'!HK20</f>
        <v>19/06/2025</v>
      </c>
      <c r="AZ10" s="172" t="str">
        <f>'Corp bond yields'!HS20</f>
        <v>16/03/2017</v>
      </c>
      <c r="BA10" s="49" t="str">
        <f>'Corp bond yields'!HW20</f>
        <v>6/12/2019</v>
      </c>
      <c r="BB10" s="48" t="str">
        <f>'Corp bond yields'!IA20</f>
        <v>4/10/2021</v>
      </c>
    </row>
    <row r="11" spans="1:54" x14ac:dyDescent="0.25">
      <c r="A11" s="46">
        <f>A12-1</f>
        <v>42219</v>
      </c>
      <c r="B11" s="136">
        <f>'Govt bond yields'!P25</f>
        <v>2.585</v>
      </c>
      <c r="C11" s="137">
        <f>'Govt bond yields'!T25</f>
        <v>2.633</v>
      </c>
      <c r="D11" s="138">
        <f>'Govt bond yields'!X25</f>
        <v>2.7199999999999998</v>
      </c>
      <c r="E11" s="135">
        <f>'Govt bond yields'!AB25</f>
        <v>2.774</v>
      </c>
      <c r="F11" s="139">
        <f>'Govt bond yields'!AF25</f>
        <v>2.9859999999999998</v>
      </c>
      <c r="G11" s="139">
        <f>'Govt bond yields'!AJ25</f>
        <v>3.33</v>
      </c>
      <c r="H11" s="52"/>
      <c r="I11" s="51"/>
      <c r="J11" s="52">
        <f t="shared" si="0"/>
        <v>42219</v>
      </c>
      <c r="K11" s="145">
        <f>'Corp bond yields'!D24</f>
        <v>3.4220000000000002</v>
      </c>
      <c r="L11" s="146">
        <f>'Corp bond yields'!H24</f>
        <v>3.45</v>
      </c>
      <c r="M11" s="100">
        <f>'Corp bond yields'!L24</f>
        <v>3.3079999999999998</v>
      </c>
      <c r="N11" s="69">
        <f>'Corp bond yields'!P24</f>
        <v>3.3460000000000001</v>
      </c>
      <c r="O11" s="101">
        <f>'Corp bond yields'!T24</f>
        <v>3.6710000000000003</v>
      </c>
      <c r="P11" s="147">
        <f>'Corp bond yields'!X24</f>
        <v>3.9580000000000002</v>
      </c>
      <c r="Q11" s="148">
        <f>'Corp bond yields'!AF24</f>
        <v>3.5380000000000003</v>
      </c>
      <c r="R11" s="149">
        <f>'Corp bond yields'!AJ24</f>
        <v>3.5579999999999998</v>
      </c>
      <c r="S11" s="70">
        <f>'Corp bond yields'!AN24</f>
        <v>4.1159999999999997</v>
      </c>
      <c r="T11" s="150">
        <f>'Corp bond yields'!AR24</f>
        <v>4.2789999999999999</v>
      </c>
      <c r="U11" s="316">
        <f>'Corp bond yields'!AV24</f>
        <v>4.7590000000000003</v>
      </c>
      <c r="V11" s="151">
        <f>'Corp bond yields'!BD24</f>
        <v>3.5750000000000002</v>
      </c>
      <c r="W11" s="152">
        <f>'Corp bond yields'!BH24</f>
        <v>3.9769999999999999</v>
      </c>
      <c r="X11" s="153">
        <f>'Corp bond yields'!BL24</f>
        <v>4.2119999999999997</v>
      </c>
      <c r="Y11" s="154">
        <f>'Corp bond yields'!BP24</f>
        <v>4.7940000000000005</v>
      </c>
      <c r="Z11" s="155">
        <f>'Corp bond yields'!CB24</f>
        <v>4.3070000000000004</v>
      </c>
      <c r="AA11" s="71">
        <f>'Corp bond yields'!CF24</f>
        <v>4.3769999999999998</v>
      </c>
      <c r="AB11" s="72">
        <f>'Corp bond yields'!CN24</f>
        <v>3.7800000000000002</v>
      </c>
      <c r="AC11" s="102">
        <f>'Corp bond yields'!CR24</f>
        <v>3.988</v>
      </c>
      <c r="AD11" s="73">
        <f>'Corp bond yields'!CV24</f>
        <v>3.9939999999999998</v>
      </c>
      <c r="AE11" s="334">
        <f>'Corp bond yields'!CZ24</f>
        <v>4.3739999999999997</v>
      </c>
      <c r="AF11" s="319">
        <f>'Corp bond yields'!DP24</f>
        <v>3.8209999999999997</v>
      </c>
      <c r="AG11" s="340">
        <f>'Corp bond yields'!DT24</f>
        <v>4.0869999999999997</v>
      </c>
      <c r="AH11" s="74">
        <f>'Corp bond yields'!DX24</f>
        <v>3.1960000000000002</v>
      </c>
      <c r="AI11" s="74">
        <f>'Corp bond yields'!EB24</f>
        <v>3.3980000000000001</v>
      </c>
      <c r="AJ11" s="74">
        <f>'Corp bond yields'!EF24</f>
        <v>3.5179999999999998</v>
      </c>
      <c r="AK11" s="103">
        <f>'Corp bond yields'!EJ24</f>
        <v>3.6179999999999999</v>
      </c>
      <c r="AL11" s="174">
        <f>'Corp bond yields'!EN24</f>
        <v>3.6879999999999997</v>
      </c>
      <c r="AM11" s="347">
        <f>'Corp bond yields'!ER24</f>
        <v>4.024</v>
      </c>
      <c r="AN11" s="343">
        <f>'Corp bond yields'!EV24</f>
        <v>4.1710000000000003</v>
      </c>
      <c r="AO11" s="174">
        <f>'Corp bond yields'!EZ24</f>
        <v>4.7789999999999999</v>
      </c>
      <c r="AP11" s="105">
        <f>'Corp bond yields'!FP24</f>
        <v>3.36</v>
      </c>
      <c r="AQ11" s="75">
        <f>'Corp bond yields'!FT24</f>
        <v>3.718</v>
      </c>
      <c r="AR11" s="84">
        <f>'Corp bond yields'!FX24</f>
        <v>4.17</v>
      </c>
      <c r="AS11" s="76">
        <f>'Corp bond yields'!GF24</f>
        <v>3.4140000000000001</v>
      </c>
      <c r="AT11" s="77">
        <f>'Corp bond yields'!GR24</f>
        <v>3.2010000000000001</v>
      </c>
      <c r="AU11" s="108">
        <f>'Corp bond yields'!GV24</f>
        <v>3.3170000000000002</v>
      </c>
      <c r="AV11" s="348">
        <f>'Corp bond yields'!GZ24</f>
        <v>3.714</v>
      </c>
      <c r="AW11" s="77">
        <f>'Corp bond yields'!HD24</f>
        <v>3.9689999999999999</v>
      </c>
      <c r="AX11" s="350">
        <f>'Corp bond yields'!HH24</f>
        <v>4.1429999999999998</v>
      </c>
      <c r="AY11" s="350">
        <f>'Corp bond yields'!HL24</f>
        <v>4.7039999999999997</v>
      </c>
      <c r="AZ11" s="107">
        <f>'Corp bond yields'!HT24</f>
        <v>3.5510000000000002</v>
      </c>
      <c r="BA11" s="78">
        <f>'Corp bond yields'!HX24</f>
        <v>4.0549999999999997</v>
      </c>
      <c r="BB11" s="106">
        <f>'Corp bond yields'!IB24</f>
        <v>4.415</v>
      </c>
    </row>
    <row r="12" spans="1:54" x14ac:dyDescent="0.25">
      <c r="A12" s="46">
        <f>IF('Govt bond yields'!O26&gt;0, 'Govt bond yields'!O26, "")</f>
        <v>42220</v>
      </c>
      <c r="B12" s="136">
        <f>'Govt bond yields'!P26</f>
        <v>2.569</v>
      </c>
      <c r="C12" s="137">
        <f>'Govt bond yields'!T26</f>
        <v>2.5979999999999999</v>
      </c>
      <c r="D12" s="138">
        <f>'Govt bond yields'!X26</f>
        <v>2.6879999999999997</v>
      </c>
      <c r="E12" s="135">
        <f>'Govt bond yields'!AB26</f>
        <v>2.7389999999999999</v>
      </c>
      <c r="F12" s="139">
        <f>'Govt bond yields'!AF26</f>
        <v>2.9449999999999998</v>
      </c>
      <c r="G12" s="139">
        <f>'Govt bond yields'!AJ26</f>
        <v>3.2909999999999999</v>
      </c>
      <c r="H12" s="52"/>
      <c r="I12" s="51"/>
      <c r="J12" s="52">
        <f t="shared" si="0"/>
        <v>42220</v>
      </c>
      <c r="K12" s="156">
        <f>'Corp bond yields'!D25</f>
        <v>3.4119999999999999</v>
      </c>
      <c r="L12" s="157">
        <f>'Corp bond yields'!H25</f>
        <v>3.4390000000000001</v>
      </c>
      <c r="M12" s="93">
        <f>'Corp bond yields'!L25</f>
        <v>3.2770000000000001</v>
      </c>
      <c r="N12" s="92">
        <f>'Corp bond yields'!P25</f>
        <v>3.323</v>
      </c>
      <c r="O12" s="94">
        <f>'Corp bond yields'!T25</f>
        <v>3.6459999999999999</v>
      </c>
      <c r="P12" s="147">
        <f>'Corp bond yields'!X25</f>
        <v>3.9290000000000003</v>
      </c>
      <c r="Q12" s="158">
        <f>'Corp bond yields'!AF25</f>
        <v>3.5289999999999999</v>
      </c>
      <c r="R12" s="159">
        <f>'Corp bond yields'!AJ25</f>
        <v>3.5550000000000002</v>
      </c>
      <c r="S12" s="79">
        <f>'Corp bond yields'!AN25</f>
        <v>4.0979999999999999</v>
      </c>
      <c r="T12" s="160">
        <f>'Corp bond yields'!AR25</f>
        <v>4.2539999999999996</v>
      </c>
      <c r="U12" s="317">
        <f>'Corp bond yields'!AV25</f>
        <v>4.7350000000000003</v>
      </c>
      <c r="V12" s="161">
        <f>'Corp bond yields'!BD25</f>
        <v>3.5750000000000002</v>
      </c>
      <c r="W12" s="162">
        <f>'Corp bond yields'!BH25</f>
        <v>3.9529999999999998</v>
      </c>
      <c r="X12" s="163">
        <f>'Corp bond yields'!BL25</f>
        <v>4.1890000000000001</v>
      </c>
      <c r="Y12" s="164">
        <f>'Corp bond yields'!BP25</f>
        <v>4.7670000000000003</v>
      </c>
      <c r="Z12" s="165">
        <f>'Corp bond yields'!CB25</f>
        <v>4.2859999999999996</v>
      </c>
      <c r="AA12" s="80">
        <f>'Corp bond yields'!CF25</f>
        <v>4.3490000000000002</v>
      </c>
      <c r="AB12" s="81">
        <f>'Corp bond yields'!CN25</f>
        <v>3.7909999999999999</v>
      </c>
      <c r="AC12" s="95">
        <f>'Corp bond yields'!CR25</f>
        <v>3.984</v>
      </c>
      <c r="AD12" s="82">
        <f>'Corp bond yields'!CV25</f>
        <v>3.9809999999999999</v>
      </c>
      <c r="AE12" s="335">
        <f>'Corp bond yields'!CZ25</f>
        <v>4.3819999999999997</v>
      </c>
      <c r="AF12" s="320">
        <f>'Corp bond yields'!DP25</f>
        <v>3.7989999999999999</v>
      </c>
      <c r="AG12" s="341">
        <f>'Corp bond yields'!DT25</f>
        <v>4.0709999999999997</v>
      </c>
      <c r="AH12" s="83">
        <f>'Corp bond yields'!DX25</f>
        <v>3.19</v>
      </c>
      <c r="AI12" s="83">
        <f>'Corp bond yields'!EB25</f>
        <v>3.3740000000000001</v>
      </c>
      <c r="AJ12" s="83">
        <f>'Corp bond yields'!EF25</f>
        <v>3.4910000000000001</v>
      </c>
      <c r="AK12" s="104">
        <f>'Corp bond yields'!EJ25</f>
        <v>3.5910000000000002</v>
      </c>
      <c r="AL12" s="175">
        <f>'Corp bond yields'!EN25</f>
        <v>3.6589999999999998</v>
      </c>
      <c r="AM12" s="346">
        <f>'Corp bond yields'!ER25</f>
        <v>3.9980000000000002</v>
      </c>
      <c r="AN12" s="344">
        <f>'Corp bond yields'!EV25</f>
        <v>4.1379999999999999</v>
      </c>
      <c r="AO12" s="175">
        <f>'Corp bond yields'!EZ25</f>
        <v>4.7460000000000004</v>
      </c>
      <c r="AP12" s="96">
        <f>'Corp bond yields'!FP25</f>
        <v>3.36</v>
      </c>
      <c r="AQ12" s="84">
        <f>'Corp bond yields'!FT25</f>
        <v>3.6920000000000002</v>
      </c>
      <c r="AR12" s="84">
        <f>'Corp bond yields'!FX25</f>
        <v>4.1589999999999998</v>
      </c>
      <c r="AS12" s="85">
        <f>'Corp bond yields'!GF25</f>
        <v>3.3970000000000002</v>
      </c>
      <c r="AT12" s="86">
        <f>'Corp bond yields'!GR25</f>
        <v>3.1949999999999998</v>
      </c>
      <c r="AU12" s="97">
        <f>'Corp bond yields'!GV25</f>
        <v>3.2970000000000002</v>
      </c>
      <c r="AV12" s="349">
        <f>'Corp bond yields'!GZ25</f>
        <v>3.6850000000000001</v>
      </c>
      <c r="AW12" s="86">
        <f>'Corp bond yields'!HD25</f>
        <v>3.9359999999999999</v>
      </c>
      <c r="AX12" s="97">
        <f>'Corp bond yields'!HH25</f>
        <v>4.1109999999999998</v>
      </c>
      <c r="AY12" s="86">
        <f>'Corp bond yields'!HL25</f>
        <v>4.6719999999999997</v>
      </c>
      <c r="AZ12" s="98">
        <f>'Corp bond yields'!HT25</f>
        <v>3.5409999999999999</v>
      </c>
      <c r="BA12" s="87">
        <f>'Corp bond yields'!HX25</f>
        <v>4.03</v>
      </c>
      <c r="BB12" s="99">
        <f>'Corp bond yields'!IB25</f>
        <v>4.3849999999999998</v>
      </c>
    </row>
    <row r="13" spans="1:54" x14ac:dyDescent="0.25">
      <c r="A13" s="46">
        <f>IF('Govt bond yields'!O27&gt;0, 'Govt bond yields'!O27, "")</f>
        <v>42221</v>
      </c>
      <c r="B13" s="136">
        <f>'Govt bond yields'!P27</f>
        <v>2.5880000000000001</v>
      </c>
      <c r="C13" s="137">
        <f>'Govt bond yields'!T27</f>
        <v>2.621</v>
      </c>
      <c r="D13" s="138">
        <f>'Govt bond yields'!X27</f>
        <v>2.7080000000000002</v>
      </c>
      <c r="E13" s="135">
        <f>'Govt bond yields'!AB27</f>
        <v>2.76</v>
      </c>
      <c r="F13" s="139">
        <f>'Govt bond yields'!AF27</f>
        <v>2.9859999999999998</v>
      </c>
      <c r="G13" s="139">
        <f>'Govt bond yields'!AJ27</f>
        <v>3.3410000000000002</v>
      </c>
      <c r="H13" s="52"/>
      <c r="I13" s="51"/>
      <c r="J13" s="52">
        <f t="shared" si="0"/>
        <v>42221</v>
      </c>
      <c r="K13" s="156">
        <f>'Corp bond yields'!D26</f>
        <v>3.4580000000000002</v>
      </c>
      <c r="L13" s="157">
        <f>'Corp bond yields'!H26</f>
        <v>3.448</v>
      </c>
      <c r="M13" s="93">
        <f>'Corp bond yields'!L26</f>
        <v>3.2909999999999999</v>
      </c>
      <c r="N13" s="92">
        <f>'Corp bond yields'!P26</f>
        <v>3.339</v>
      </c>
      <c r="O13" s="94">
        <f>'Corp bond yields'!T26</f>
        <v>3.67</v>
      </c>
      <c r="P13" s="147">
        <f>'Corp bond yields'!X26</f>
        <v>3.9580000000000002</v>
      </c>
      <c r="Q13" s="158">
        <f>'Corp bond yields'!AF26</f>
        <v>3.5350000000000001</v>
      </c>
      <c r="R13" s="159">
        <f>'Corp bond yields'!AJ26</f>
        <v>3.5540000000000003</v>
      </c>
      <c r="S13" s="79">
        <f>'Corp bond yields'!AN26</f>
        <v>4.1150000000000002</v>
      </c>
      <c r="T13" s="160">
        <f>'Corp bond yields'!AR26</f>
        <v>4.2789999999999999</v>
      </c>
      <c r="U13" s="317">
        <f>'Corp bond yields'!AV26</f>
        <v>4.774</v>
      </c>
      <c r="V13" s="161">
        <f>'Corp bond yields'!BD26</f>
        <v>3.5789999999999997</v>
      </c>
      <c r="W13" s="162">
        <f>'Corp bond yields'!BH26</f>
        <v>3.9740000000000002</v>
      </c>
      <c r="X13" s="163">
        <f>'Corp bond yields'!BL26</f>
        <v>4.21</v>
      </c>
      <c r="Y13" s="164">
        <f>'Corp bond yields'!BP26</f>
        <v>4.8090000000000002</v>
      </c>
      <c r="Z13" s="165">
        <f>'Corp bond yields'!CB26</f>
        <v>4.306</v>
      </c>
      <c r="AA13" s="80">
        <f>'Corp bond yields'!CF26</f>
        <v>4.38</v>
      </c>
      <c r="AB13" s="81">
        <f>'Corp bond yields'!CN26</f>
        <v>3.7770000000000001</v>
      </c>
      <c r="AC13" s="95">
        <f>'Corp bond yields'!CR26</f>
        <v>3.996</v>
      </c>
      <c r="AD13" s="82">
        <f>'Corp bond yields'!CV26</f>
        <v>3.9939999999999998</v>
      </c>
      <c r="AE13" s="335">
        <f>'Corp bond yields'!CZ26</f>
        <v>4.3979999999999997</v>
      </c>
      <c r="AF13" s="320">
        <f>'Corp bond yields'!DP26</f>
        <v>3.76</v>
      </c>
      <c r="AG13" s="341">
        <f>'Corp bond yields'!DT26</f>
        <v>4.0839999999999996</v>
      </c>
      <c r="AH13" s="83">
        <f>'Corp bond yields'!DX26</f>
        <v>3.1989999999999998</v>
      </c>
      <c r="AI13" s="83">
        <f>'Corp bond yields'!EB26</f>
        <v>3.3959999999999999</v>
      </c>
      <c r="AJ13" s="83">
        <f>'Corp bond yields'!EF26</f>
        <v>3.516</v>
      </c>
      <c r="AK13" s="104">
        <f>'Corp bond yields'!EJ26</f>
        <v>3.617</v>
      </c>
      <c r="AL13" s="175">
        <f>'Corp bond yields'!EN26</f>
        <v>3.6879999999999997</v>
      </c>
      <c r="AM13" s="346">
        <f>'Corp bond yields'!ER26</f>
        <v>4.0380000000000003</v>
      </c>
      <c r="AN13" s="344">
        <f>'Corp bond yields'!EV26</f>
        <v>4.1859999999999999</v>
      </c>
      <c r="AO13" s="175">
        <f>'Corp bond yields'!EZ26</f>
        <v>4.8159999999999998</v>
      </c>
      <c r="AP13" s="96">
        <f>'Corp bond yields'!FP26</f>
        <v>3.359</v>
      </c>
      <c r="AQ13" s="84">
        <f>'Corp bond yields'!FT26</f>
        <v>3.7160000000000002</v>
      </c>
      <c r="AR13" s="84">
        <f>'Corp bond yields'!FX26</f>
        <v>4.1820000000000004</v>
      </c>
      <c r="AS13" s="85">
        <f>'Corp bond yields'!GF26</f>
        <v>3.4129999999999998</v>
      </c>
      <c r="AT13" s="86">
        <f>'Corp bond yields'!GR26</f>
        <v>3.202</v>
      </c>
      <c r="AU13" s="97">
        <f>'Corp bond yields'!GV26</f>
        <v>3.3149999999999999</v>
      </c>
      <c r="AV13" s="349">
        <f>'Corp bond yields'!GZ26</f>
        <v>3.7130000000000001</v>
      </c>
      <c r="AW13" s="86">
        <f>'Corp bond yields'!HD26</f>
        <v>3.9729999999999999</v>
      </c>
      <c r="AX13" s="97">
        <f>'Corp bond yields'!HH26</f>
        <v>4.149</v>
      </c>
      <c r="AY13" s="86">
        <f>'Corp bond yields'!HL26</f>
        <v>4.7409999999999997</v>
      </c>
      <c r="AZ13" s="98">
        <f>'Corp bond yields'!HT26</f>
        <v>3.5540000000000003</v>
      </c>
      <c r="BA13" s="87">
        <f>'Corp bond yields'!HX26</f>
        <v>4.0540000000000003</v>
      </c>
      <c r="BB13" s="99">
        <f>'Corp bond yields'!IB26</f>
        <v>4.4180000000000001</v>
      </c>
    </row>
    <row r="14" spans="1:54" x14ac:dyDescent="0.25">
      <c r="A14" s="46">
        <f>IF('Govt bond yields'!O28&gt;0, 'Govt bond yields'!O28, "")</f>
        <v>42222</v>
      </c>
      <c r="B14" s="136">
        <f>'Govt bond yields'!P28</f>
        <v>2.6150000000000002</v>
      </c>
      <c r="C14" s="137">
        <f>'Govt bond yields'!T28</f>
        <v>2.653</v>
      </c>
      <c r="D14" s="138">
        <f>'Govt bond yields'!X28</f>
        <v>2.7450000000000001</v>
      </c>
      <c r="E14" s="135">
        <f>'Govt bond yields'!AB28</f>
        <v>2.7930000000000001</v>
      </c>
      <c r="F14" s="139">
        <f>'Govt bond yields'!AF28</f>
        <v>3.03</v>
      </c>
      <c r="G14" s="139">
        <f>'Govt bond yields'!AJ28</f>
        <v>3.3929999999999998</v>
      </c>
      <c r="H14" s="52"/>
      <c r="I14" s="51"/>
      <c r="J14" s="52">
        <f t="shared" si="0"/>
        <v>42222</v>
      </c>
      <c r="K14" s="156">
        <f>'Corp bond yields'!D27</f>
        <v>3.403</v>
      </c>
      <c r="L14" s="157">
        <f>'Corp bond yields'!H27</f>
        <v>3.4540000000000002</v>
      </c>
      <c r="M14" s="93">
        <f>'Corp bond yields'!L27</f>
        <v>3.3210000000000002</v>
      </c>
      <c r="N14" s="92">
        <f>'Corp bond yields'!P27</f>
        <v>3.359</v>
      </c>
      <c r="O14" s="94">
        <f>'Corp bond yields'!T27</f>
        <v>3.7069999999999999</v>
      </c>
      <c r="P14" s="147">
        <f>'Corp bond yields'!X27</f>
        <v>4</v>
      </c>
      <c r="Q14" s="158">
        <f>'Corp bond yields'!AF27</f>
        <v>3.5270000000000001</v>
      </c>
      <c r="R14" s="159">
        <f>'Corp bond yields'!AJ27</f>
        <v>3.5609999999999999</v>
      </c>
      <c r="S14" s="79">
        <f>'Corp bond yields'!AN27</f>
        <v>4.1509999999999998</v>
      </c>
      <c r="T14" s="160">
        <f>'Corp bond yields'!AR27</f>
        <v>4.319</v>
      </c>
      <c r="U14" s="317">
        <f>'Corp bond yields'!AV27</f>
        <v>4.8090000000000002</v>
      </c>
      <c r="V14" s="161">
        <f>'Corp bond yields'!BD27</f>
        <v>3.5670000000000002</v>
      </c>
      <c r="W14" s="162">
        <f>'Corp bond yields'!BH27</f>
        <v>4.0049999999999999</v>
      </c>
      <c r="X14" s="163">
        <f>'Corp bond yields'!BL27</f>
        <v>4.2489999999999997</v>
      </c>
      <c r="Y14" s="164">
        <f>'Corp bond yields'!BP27</f>
        <v>4.8440000000000003</v>
      </c>
      <c r="Z14" s="165">
        <f>'Corp bond yields'!CB27</f>
        <v>4.3460000000000001</v>
      </c>
      <c r="AA14" s="80">
        <f>'Corp bond yields'!CF27</f>
        <v>4.4219999999999997</v>
      </c>
      <c r="AB14" s="81">
        <f>'Corp bond yields'!CN27</f>
        <v>3.7890000000000001</v>
      </c>
      <c r="AC14" s="95">
        <f>'Corp bond yields'!CR27</f>
        <v>4.0209999999999999</v>
      </c>
      <c r="AD14" s="82">
        <f>'Corp bond yields'!CV27</f>
        <v>4.0270000000000001</v>
      </c>
      <c r="AE14" s="335">
        <f>'Corp bond yields'!CZ27</f>
        <v>4.4370000000000003</v>
      </c>
      <c r="AF14" s="320">
        <f>'Corp bond yields'!DP27</f>
        <v>3.7800000000000002</v>
      </c>
      <c r="AG14" s="341">
        <f>'Corp bond yields'!DT27</f>
        <v>4.1150000000000002</v>
      </c>
      <c r="AH14" s="83">
        <f>'Corp bond yields'!DX27</f>
        <v>3.206</v>
      </c>
      <c r="AI14" s="83">
        <f>'Corp bond yields'!EB27</f>
        <v>3.4249999999999998</v>
      </c>
      <c r="AJ14" s="83">
        <f>'Corp bond yields'!EF27</f>
        <v>3.552</v>
      </c>
      <c r="AK14" s="104">
        <f>'Corp bond yields'!EJ27</f>
        <v>3.653</v>
      </c>
      <c r="AL14" s="175">
        <f>'Corp bond yields'!EN27</f>
        <v>3.7269999999999999</v>
      </c>
      <c r="AM14" s="346">
        <f>'Corp bond yields'!ER27</f>
        <v>4.0739999999999998</v>
      </c>
      <c r="AN14" s="344">
        <f>'Corp bond yields'!EV27</f>
        <v>4.2210000000000001</v>
      </c>
      <c r="AO14" s="175">
        <f>'Corp bond yields'!EZ27</f>
        <v>4.8469999999999995</v>
      </c>
      <c r="AP14" s="96">
        <f>'Corp bond yields'!FP27</f>
        <v>3.3570000000000002</v>
      </c>
      <c r="AQ14" s="84">
        <f>'Corp bond yields'!FT27</f>
        <v>3.7530000000000001</v>
      </c>
      <c r="AR14" s="84">
        <f>'Corp bond yields'!FX27</f>
        <v>4.218</v>
      </c>
      <c r="AS14" s="85">
        <f>'Corp bond yields'!GF27</f>
        <v>3.4289999999999998</v>
      </c>
      <c r="AT14" s="86">
        <f>'Corp bond yields'!GR27</f>
        <v>3.1989999999999998</v>
      </c>
      <c r="AU14" s="97">
        <f>'Corp bond yields'!GV27</f>
        <v>3.3359999999999999</v>
      </c>
      <c r="AV14" s="349">
        <f>'Corp bond yields'!GZ27</f>
        <v>3.7519999999999998</v>
      </c>
      <c r="AW14" s="86">
        <f>'Corp bond yields'!HD27</f>
        <v>4.0129999999999999</v>
      </c>
      <c r="AX14" s="97">
        <f>'Corp bond yields'!HH27</f>
        <v>4.1879999999999997</v>
      </c>
      <c r="AY14" s="86">
        <f>'Corp bond yields'!HL27</f>
        <v>4.7720000000000002</v>
      </c>
      <c r="AZ14" s="98">
        <f>'Corp bond yields'!HT27</f>
        <v>3.5629999999999997</v>
      </c>
      <c r="BA14" s="87">
        <f>'Corp bond yields'!HX27</f>
        <v>4.0919999999999996</v>
      </c>
      <c r="BB14" s="99">
        <f>'Corp bond yields'!IB27</f>
        <v>4.4589999999999996</v>
      </c>
    </row>
    <row r="15" spans="1:54" x14ac:dyDescent="0.25">
      <c r="A15" s="46">
        <f>IF('Govt bond yields'!O29&gt;0, 'Govt bond yields'!O29, "")</f>
        <v>42223</v>
      </c>
      <c r="B15" s="136">
        <f>'Govt bond yields'!P29</f>
        <v>2.62</v>
      </c>
      <c r="C15" s="137">
        <f>'Govt bond yields'!T29</f>
        <v>2.6509999999999998</v>
      </c>
      <c r="D15" s="138">
        <f>'Govt bond yields'!X29</f>
        <v>2.74</v>
      </c>
      <c r="E15" s="135">
        <f>'Govt bond yields'!AB29</f>
        <v>2.7880000000000003</v>
      </c>
      <c r="F15" s="139">
        <f>'Govt bond yields'!AF29</f>
        <v>3.0249999999999999</v>
      </c>
      <c r="G15" s="139">
        <f>'Govt bond yields'!AJ29</f>
        <v>3.3980000000000001</v>
      </c>
      <c r="H15" s="52"/>
      <c r="I15" s="51"/>
      <c r="J15" s="52">
        <f t="shared" si="0"/>
        <v>42223</v>
      </c>
      <c r="K15" s="156">
        <f>'Corp bond yields'!D28</f>
        <v>3.3849999999999998</v>
      </c>
      <c r="L15" s="157">
        <f>'Corp bond yields'!H28</f>
        <v>3.4369999999999998</v>
      </c>
      <c r="M15" s="93">
        <f>'Corp bond yields'!L28</f>
        <v>3.2879999999999998</v>
      </c>
      <c r="N15" s="92">
        <f>'Corp bond yields'!P28</f>
        <v>3.3650000000000002</v>
      </c>
      <c r="O15" s="94">
        <f>'Corp bond yields'!T28</f>
        <v>3.7010000000000001</v>
      </c>
      <c r="P15" s="147">
        <f>'Corp bond yields'!X28</f>
        <v>3.9910000000000001</v>
      </c>
      <c r="Q15" s="158">
        <f>'Corp bond yields'!AF28</f>
        <v>3.5129999999999999</v>
      </c>
      <c r="R15" s="159">
        <f>'Corp bond yields'!AJ28</f>
        <v>3.5579999999999998</v>
      </c>
      <c r="S15" s="79">
        <f>'Corp bond yields'!AN28</f>
        <v>4.1459999999999999</v>
      </c>
      <c r="T15" s="160">
        <f>'Corp bond yields'!AR28</f>
        <v>4.3120000000000003</v>
      </c>
      <c r="U15" s="317">
        <f>'Corp bond yields'!AV28</f>
        <v>4.7930000000000001</v>
      </c>
      <c r="V15" s="161">
        <f>'Corp bond yields'!BD28</f>
        <v>3.5550000000000002</v>
      </c>
      <c r="W15" s="162">
        <f>'Corp bond yields'!BH28</f>
        <v>4.0010000000000003</v>
      </c>
      <c r="X15" s="163">
        <f>'Corp bond yields'!BL28</f>
        <v>4.2430000000000003</v>
      </c>
      <c r="Y15" s="164">
        <f>'Corp bond yields'!BP28</f>
        <v>4.8289999999999997</v>
      </c>
      <c r="Z15" s="165">
        <f>'Corp bond yields'!CB28</f>
        <v>4.3390000000000004</v>
      </c>
      <c r="AA15" s="80">
        <f>'Corp bond yields'!CF28</f>
        <v>4.4130000000000003</v>
      </c>
      <c r="AB15" s="81">
        <f>'Corp bond yields'!CN28</f>
        <v>3.7850000000000001</v>
      </c>
      <c r="AC15" s="95">
        <f>'Corp bond yields'!CR28</f>
        <v>4.0170000000000003</v>
      </c>
      <c r="AD15" s="82">
        <f>'Corp bond yields'!CV28</f>
        <v>4.0220000000000002</v>
      </c>
      <c r="AE15" s="335">
        <f>'Corp bond yields'!CZ28</f>
        <v>4.431</v>
      </c>
      <c r="AF15" s="320">
        <f>'Corp bond yields'!DP28</f>
        <v>3.778</v>
      </c>
      <c r="AG15" s="341">
        <f>'Corp bond yields'!DT28</f>
        <v>4.1100000000000003</v>
      </c>
      <c r="AH15" s="83">
        <f>'Corp bond yields'!DX28</f>
        <v>3.1970000000000001</v>
      </c>
      <c r="AI15" s="83">
        <f>'Corp bond yields'!EB28</f>
        <v>3.4159999999999999</v>
      </c>
      <c r="AJ15" s="83">
        <f>'Corp bond yields'!EF28</f>
        <v>3.5419999999999998</v>
      </c>
      <c r="AK15" s="104">
        <f>'Corp bond yields'!EJ28</f>
        <v>3.6419999999999999</v>
      </c>
      <c r="AL15" s="175">
        <f>'Corp bond yields'!EN28</f>
        <v>3.714</v>
      </c>
      <c r="AM15" s="346">
        <f>'Corp bond yields'!ER28</f>
        <v>4.0540000000000003</v>
      </c>
      <c r="AN15" s="344">
        <f>'Corp bond yields'!EV28</f>
        <v>4.2009999999999996</v>
      </c>
      <c r="AO15" s="175">
        <f>'Corp bond yields'!EZ28</f>
        <v>4.8220000000000001</v>
      </c>
      <c r="AP15" s="96">
        <f>'Corp bond yields'!FP28</f>
        <v>3.3460000000000001</v>
      </c>
      <c r="AQ15" s="84">
        <f>'Corp bond yields'!FT28</f>
        <v>3.7439999999999998</v>
      </c>
      <c r="AR15" s="84">
        <f>'Corp bond yields'!FX28</f>
        <v>4.2060000000000004</v>
      </c>
      <c r="AS15" s="85">
        <f>'Corp bond yields'!GF28</f>
        <v>3.427</v>
      </c>
      <c r="AT15" s="86">
        <f>'Corp bond yields'!GR28</f>
        <v>3.2069999999999999</v>
      </c>
      <c r="AU15" s="97">
        <f>'Corp bond yields'!GV28</f>
        <v>3.3570000000000002</v>
      </c>
      <c r="AV15" s="349">
        <f>'Corp bond yields'!GZ28</f>
        <v>3.7519999999999998</v>
      </c>
      <c r="AW15" s="86">
        <f>'Corp bond yields'!HD28</f>
        <v>4.0190000000000001</v>
      </c>
      <c r="AX15" s="97">
        <f>'Corp bond yields'!HH28</f>
        <v>4.1859999999999999</v>
      </c>
      <c r="AY15" s="86">
        <f>'Corp bond yields'!HL28</f>
        <v>4.7640000000000002</v>
      </c>
      <c r="AZ15" s="98">
        <f>'Corp bond yields'!HT28</f>
        <v>3.56</v>
      </c>
      <c r="BA15" s="87">
        <f>'Corp bond yields'!HX28</f>
        <v>4.0860000000000003</v>
      </c>
      <c r="BB15" s="99">
        <f>'Corp bond yields'!IB28</f>
        <v>4.4480000000000004</v>
      </c>
    </row>
    <row r="16" spans="1:54" x14ac:dyDescent="0.25">
      <c r="A16" s="46">
        <f>IF('Govt bond yields'!O30&gt;0, 'Govt bond yields'!O30, "")</f>
        <v>42226</v>
      </c>
      <c r="B16" s="136">
        <f>'Govt bond yields'!P30</f>
        <v>2.6259999999999999</v>
      </c>
      <c r="C16" s="137">
        <f>'Govt bond yields'!T30</f>
        <v>2.657</v>
      </c>
      <c r="D16" s="138">
        <f>'Govt bond yields'!X30</f>
        <v>2.74</v>
      </c>
      <c r="E16" s="135">
        <f>'Govt bond yields'!AB30</f>
        <v>2.7789999999999999</v>
      </c>
      <c r="F16" s="139">
        <f>'Govt bond yields'!AF30</f>
        <v>3.0049999999999999</v>
      </c>
      <c r="G16" s="139">
        <f>'Govt bond yields'!AJ30</f>
        <v>3.3780000000000001</v>
      </c>
      <c r="H16" s="52"/>
      <c r="I16" s="51"/>
      <c r="J16" s="52">
        <f t="shared" si="0"/>
        <v>42226</v>
      </c>
      <c r="K16" s="156">
        <f>'Corp bond yields'!D29</f>
        <v>3.4169999999999998</v>
      </c>
      <c r="L16" s="157">
        <f>'Corp bond yields'!H29</f>
        <v>3.431</v>
      </c>
      <c r="M16" s="93">
        <f>'Corp bond yields'!L29</f>
        <v>3.2810000000000001</v>
      </c>
      <c r="N16" s="92">
        <f>'Corp bond yields'!P29</f>
        <v>3.363</v>
      </c>
      <c r="O16" s="94">
        <f>'Corp bond yields'!T29</f>
        <v>3.6870000000000003</v>
      </c>
      <c r="P16" s="147">
        <f>'Corp bond yields'!X29</f>
        <v>3.9849999999999999</v>
      </c>
      <c r="Q16" s="158">
        <f>'Corp bond yields'!AF29</f>
        <v>3.5190000000000001</v>
      </c>
      <c r="R16" s="159">
        <f>'Corp bond yields'!AJ29</f>
        <v>3.5579999999999998</v>
      </c>
      <c r="S16" s="79">
        <f>'Corp bond yields'!AN29</f>
        <v>4.1319999999999997</v>
      </c>
      <c r="T16" s="160">
        <f>'Corp bond yields'!AR29</f>
        <v>4.2930000000000001</v>
      </c>
      <c r="U16" s="317">
        <f>'Corp bond yields'!AV29</f>
        <v>4.7610000000000001</v>
      </c>
      <c r="V16" s="161">
        <f>'Corp bond yields'!BD29</f>
        <v>3.577</v>
      </c>
      <c r="W16" s="162">
        <f>'Corp bond yields'!BH29</f>
        <v>3.9910000000000001</v>
      </c>
      <c r="X16" s="163">
        <f>'Corp bond yields'!BL29</f>
        <v>4.2290000000000001</v>
      </c>
      <c r="Y16" s="164">
        <f>'Corp bond yields'!BP29</f>
        <v>4.8</v>
      </c>
      <c r="Z16" s="165">
        <f>'Corp bond yields'!CB29</f>
        <v>4.3239999999999998</v>
      </c>
      <c r="AA16" s="80">
        <f>'Corp bond yields'!CF29</f>
        <v>4.3920000000000003</v>
      </c>
      <c r="AB16" s="81">
        <f>'Corp bond yields'!CN29</f>
        <v>3.782</v>
      </c>
      <c r="AC16" s="95">
        <f>'Corp bond yields'!CR29</f>
        <v>4.0090000000000003</v>
      </c>
      <c r="AD16" s="82">
        <f>'Corp bond yields'!CV29</f>
        <v>4.0110000000000001</v>
      </c>
      <c r="AE16" s="335">
        <f>'Corp bond yields'!CZ29</f>
        <v>4.4130000000000003</v>
      </c>
      <c r="AF16" s="320">
        <f>'Corp bond yields'!DP29</f>
        <v>3.7749999999999999</v>
      </c>
      <c r="AG16" s="341">
        <f>'Corp bond yields'!DT29</f>
        <v>4.1289999999999996</v>
      </c>
      <c r="AH16" s="83">
        <f>'Corp bond yields'!DX29</f>
        <v>3.1930000000000001</v>
      </c>
      <c r="AI16" s="83">
        <f>'Corp bond yields'!EB29</f>
        <v>3.4079999999999999</v>
      </c>
      <c r="AJ16" s="83">
        <f>'Corp bond yields'!EF29</f>
        <v>3.5289999999999999</v>
      </c>
      <c r="AK16" s="104">
        <f>'Corp bond yields'!EJ29</f>
        <v>3.63</v>
      </c>
      <c r="AL16" s="175">
        <f>'Corp bond yields'!EN29</f>
        <v>3.6970000000000001</v>
      </c>
      <c r="AM16" s="346">
        <f>'Corp bond yields'!ER29</f>
        <v>4.0259999999999998</v>
      </c>
      <c r="AN16" s="344">
        <f>'Corp bond yields'!EV29</f>
        <v>4.17</v>
      </c>
      <c r="AO16" s="175">
        <f>'Corp bond yields'!EZ29</f>
        <v>4.7850000000000001</v>
      </c>
      <c r="AP16" s="96">
        <f>'Corp bond yields'!FP29</f>
        <v>3.351</v>
      </c>
      <c r="AQ16" s="84">
        <f>'Corp bond yields'!FT29</f>
        <v>3.7309999999999999</v>
      </c>
      <c r="AR16" s="84">
        <f>'Corp bond yields'!FX29</f>
        <v>4.1779999999999999</v>
      </c>
      <c r="AS16" s="85">
        <f>'Corp bond yields'!GF29</f>
        <v>3.427</v>
      </c>
      <c r="AT16" s="86">
        <f>'Corp bond yields'!GR29</f>
        <v>3.202</v>
      </c>
      <c r="AU16" s="97">
        <f>'Corp bond yields'!GV29</f>
        <v>3.3490000000000002</v>
      </c>
      <c r="AV16" s="349">
        <f>'Corp bond yields'!GZ29</f>
        <v>3.7330000000000001</v>
      </c>
      <c r="AW16" s="86">
        <f>'Corp bond yields'!HD29</f>
        <v>3.9939999999999998</v>
      </c>
      <c r="AX16" s="97">
        <f>'Corp bond yields'!HH29</f>
        <v>4.157</v>
      </c>
      <c r="AY16" s="86">
        <f>'Corp bond yields'!HL29</f>
        <v>4.72</v>
      </c>
      <c r="AZ16" s="98">
        <f>'Corp bond yields'!HT29</f>
        <v>3.5540000000000003</v>
      </c>
      <c r="BA16" s="87">
        <f>'Corp bond yields'!HX29</f>
        <v>4.0720000000000001</v>
      </c>
      <c r="BB16" s="99">
        <f>'Corp bond yields'!IB29</f>
        <v>4.4219999999999997</v>
      </c>
    </row>
    <row r="17" spans="1:54" x14ac:dyDescent="0.25">
      <c r="A17" s="46">
        <f>IF('Govt bond yields'!O31&gt;0, 'Govt bond yields'!O31, "")</f>
        <v>42227</v>
      </c>
      <c r="B17" s="136">
        <f>'Govt bond yields'!P31</f>
        <v>2.6070000000000002</v>
      </c>
      <c r="C17" s="137">
        <f>'Govt bond yields'!T31</f>
        <v>2.6480000000000001</v>
      </c>
      <c r="D17" s="138">
        <f>'Govt bond yields'!X31</f>
        <v>2.7279999999999998</v>
      </c>
      <c r="E17" s="135">
        <f>'Govt bond yields'!AB31</f>
        <v>2.7690000000000001</v>
      </c>
      <c r="F17" s="139">
        <f>'Govt bond yields'!AF31</f>
        <v>3.0009999999999999</v>
      </c>
      <c r="G17" s="139">
        <f>'Govt bond yields'!AJ31</f>
        <v>3.37</v>
      </c>
      <c r="H17" s="52"/>
      <c r="I17" s="51"/>
      <c r="J17" s="52">
        <f t="shared" si="0"/>
        <v>42227</v>
      </c>
      <c r="K17" s="156">
        <f>'Corp bond yields'!D30</f>
        <v>3.38</v>
      </c>
      <c r="L17" s="157">
        <f>'Corp bond yields'!H30</f>
        <v>3.4260000000000002</v>
      </c>
      <c r="M17" s="93">
        <f>'Corp bond yields'!L30</f>
        <v>3.3370000000000002</v>
      </c>
      <c r="N17" s="92">
        <f>'Corp bond yields'!P30</f>
        <v>3.3370000000000002</v>
      </c>
      <c r="O17" s="94">
        <f>'Corp bond yields'!T30</f>
        <v>3.6819999999999999</v>
      </c>
      <c r="P17" s="147">
        <f>'Corp bond yields'!X30</f>
        <v>3.9649999999999999</v>
      </c>
      <c r="Q17" s="158">
        <f>'Corp bond yields'!AF30</f>
        <v>3.4969999999999999</v>
      </c>
      <c r="R17" s="159">
        <f>'Corp bond yields'!AJ30</f>
        <v>3.5230000000000001</v>
      </c>
      <c r="S17" s="79">
        <f>'Corp bond yields'!AN30</f>
        <v>4.1269999999999998</v>
      </c>
      <c r="T17" s="160">
        <f>'Corp bond yields'!AR30</f>
        <v>4.2910000000000004</v>
      </c>
      <c r="U17" s="317">
        <f>'Corp bond yields'!AV30</f>
        <v>4.7640000000000002</v>
      </c>
      <c r="V17" s="161">
        <f>'Corp bond yields'!BD30</f>
        <v>3.544</v>
      </c>
      <c r="W17" s="162">
        <f>'Corp bond yields'!BH30</f>
        <v>3.9820000000000002</v>
      </c>
      <c r="X17" s="163">
        <f>'Corp bond yields'!BL30</f>
        <v>4.2229999999999999</v>
      </c>
      <c r="Y17" s="164">
        <f>'Corp bond yields'!BP30</f>
        <v>4.8</v>
      </c>
      <c r="Z17" s="165">
        <f>'Corp bond yields'!CB30</f>
        <v>4.3120000000000003</v>
      </c>
      <c r="AA17" s="80">
        <f>'Corp bond yields'!CF30</f>
        <v>4.3870000000000005</v>
      </c>
      <c r="AB17" s="81">
        <f>'Corp bond yields'!CN30</f>
        <v>3.758</v>
      </c>
      <c r="AC17" s="95">
        <f>'Corp bond yields'!CR30</f>
        <v>4</v>
      </c>
      <c r="AD17" s="82">
        <f>'Corp bond yields'!CV30</f>
        <v>4.0049999999999999</v>
      </c>
      <c r="AE17" s="335">
        <f>'Corp bond yields'!CZ30</f>
        <v>4.4089999999999998</v>
      </c>
      <c r="AF17" s="320">
        <f>'Corp bond yields'!DP30</f>
        <v>3.7610000000000001</v>
      </c>
      <c r="AG17" s="341">
        <f>'Corp bond yields'!DT30</f>
        <v>4.0990000000000002</v>
      </c>
      <c r="AH17" s="83">
        <f>'Corp bond yields'!DX30</f>
        <v>3.165</v>
      </c>
      <c r="AI17" s="83">
        <f>'Corp bond yields'!EB30</f>
        <v>3.3980000000000001</v>
      </c>
      <c r="AJ17" s="83">
        <f>'Corp bond yields'!EF30</f>
        <v>3.524</v>
      </c>
      <c r="AK17" s="104">
        <f>'Corp bond yields'!EJ30</f>
        <v>3.6240000000000001</v>
      </c>
      <c r="AL17" s="175">
        <f>'Corp bond yields'!EN30</f>
        <v>3.6949999999999998</v>
      </c>
      <c r="AM17" s="346">
        <f>'Corp bond yields'!ER30</f>
        <v>4.0259999999999998</v>
      </c>
      <c r="AN17" s="344">
        <f>'Corp bond yields'!EV30</f>
        <v>4.1719999999999997</v>
      </c>
      <c r="AO17" s="175">
        <f>'Corp bond yields'!EZ30</f>
        <v>4.7949999999999999</v>
      </c>
      <c r="AP17" s="96">
        <f>'Corp bond yields'!FP30</f>
        <v>3.3279999999999998</v>
      </c>
      <c r="AQ17" s="84">
        <f>'Corp bond yields'!FT30</f>
        <v>3.7250000000000001</v>
      </c>
      <c r="AR17" s="84">
        <f>'Corp bond yields'!FX30</f>
        <v>4.1779999999999999</v>
      </c>
      <c r="AS17" s="85">
        <f>'Corp bond yields'!GF30</f>
        <v>3.407</v>
      </c>
      <c r="AT17" s="86">
        <f>'Corp bond yields'!GR30</f>
        <v>3.177</v>
      </c>
      <c r="AU17" s="97">
        <f>'Corp bond yields'!GV30</f>
        <v>3.3319999999999999</v>
      </c>
      <c r="AV17" s="349">
        <f>'Corp bond yields'!GZ30</f>
        <v>3.7269999999999999</v>
      </c>
      <c r="AW17" s="86">
        <f>'Corp bond yields'!HD30</f>
        <v>3.99</v>
      </c>
      <c r="AX17" s="97">
        <f>'Corp bond yields'!HH30</f>
        <v>4.1559999999999997</v>
      </c>
      <c r="AY17" s="86">
        <f>'Corp bond yields'!HL30</f>
        <v>4.7359999999999998</v>
      </c>
      <c r="AZ17" s="98">
        <f>'Corp bond yields'!HT30</f>
        <v>3.5289999999999999</v>
      </c>
      <c r="BA17" s="87">
        <f>'Corp bond yields'!HX30</f>
        <v>4.0670000000000002</v>
      </c>
      <c r="BB17" s="99">
        <f>'Corp bond yields'!IB30</f>
        <v>4.4219999999999997</v>
      </c>
    </row>
    <row r="18" spans="1:54" x14ac:dyDescent="0.25">
      <c r="A18" s="46">
        <f>IF('Govt bond yields'!O32&gt;0, 'Govt bond yields'!O32, "")</f>
        <v>42228</v>
      </c>
      <c r="B18" s="136">
        <f>'Govt bond yields'!P32</f>
        <v>2.5640000000000001</v>
      </c>
      <c r="C18" s="137">
        <f>'Govt bond yields'!T32</f>
        <v>2.5979999999999999</v>
      </c>
      <c r="D18" s="138">
        <f>'Govt bond yields'!X32</f>
        <v>2.6659999999999999</v>
      </c>
      <c r="E18" s="135">
        <f>'Govt bond yields'!AB32</f>
        <v>2.6989999999999998</v>
      </c>
      <c r="F18" s="139">
        <f>'Govt bond yields'!AF32</f>
        <v>2.9249999999999998</v>
      </c>
      <c r="G18" s="139">
        <f>'Govt bond yields'!AJ32</f>
        <v>3.286</v>
      </c>
      <c r="H18" s="52"/>
      <c r="I18" s="51"/>
      <c r="J18" s="52">
        <f t="shared" si="0"/>
        <v>42228</v>
      </c>
      <c r="K18" s="156">
        <f>'Corp bond yields'!D31</f>
        <v>3.4169999999999998</v>
      </c>
      <c r="L18" s="157">
        <f>'Corp bond yields'!H31</f>
        <v>3.4169999999999998</v>
      </c>
      <c r="M18" s="93">
        <f>'Corp bond yields'!L31</f>
        <v>3.2650000000000001</v>
      </c>
      <c r="N18" s="92">
        <f>'Corp bond yields'!P31</f>
        <v>3.306</v>
      </c>
      <c r="O18" s="94">
        <f>'Corp bond yields'!T31</f>
        <v>3.637</v>
      </c>
      <c r="P18" s="147">
        <f>'Corp bond yields'!X31</f>
        <v>3.9089999999999998</v>
      </c>
      <c r="Q18" s="158">
        <f>'Corp bond yields'!AF31</f>
        <v>3.5049999999999999</v>
      </c>
      <c r="R18" s="159">
        <f>'Corp bond yields'!AJ31</f>
        <v>3.51</v>
      </c>
      <c r="S18" s="79">
        <f>'Corp bond yields'!AN31</f>
        <v>4.0819999999999999</v>
      </c>
      <c r="T18" s="160">
        <f>'Corp bond yields'!AR31</f>
        <v>4.242</v>
      </c>
      <c r="U18" s="317">
        <f>'Corp bond yields'!AV31</f>
        <v>4.6929999999999996</v>
      </c>
      <c r="V18" s="161">
        <f>'Corp bond yields'!BD31</f>
        <v>3.5550000000000002</v>
      </c>
      <c r="W18" s="162">
        <f>'Corp bond yields'!BH31</f>
        <v>3.9409999999999998</v>
      </c>
      <c r="X18" s="163">
        <f>'Corp bond yields'!BL31</f>
        <v>4.1760000000000002</v>
      </c>
      <c r="Y18" s="164">
        <f>'Corp bond yields'!BP31</f>
        <v>4.7300000000000004</v>
      </c>
      <c r="Z18" s="165">
        <f>'Corp bond yields'!CB31</f>
        <v>4.2670000000000003</v>
      </c>
      <c r="AA18" s="80">
        <f>'Corp bond yields'!CF31</f>
        <v>4.3319999999999999</v>
      </c>
      <c r="AB18" s="81">
        <f>'Corp bond yields'!CN31</f>
        <v>3.7290000000000001</v>
      </c>
      <c r="AC18" s="95">
        <f>'Corp bond yields'!CR31</f>
        <v>3.9630000000000001</v>
      </c>
      <c r="AD18" s="82">
        <f>'Corp bond yields'!CV31</f>
        <v>3.9630000000000001</v>
      </c>
      <c r="AE18" s="335">
        <f>'Corp bond yields'!CZ31</f>
        <v>4.3620000000000001</v>
      </c>
      <c r="AF18" s="320">
        <f>'Corp bond yields'!DP31</f>
        <v>3.7269999999999999</v>
      </c>
      <c r="AG18" s="341">
        <f>'Corp bond yields'!DT31</f>
        <v>4.0529999999999999</v>
      </c>
      <c r="AH18" s="83">
        <f>'Corp bond yields'!DX31</f>
        <v>3.1659999999999999</v>
      </c>
      <c r="AI18" s="83">
        <f>'Corp bond yields'!EB31</f>
        <v>3.359</v>
      </c>
      <c r="AJ18" s="83">
        <f>'Corp bond yields'!EF31</f>
        <v>3.48</v>
      </c>
      <c r="AK18" s="104">
        <f>'Corp bond yields'!EJ31</f>
        <v>3.58</v>
      </c>
      <c r="AL18" s="175">
        <f>'Corp bond yields'!EN31</f>
        <v>3.6459999999999999</v>
      </c>
      <c r="AM18" s="346">
        <f>'Corp bond yields'!ER31</f>
        <v>3.96</v>
      </c>
      <c r="AN18" s="344">
        <f>'Corp bond yields'!EV31</f>
        <v>4.101</v>
      </c>
      <c r="AO18" s="175">
        <f>'Corp bond yields'!EZ31</f>
        <v>4.7160000000000002</v>
      </c>
      <c r="AP18" s="96">
        <f>'Corp bond yields'!FP31</f>
        <v>3.33</v>
      </c>
      <c r="AQ18" s="84">
        <f>'Corp bond yields'!FT31</f>
        <v>3.681</v>
      </c>
      <c r="AR18" s="84">
        <f>'Corp bond yields'!FX31</f>
        <v>4.1139999999999999</v>
      </c>
      <c r="AS18" s="85">
        <f>'Corp bond yields'!GF31</f>
        <v>3.3820000000000001</v>
      </c>
      <c r="AT18" s="86">
        <f>'Corp bond yields'!GR31</f>
        <v>3.1819999999999999</v>
      </c>
      <c r="AU18" s="97">
        <f>'Corp bond yields'!GV31</f>
        <v>3.3029999999999999</v>
      </c>
      <c r="AV18" s="349">
        <f>'Corp bond yields'!GZ31</f>
        <v>3.6829999999999998</v>
      </c>
      <c r="AW18" s="86">
        <f>'Corp bond yields'!HD31</f>
        <v>3.93</v>
      </c>
      <c r="AX18" s="97">
        <f>'Corp bond yields'!HH31</f>
        <v>4.0960000000000001</v>
      </c>
      <c r="AY18" s="86">
        <f>'Corp bond yields'!HL31</f>
        <v>4.657</v>
      </c>
      <c r="AZ18" s="98">
        <f>'Corp bond yields'!HT31</f>
        <v>3.5270000000000001</v>
      </c>
      <c r="BA18" s="87">
        <f>'Corp bond yields'!HX31</f>
        <v>4.0220000000000002</v>
      </c>
      <c r="BB18" s="99">
        <f>'Corp bond yields'!IB31</f>
        <v>4.3620000000000001</v>
      </c>
    </row>
    <row r="19" spans="1:54" x14ac:dyDescent="0.25">
      <c r="A19" s="46">
        <f>IF('Govt bond yields'!O33&gt;0, 'Govt bond yields'!O33, "")</f>
        <v>42229</v>
      </c>
      <c r="B19" s="136">
        <f>'Govt bond yields'!P33</f>
        <v>2.609</v>
      </c>
      <c r="C19" s="137">
        <f>'Govt bond yields'!T33</f>
        <v>2.641</v>
      </c>
      <c r="D19" s="138">
        <f>'Govt bond yields'!X33</f>
        <v>2.7240000000000002</v>
      </c>
      <c r="E19" s="135">
        <f>'Govt bond yields'!AB33</f>
        <v>2.75</v>
      </c>
      <c r="F19" s="139">
        <f>'Govt bond yields'!AF33</f>
        <v>2.9750000000000001</v>
      </c>
      <c r="G19" s="139">
        <f>'Govt bond yields'!AJ33</f>
        <v>3.34</v>
      </c>
      <c r="H19" s="52"/>
      <c r="I19" s="51"/>
      <c r="J19" s="52">
        <f t="shared" si="0"/>
        <v>42229</v>
      </c>
      <c r="K19" s="156">
        <f>'Corp bond yields'!D32</f>
        <v>3.3609999999999998</v>
      </c>
      <c r="L19" s="157">
        <f>'Corp bond yields'!H32</f>
        <v>3.4159999999999999</v>
      </c>
      <c r="M19" s="93">
        <f>'Corp bond yields'!L32</f>
        <v>3.3</v>
      </c>
      <c r="N19" s="92">
        <f>'Corp bond yields'!P32</f>
        <v>3.335</v>
      </c>
      <c r="O19" s="94">
        <f>'Corp bond yields'!T32</f>
        <v>3.67</v>
      </c>
      <c r="P19" s="147">
        <f>'Corp bond yields'!X32</f>
        <v>3.9459999999999997</v>
      </c>
      <c r="Q19" s="158">
        <f>'Corp bond yields'!AF32</f>
        <v>3.4910000000000001</v>
      </c>
      <c r="R19" s="159">
        <f>'Corp bond yields'!AJ32</f>
        <v>3.5129999999999999</v>
      </c>
      <c r="S19" s="79">
        <f>'Corp bond yields'!AN32</f>
        <v>4.1159999999999997</v>
      </c>
      <c r="T19" s="160">
        <f>'Corp bond yields'!AR32</f>
        <v>4.2759999999999998</v>
      </c>
      <c r="U19" s="317">
        <f>'Corp bond yields'!AV32</f>
        <v>4.7359999999999998</v>
      </c>
      <c r="V19" s="161">
        <f>'Corp bond yields'!BD32</f>
        <v>3.548</v>
      </c>
      <c r="W19" s="162">
        <f>'Corp bond yields'!BH32</f>
        <v>3.972</v>
      </c>
      <c r="X19" s="163">
        <f>'Corp bond yields'!BL32</f>
        <v>4.2110000000000003</v>
      </c>
      <c r="Y19" s="164">
        <f>'Corp bond yields'!BP32</f>
        <v>4.7720000000000002</v>
      </c>
      <c r="Z19" s="165">
        <f>'Corp bond yields'!CB32</f>
        <v>4.3029999999999999</v>
      </c>
      <c r="AA19" s="80">
        <f>'Corp bond yields'!CF32</f>
        <v>4.3680000000000003</v>
      </c>
      <c r="AB19" s="81">
        <f>'Corp bond yields'!CN32</f>
        <v>3.7410000000000001</v>
      </c>
      <c r="AC19" s="95">
        <f>'Corp bond yields'!CR32</f>
        <v>3.9929999999999999</v>
      </c>
      <c r="AD19" s="82">
        <f>'Corp bond yields'!CV32</f>
        <v>3.9939999999999998</v>
      </c>
      <c r="AE19" s="335">
        <f>'Corp bond yields'!CZ32</f>
        <v>4.3959999999999999</v>
      </c>
      <c r="AF19" s="320">
        <f>'Corp bond yields'!DP32</f>
        <v>3.754</v>
      </c>
      <c r="AG19" s="341">
        <f>'Corp bond yields'!DT32</f>
        <v>4.0839999999999996</v>
      </c>
      <c r="AH19" s="83">
        <f>'Corp bond yields'!DX32</f>
        <v>3.173</v>
      </c>
      <c r="AI19" s="83">
        <f>'Corp bond yields'!EB32</f>
        <v>3.3879999999999999</v>
      </c>
      <c r="AJ19" s="83">
        <f>'Corp bond yields'!EF32</f>
        <v>3.512</v>
      </c>
      <c r="AK19" s="104">
        <f>'Corp bond yields'!EJ32</f>
        <v>3.6120000000000001</v>
      </c>
      <c r="AL19" s="175">
        <f>'Corp bond yields'!EN32</f>
        <v>3.6790000000000003</v>
      </c>
      <c r="AM19" s="346">
        <f>'Corp bond yields'!ER32</f>
        <v>3.9990000000000001</v>
      </c>
      <c r="AN19" s="344">
        <f>'Corp bond yields'!EV32</f>
        <v>4.1429999999999998</v>
      </c>
      <c r="AO19" s="175">
        <f>'Corp bond yields'!EZ32</f>
        <v>4.7590000000000003</v>
      </c>
      <c r="AP19" s="96">
        <f>'Corp bond yields'!FP32</f>
        <v>3.323</v>
      </c>
      <c r="AQ19" s="84">
        <f>'Corp bond yields'!FT32</f>
        <v>3.7130000000000001</v>
      </c>
      <c r="AR19" s="84">
        <f>'Corp bond yields'!FX32</f>
        <v>4.1529999999999996</v>
      </c>
      <c r="AS19" s="85">
        <f>'Corp bond yields'!GF32</f>
        <v>3.4039999999999999</v>
      </c>
      <c r="AT19" s="86">
        <f>'Corp bond yields'!GR32</f>
        <v>3.1829999999999998</v>
      </c>
      <c r="AU19" s="97">
        <f>'Corp bond yields'!GV32</f>
        <v>3.343</v>
      </c>
      <c r="AV19" s="349">
        <f>'Corp bond yields'!GZ32</f>
        <v>3.7330000000000001</v>
      </c>
      <c r="AW19" s="86">
        <f>'Corp bond yields'!HD32</f>
        <v>3.9790000000000001</v>
      </c>
      <c r="AX19" s="97">
        <f>'Corp bond yields'!HH32</f>
        <v>4.1509999999999998</v>
      </c>
      <c r="AY19" s="86">
        <f>'Corp bond yields'!HL32</f>
        <v>4.7279999999999998</v>
      </c>
      <c r="AZ19" s="98">
        <f>'Corp bond yields'!HT32</f>
        <v>3.536</v>
      </c>
      <c r="BA19" s="87">
        <f>'Corp bond yields'!HX32</f>
        <v>4.0549999999999997</v>
      </c>
      <c r="BB19" s="99">
        <f>'Corp bond yields'!IB32</f>
        <v>4.4000000000000004</v>
      </c>
    </row>
    <row r="20" spans="1:54" x14ac:dyDescent="0.25">
      <c r="A20" s="46">
        <f>IF('Govt bond yields'!O34&gt;0, 'Govt bond yields'!O34, "")</f>
        <v>42230</v>
      </c>
      <c r="B20" s="136">
        <f>'Govt bond yields'!P34</f>
        <v>2.625</v>
      </c>
      <c r="C20" s="137">
        <f>'Govt bond yields'!T34</f>
        <v>2.6470000000000002</v>
      </c>
      <c r="D20" s="138">
        <f>'Govt bond yields'!X34</f>
        <v>2.7359999999999998</v>
      </c>
      <c r="E20" s="135">
        <f>'Govt bond yields'!AB34</f>
        <v>2.758</v>
      </c>
      <c r="F20" s="139">
        <f>'Govt bond yields'!AF34</f>
        <v>2.9820000000000002</v>
      </c>
      <c r="G20" s="139">
        <f>'Govt bond yields'!AJ34</f>
        <v>3.343</v>
      </c>
      <c r="H20" s="52"/>
      <c r="I20" s="51"/>
      <c r="J20" s="52">
        <f t="shared" si="0"/>
        <v>42230</v>
      </c>
      <c r="K20" s="156">
        <f>'Corp bond yields'!D33</f>
        <v>3.3479999999999999</v>
      </c>
      <c r="L20" s="157">
        <f>'Corp bond yields'!H33</f>
        <v>3.403</v>
      </c>
      <c r="M20" s="93">
        <f>'Corp bond yields'!L33</f>
        <v>3.2810000000000001</v>
      </c>
      <c r="N20" s="92">
        <f>'Corp bond yields'!P33</f>
        <v>3.3570000000000002</v>
      </c>
      <c r="O20" s="94">
        <f>'Corp bond yields'!T33</f>
        <v>3.694</v>
      </c>
      <c r="P20" s="147">
        <f>'Corp bond yields'!X33</f>
        <v>3.9790000000000001</v>
      </c>
      <c r="Q20" s="158">
        <f>'Corp bond yields'!AF33</f>
        <v>3.4740000000000002</v>
      </c>
      <c r="R20" s="159">
        <f>'Corp bond yields'!AJ33</f>
        <v>3.5060000000000002</v>
      </c>
      <c r="S20" s="79">
        <f>'Corp bond yields'!AN33</f>
        <v>4.1219999999999999</v>
      </c>
      <c r="T20" s="160">
        <f>'Corp bond yields'!AR33</f>
        <v>4.29</v>
      </c>
      <c r="U20" s="317">
        <f>'Corp bond yields'!AV33</f>
        <v>4.7409999999999997</v>
      </c>
      <c r="V20" s="161">
        <f>'Corp bond yields'!BD33</f>
        <v>3.536</v>
      </c>
      <c r="W20" s="162">
        <f>'Corp bond yields'!BH33</f>
        <v>3.992</v>
      </c>
      <c r="X20" s="163">
        <f>'Corp bond yields'!BL33</f>
        <v>4.2359999999999998</v>
      </c>
      <c r="Y20" s="164">
        <f>'Corp bond yields'!BP33</f>
        <v>4.8369999999999997</v>
      </c>
      <c r="Z20" s="165">
        <f>'Corp bond yields'!CB33</f>
        <v>4.34</v>
      </c>
      <c r="AA20" s="80">
        <f>'Corp bond yields'!CF33</f>
        <v>4.3949999999999996</v>
      </c>
      <c r="AB20" s="81">
        <f>'Corp bond yields'!CN33</f>
        <v>3.74</v>
      </c>
      <c r="AC20" s="95">
        <f>'Corp bond yields'!CR33</f>
        <v>4.0129999999999999</v>
      </c>
      <c r="AD20" s="82">
        <f>'Corp bond yields'!CV33</f>
        <v>4.0129999999999999</v>
      </c>
      <c r="AE20" s="335">
        <f>'Corp bond yields'!CZ33</f>
        <v>4.4000000000000004</v>
      </c>
      <c r="AF20" s="320">
        <f>'Corp bond yields'!DP33</f>
        <v>3.7610000000000001</v>
      </c>
      <c r="AG20" s="341">
        <f>'Corp bond yields'!DT33</f>
        <v>4.1239999999999997</v>
      </c>
      <c r="AH20" s="83">
        <f>'Corp bond yields'!DX33</f>
        <v>3.177</v>
      </c>
      <c r="AI20" s="83">
        <f>'Corp bond yields'!EB33</f>
        <v>3.4089999999999998</v>
      </c>
      <c r="AJ20" s="83">
        <f>'Corp bond yields'!EF33</f>
        <v>3.5249999999999999</v>
      </c>
      <c r="AK20" s="104">
        <f>'Corp bond yields'!EJ33</f>
        <v>3.6280000000000001</v>
      </c>
      <c r="AL20" s="175">
        <f>'Corp bond yields'!EN33</f>
        <v>3.6959999999999997</v>
      </c>
      <c r="AM20" s="346">
        <f>'Corp bond yields'!ER33</f>
        <v>4.0140000000000002</v>
      </c>
      <c r="AN20" s="344">
        <f>'Corp bond yields'!EV33</f>
        <v>4.1630000000000003</v>
      </c>
      <c r="AO20" s="175">
        <f>'Corp bond yields'!EZ33</f>
        <v>4.7750000000000004</v>
      </c>
      <c r="AP20" s="96">
        <f>'Corp bond yields'!FP33</f>
        <v>3.323</v>
      </c>
      <c r="AQ20" s="84">
        <f>'Corp bond yields'!FT33</f>
        <v>3.734</v>
      </c>
      <c r="AR20" s="84">
        <f>'Corp bond yields'!FX33</f>
        <v>4.1680000000000001</v>
      </c>
      <c r="AS20" s="85">
        <f>'Corp bond yields'!GF33</f>
        <v>3.4159999999999999</v>
      </c>
      <c r="AT20" s="86">
        <f>'Corp bond yields'!GR33</f>
        <v>3.1720000000000002</v>
      </c>
      <c r="AU20" s="97">
        <f>'Corp bond yields'!GV33</f>
        <v>3.3410000000000002</v>
      </c>
      <c r="AV20" s="349">
        <f>'Corp bond yields'!GZ33</f>
        <v>3.7450000000000001</v>
      </c>
      <c r="AW20" s="86">
        <f>'Corp bond yields'!HD33</f>
        <v>3.988</v>
      </c>
      <c r="AX20" s="97">
        <f>'Corp bond yields'!HH33</f>
        <v>4.1669999999999998</v>
      </c>
      <c r="AY20" s="86">
        <f>'Corp bond yields'!HL33</f>
        <v>4.7460000000000004</v>
      </c>
      <c r="AZ20" s="98">
        <f>'Corp bond yields'!HT33</f>
        <v>3.5179999999999998</v>
      </c>
      <c r="BA20" s="87">
        <f>'Corp bond yields'!HX33</f>
        <v>4.0720000000000001</v>
      </c>
      <c r="BB20" s="99">
        <f>'Corp bond yields'!IB33</f>
        <v>4.415</v>
      </c>
    </row>
    <row r="21" spans="1:54" x14ac:dyDescent="0.25">
      <c r="A21" s="46">
        <f>IF('Govt bond yields'!O35&gt;0, 'Govt bond yields'!O35, "")</f>
        <v>42233</v>
      </c>
      <c r="B21" s="136">
        <f>'Govt bond yields'!P35</f>
        <v>2.6139999999999999</v>
      </c>
      <c r="C21" s="137">
        <f>'Govt bond yields'!T35</f>
        <v>2.645</v>
      </c>
      <c r="D21" s="138">
        <f>'Govt bond yields'!X35</f>
        <v>2.7309999999999999</v>
      </c>
      <c r="E21" s="135">
        <f>'Govt bond yields'!AB35</f>
        <v>2.762</v>
      </c>
      <c r="F21" s="139">
        <f>'Govt bond yields'!AF35</f>
        <v>2.9849999999999999</v>
      </c>
      <c r="G21" s="139">
        <f>'Govt bond yields'!AJ35</f>
        <v>3.3380000000000001</v>
      </c>
      <c r="H21" s="52"/>
      <c r="I21" s="51"/>
      <c r="J21" s="52">
        <f t="shared" si="0"/>
        <v>42233</v>
      </c>
      <c r="K21" s="156">
        <f>'Corp bond yields'!D34</f>
        <v>3.3330000000000002</v>
      </c>
      <c r="L21" s="157">
        <f>'Corp bond yields'!H34</f>
        <v>3.38</v>
      </c>
      <c r="M21" s="93">
        <f>'Corp bond yields'!L34</f>
        <v>3.246</v>
      </c>
      <c r="N21" s="92">
        <f>'Corp bond yields'!P34</f>
        <v>3.3330000000000002</v>
      </c>
      <c r="O21" s="94">
        <f>'Corp bond yields'!T34</f>
        <v>3.6790000000000003</v>
      </c>
      <c r="P21" s="147">
        <f>'Corp bond yields'!X34</f>
        <v>3.956</v>
      </c>
      <c r="Q21" s="158">
        <f>'Corp bond yields'!AF34</f>
        <v>3.4779999999999998</v>
      </c>
      <c r="R21" s="159">
        <f>'Corp bond yields'!AJ34</f>
        <v>3.5070000000000001</v>
      </c>
      <c r="S21" s="79">
        <f>'Corp bond yields'!AN34</f>
        <v>4.1260000000000003</v>
      </c>
      <c r="T21" s="160">
        <f>'Corp bond yields'!AR34</f>
        <v>4.2859999999999996</v>
      </c>
      <c r="U21" s="317">
        <f>'Corp bond yields'!AV34</f>
        <v>4.742</v>
      </c>
      <c r="V21" s="161">
        <f>'Corp bond yields'!BD34</f>
        <v>3.51</v>
      </c>
      <c r="W21" s="162">
        <f>'Corp bond yields'!BH34</f>
        <v>3.98</v>
      </c>
      <c r="X21" s="163">
        <f>'Corp bond yields'!BL34</f>
        <v>4.2210000000000001</v>
      </c>
      <c r="Y21" s="164">
        <f>'Corp bond yields'!BP34</f>
        <v>4.7780000000000005</v>
      </c>
      <c r="Z21" s="165">
        <f>'Corp bond yields'!CB34</f>
        <v>4.3129999999999997</v>
      </c>
      <c r="AA21" s="80">
        <f>'Corp bond yields'!CF34</f>
        <v>4.3780000000000001</v>
      </c>
      <c r="AB21" s="81">
        <f>'Corp bond yields'!CN34</f>
        <v>3.73</v>
      </c>
      <c r="AC21" s="95">
        <f>'Corp bond yields'!CR34</f>
        <v>3.996</v>
      </c>
      <c r="AD21" s="82">
        <f>'Corp bond yields'!CV34</f>
        <v>4.0049999999999999</v>
      </c>
      <c r="AE21" s="335">
        <f>'Corp bond yields'!CZ34</f>
        <v>4.4059999999999997</v>
      </c>
      <c r="AF21" s="320">
        <f>'Corp bond yields'!DP34</f>
        <v>3.7549999999999999</v>
      </c>
      <c r="AG21" s="341">
        <f>'Corp bond yields'!DT34</f>
        <v>4.1219999999999999</v>
      </c>
      <c r="AH21" s="83">
        <f>'Corp bond yields'!DX34</f>
        <v>3.1549999999999998</v>
      </c>
      <c r="AI21" s="83">
        <f>'Corp bond yields'!EB34</f>
        <v>3.395</v>
      </c>
      <c r="AJ21" s="83">
        <f>'Corp bond yields'!EF34</f>
        <v>3.5230000000000001</v>
      </c>
      <c r="AK21" s="104">
        <f>'Corp bond yields'!EJ34</f>
        <v>3.6230000000000002</v>
      </c>
      <c r="AL21" s="175">
        <f>'Corp bond yields'!EN34</f>
        <v>3.6879999999999997</v>
      </c>
      <c r="AM21" s="346">
        <f>'Corp bond yields'!ER34</f>
        <v>4.0060000000000002</v>
      </c>
      <c r="AN21" s="344">
        <f>'Corp bond yields'!EV34</f>
        <v>4.149</v>
      </c>
      <c r="AO21" s="175">
        <f>'Corp bond yields'!EZ34</f>
        <v>4.76</v>
      </c>
      <c r="AP21" s="96">
        <f>'Corp bond yields'!FP34</f>
        <v>3.3290000000000002</v>
      </c>
      <c r="AQ21" s="84">
        <f>'Corp bond yields'!FT34</f>
        <v>3.7229999999999999</v>
      </c>
      <c r="AR21" s="84">
        <f>'Corp bond yields'!FX34</f>
        <v>4.1760000000000002</v>
      </c>
      <c r="AS21" s="85">
        <f>'Corp bond yields'!GF34</f>
        <v>3.4009999999999998</v>
      </c>
      <c r="AT21" s="86">
        <f>'Corp bond yields'!GR34</f>
        <v>3.1640000000000001</v>
      </c>
      <c r="AU21" s="97">
        <f>'Corp bond yields'!GV34</f>
        <v>3.34</v>
      </c>
      <c r="AV21" s="349">
        <f>'Corp bond yields'!GZ34</f>
        <v>3.7469999999999999</v>
      </c>
      <c r="AW21" s="86">
        <f>'Corp bond yields'!HD34</f>
        <v>3.99</v>
      </c>
      <c r="AX21" s="97">
        <f>'Corp bond yields'!HH34</f>
        <v>4.1609999999999996</v>
      </c>
      <c r="AY21" s="86">
        <f>'Corp bond yields'!HL34</f>
        <v>4.7329999999999997</v>
      </c>
      <c r="AZ21" s="98">
        <f>'Corp bond yields'!HT34</f>
        <v>3.5220000000000002</v>
      </c>
      <c r="BA21" s="87">
        <f>'Corp bond yields'!HX34</f>
        <v>4.0659999999999998</v>
      </c>
      <c r="BB21" s="99">
        <f>'Corp bond yields'!IB34</f>
        <v>4.41</v>
      </c>
    </row>
    <row r="22" spans="1:54" x14ac:dyDescent="0.25">
      <c r="A22" s="46">
        <f>IF('Govt bond yields'!O36&gt;0, 'Govt bond yields'!O36, "")</f>
        <v>42234</v>
      </c>
      <c r="B22" s="136">
        <f>'Govt bond yields'!P36</f>
        <v>2.641</v>
      </c>
      <c r="C22" s="137">
        <f>'Govt bond yields'!T36</f>
        <v>2.669</v>
      </c>
      <c r="D22" s="138">
        <f>'Govt bond yields'!X36</f>
        <v>2.7450000000000001</v>
      </c>
      <c r="E22" s="135">
        <f>'Govt bond yields'!AB36</f>
        <v>2.778</v>
      </c>
      <c r="F22" s="139">
        <f>'Govt bond yields'!AF36</f>
        <v>2.9910000000000001</v>
      </c>
      <c r="G22" s="139">
        <f>'Govt bond yields'!AJ36</f>
        <v>3.3359999999999999</v>
      </c>
      <c r="H22" s="52"/>
      <c r="I22" s="51"/>
      <c r="J22" s="52">
        <f t="shared" si="0"/>
        <v>42234</v>
      </c>
      <c r="K22" s="156">
        <f>'Corp bond yields'!D35</f>
        <v>3.3420000000000001</v>
      </c>
      <c r="L22" s="157">
        <f>'Corp bond yields'!H35</f>
        <v>3.4020000000000001</v>
      </c>
      <c r="M22" s="93">
        <f>'Corp bond yields'!L35</f>
        <v>3.2720000000000002</v>
      </c>
      <c r="N22" s="92">
        <f>'Corp bond yields'!P35</f>
        <v>3.3620000000000001</v>
      </c>
      <c r="O22" s="94">
        <f>'Corp bond yields'!T35</f>
        <v>3.7050000000000001</v>
      </c>
      <c r="P22" s="147">
        <f>'Corp bond yields'!X35</f>
        <v>3.976</v>
      </c>
      <c r="Q22" s="158">
        <f>'Corp bond yields'!AF35</f>
        <v>3.4870000000000001</v>
      </c>
      <c r="R22" s="159">
        <f>'Corp bond yields'!AJ35</f>
        <v>3.5380000000000003</v>
      </c>
      <c r="S22" s="79">
        <f>'Corp bond yields'!AN35</f>
        <v>4.1520000000000001</v>
      </c>
      <c r="T22" s="160">
        <f>'Corp bond yields'!AR35</f>
        <v>4.3109999999999999</v>
      </c>
      <c r="U22" s="317">
        <f>'Corp bond yields'!AV35</f>
        <v>4.7469999999999999</v>
      </c>
      <c r="V22" s="161">
        <f>'Corp bond yields'!BD35</f>
        <v>3.556</v>
      </c>
      <c r="W22" s="162">
        <f>'Corp bond yields'!BH35</f>
        <v>4.0060000000000002</v>
      </c>
      <c r="X22" s="163">
        <f>'Corp bond yields'!BL35</f>
        <v>4.2460000000000004</v>
      </c>
      <c r="Y22" s="164">
        <f>'Corp bond yields'!BP35</f>
        <v>4.7830000000000004</v>
      </c>
      <c r="Z22" s="165">
        <f>'Corp bond yields'!CB35</f>
        <v>4.3380000000000001</v>
      </c>
      <c r="AA22" s="80">
        <f>'Corp bond yields'!CF35</f>
        <v>4.3979999999999997</v>
      </c>
      <c r="AB22" s="81">
        <f>'Corp bond yields'!CN35</f>
        <v>3.76</v>
      </c>
      <c r="AC22" s="95">
        <f>'Corp bond yields'!CR35</f>
        <v>4.0209999999999999</v>
      </c>
      <c r="AD22" s="82">
        <f>'Corp bond yields'!CV35</f>
        <v>4.0309999999999997</v>
      </c>
      <c r="AE22" s="335">
        <f>'Corp bond yields'!CZ35</f>
        <v>4.431</v>
      </c>
      <c r="AF22" s="320">
        <f>'Corp bond yields'!DP35</f>
        <v>3.7789999999999999</v>
      </c>
      <c r="AG22" s="341">
        <f>'Corp bond yields'!DT35</f>
        <v>4.1230000000000002</v>
      </c>
      <c r="AH22" s="83">
        <f>'Corp bond yields'!DX35</f>
        <v>3.1869999999999998</v>
      </c>
      <c r="AI22" s="83">
        <f>'Corp bond yields'!EB35</f>
        <v>3.4220000000000002</v>
      </c>
      <c r="AJ22" s="83">
        <f>'Corp bond yields'!EF35</f>
        <v>3.5489999999999999</v>
      </c>
      <c r="AK22" s="104">
        <f>'Corp bond yields'!EJ35</f>
        <v>3.6480000000000001</v>
      </c>
      <c r="AL22" s="175">
        <f>'Corp bond yields'!EN35</f>
        <v>3.7119999999999997</v>
      </c>
      <c r="AM22" s="346">
        <f>'Corp bond yields'!ER35</f>
        <v>4.0190000000000001</v>
      </c>
      <c r="AN22" s="344">
        <f>'Corp bond yields'!EV35</f>
        <v>4.1539999999999999</v>
      </c>
      <c r="AO22" s="175">
        <f>'Corp bond yields'!EZ35</f>
        <v>4.7460000000000004</v>
      </c>
      <c r="AP22" s="96">
        <f>'Corp bond yields'!FP35</f>
        <v>3.3210000000000002</v>
      </c>
      <c r="AQ22" s="84">
        <f>'Corp bond yields'!FT35</f>
        <v>3.7490000000000001</v>
      </c>
      <c r="AR22" s="84">
        <f>'Corp bond yields'!FX35</f>
        <v>4.1749999999999998</v>
      </c>
      <c r="AS22" s="85">
        <f>'Corp bond yields'!GF35</f>
        <v>3.4260000000000002</v>
      </c>
      <c r="AT22" s="86">
        <f>'Corp bond yields'!GR35</f>
        <v>3.1779999999999999</v>
      </c>
      <c r="AU22" s="97">
        <f>'Corp bond yields'!GV35</f>
        <v>3.3660000000000001</v>
      </c>
      <c r="AV22" s="349">
        <f>'Corp bond yields'!GZ35</f>
        <v>3.7730000000000001</v>
      </c>
      <c r="AW22" s="86">
        <f>'Corp bond yields'!HD35</f>
        <v>4.0060000000000002</v>
      </c>
      <c r="AX22" s="97">
        <f>'Corp bond yields'!HH35</f>
        <v>4.1760000000000002</v>
      </c>
      <c r="AY22" s="86">
        <f>'Corp bond yields'!HL35</f>
        <v>4.7290000000000001</v>
      </c>
      <c r="AZ22" s="98">
        <f>'Corp bond yields'!HT35</f>
        <v>3.5529999999999999</v>
      </c>
      <c r="BA22" s="87">
        <f>'Corp bond yields'!HX35</f>
        <v>4.0910000000000002</v>
      </c>
      <c r="BB22" s="99">
        <f>'Corp bond yields'!IB35</f>
        <v>4.4279999999999999</v>
      </c>
    </row>
    <row r="23" spans="1:54" x14ac:dyDescent="0.25">
      <c r="A23" s="46">
        <f>IF('Govt bond yields'!O37&gt;0, 'Govt bond yields'!O37, "")</f>
        <v>42235</v>
      </c>
      <c r="B23" s="136">
        <f>'Govt bond yields'!P37</f>
        <v>2.6320000000000001</v>
      </c>
      <c r="C23" s="137">
        <f>'Govt bond yields'!T37</f>
        <v>2.6720000000000002</v>
      </c>
      <c r="D23" s="138">
        <f>'Govt bond yields'!X37</f>
        <v>2.76</v>
      </c>
      <c r="E23" s="135">
        <f>'Govt bond yields'!AB37</f>
        <v>2.819</v>
      </c>
      <c r="F23" s="139">
        <f>'Govt bond yields'!AF37</f>
        <v>3.0179999999999998</v>
      </c>
      <c r="G23" s="139">
        <f>'Govt bond yields'!AJ37</f>
        <v>3.3559999999999999</v>
      </c>
      <c r="H23" s="52"/>
      <c r="I23" s="51"/>
      <c r="J23" s="52">
        <f t="shared" si="0"/>
        <v>42235</v>
      </c>
      <c r="K23" s="156">
        <f>'Corp bond yields'!D36</f>
        <v>3.3970000000000002</v>
      </c>
      <c r="L23" s="157">
        <f>'Corp bond yields'!H36</f>
        <v>3.3879999999999999</v>
      </c>
      <c r="M23" s="93">
        <f>'Corp bond yields'!L36</f>
        <v>3.2080000000000002</v>
      </c>
      <c r="N23" s="92">
        <f>'Corp bond yields'!P36</f>
        <v>3.3580000000000001</v>
      </c>
      <c r="O23" s="94">
        <f>'Corp bond yields'!T36</f>
        <v>3.7170000000000001</v>
      </c>
      <c r="P23" s="147">
        <f>'Corp bond yields'!X36</f>
        <v>4.0030000000000001</v>
      </c>
      <c r="Q23" s="158">
        <f>'Corp bond yields'!AF36</f>
        <v>3.5049999999999999</v>
      </c>
      <c r="R23" s="159">
        <f>'Corp bond yields'!AJ36</f>
        <v>3.5339999999999998</v>
      </c>
      <c r="S23" s="79">
        <f>'Corp bond yields'!AN36</f>
        <v>4.1619999999999999</v>
      </c>
      <c r="T23" s="160">
        <f>'Corp bond yields'!AR36</f>
        <v>4.3250000000000002</v>
      </c>
      <c r="U23" s="317">
        <f>'Corp bond yields'!AV36</f>
        <v>4.7709999999999999</v>
      </c>
      <c r="V23" s="161">
        <f>'Corp bond yields'!BD36</f>
        <v>3.5380000000000003</v>
      </c>
      <c r="W23" s="162">
        <f>'Corp bond yields'!BH36</f>
        <v>4.0149999999999997</v>
      </c>
      <c r="X23" s="163">
        <f>'Corp bond yields'!BL36</f>
        <v>4.2590000000000003</v>
      </c>
      <c r="Y23" s="164">
        <f>'Corp bond yields'!BP36</f>
        <v>4.8170000000000002</v>
      </c>
      <c r="Z23" s="165">
        <f>'Corp bond yields'!CB36</f>
        <v>4.3529999999999998</v>
      </c>
      <c r="AA23" s="80">
        <f>'Corp bond yields'!CF36</f>
        <v>4.423</v>
      </c>
      <c r="AB23" s="81">
        <f>'Corp bond yields'!CN36</f>
        <v>3.7549999999999999</v>
      </c>
      <c r="AC23" s="95">
        <f>'Corp bond yields'!CR36</f>
        <v>4.0229999999999997</v>
      </c>
      <c r="AD23" s="82">
        <f>'Corp bond yields'!CV36</f>
        <v>4.0380000000000003</v>
      </c>
      <c r="AE23" s="335">
        <f>'Corp bond yields'!CZ36</f>
        <v>4.4450000000000003</v>
      </c>
      <c r="AF23" s="320">
        <f>'Corp bond yields'!DP36</f>
        <v>3.7749999999999999</v>
      </c>
      <c r="AG23" s="341">
        <f>'Corp bond yields'!DT36</f>
        <v>4.125</v>
      </c>
      <c r="AH23" s="83">
        <f>'Corp bond yields'!DX36</f>
        <v>3.1819999999999999</v>
      </c>
      <c r="AI23" s="83">
        <f>'Corp bond yields'!EB36</f>
        <v>3.427</v>
      </c>
      <c r="AJ23" s="83">
        <f>'Corp bond yields'!EF36</f>
        <v>3.5579999999999998</v>
      </c>
      <c r="AK23" s="104">
        <f>'Corp bond yields'!EJ36</f>
        <v>3.6669999999999998</v>
      </c>
      <c r="AL23" s="175">
        <f>'Corp bond yields'!EN36</f>
        <v>3.73</v>
      </c>
      <c r="AM23" s="346">
        <f>'Corp bond yields'!ER36</f>
        <v>4.0460000000000003</v>
      </c>
      <c r="AN23" s="344">
        <f>'Corp bond yields'!EV36</f>
        <v>4.1790000000000003</v>
      </c>
      <c r="AO23" s="175">
        <f>'Corp bond yields'!EZ36</f>
        <v>4.7720000000000002</v>
      </c>
      <c r="AP23" s="96">
        <f>'Corp bond yields'!FP36</f>
        <v>3.3290000000000002</v>
      </c>
      <c r="AQ23" s="84">
        <f>'Corp bond yields'!FT36</f>
        <v>3.7610000000000001</v>
      </c>
      <c r="AR23" s="84">
        <f>'Corp bond yields'!FX36</f>
        <v>4.2009999999999996</v>
      </c>
      <c r="AS23" s="85">
        <f>'Corp bond yields'!GF36</f>
        <v>3.419</v>
      </c>
      <c r="AT23" s="86">
        <f>'Corp bond yields'!GR36</f>
        <v>3.1840000000000002</v>
      </c>
      <c r="AU23" s="97">
        <f>'Corp bond yields'!GV36</f>
        <v>3.367</v>
      </c>
      <c r="AV23" s="349">
        <f>'Corp bond yields'!GZ36</f>
        <v>3.7869999999999999</v>
      </c>
      <c r="AW23" s="86">
        <f>'Corp bond yields'!HD36</f>
        <v>4.0350000000000001</v>
      </c>
      <c r="AX23" s="97">
        <f>'Corp bond yields'!HH36</f>
        <v>4.2050000000000001</v>
      </c>
      <c r="AY23" s="86">
        <f>'Corp bond yields'!HL36</f>
        <v>4.7510000000000003</v>
      </c>
      <c r="AZ23" s="98">
        <f>'Corp bond yields'!HT36</f>
        <v>3.548</v>
      </c>
      <c r="BA23" s="87">
        <f>'Corp bond yields'!HX36</f>
        <v>4.1020000000000003</v>
      </c>
      <c r="BB23" s="99">
        <f>'Corp bond yields'!IB36</f>
        <v>4.4550000000000001</v>
      </c>
    </row>
    <row r="24" spans="1:54" x14ac:dyDescent="0.25">
      <c r="A24" s="46">
        <f>IF('Govt bond yields'!O38&gt;0, 'Govt bond yields'!O38, "")</f>
        <v>42236</v>
      </c>
      <c r="B24" s="136">
        <f>'Govt bond yields'!P38</f>
        <v>2.58</v>
      </c>
      <c r="C24" s="137">
        <f>'Govt bond yields'!T38</f>
        <v>2.617</v>
      </c>
      <c r="D24" s="138">
        <f>'Govt bond yields'!X38</f>
        <v>2.7050000000000001</v>
      </c>
      <c r="E24" s="135">
        <f>'Govt bond yields'!AB38</f>
        <v>2.7669999999999999</v>
      </c>
      <c r="F24" s="139">
        <f>'Govt bond yields'!AF38</f>
        <v>2.952</v>
      </c>
      <c r="G24" s="139">
        <f>'Govt bond yields'!AJ38</f>
        <v>3.2709999999999999</v>
      </c>
      <c r="H24" s="52"/>
      <c r="I24" s="51"/>
      <c r="J24" s="52">
        <f t="shared" si="0"/>
        <v>42236</v>
      </c>
      <c r="K24" s="156">
        <f>'Corp bond yields'!D37</f>
        <v>3.3149999999999999</v>
      </c>
      <c r="L24" s="157">
        <f>'Corp bond yields'!H37</f>
        <v>3.3860000000000001</v>
      </c>
      <c r="M24" s="93">
        <f>'Corp bond yields'!L37</f>
        <v>3.2640000000000002</v>
      </c>
      <c r="N24" s="92">
        <f>'Corp bond yields'!P37</f>
        <v>3.323</v>
      </c>
      <c r="O24" s="94">
        <f>'Corp bond yields'!T37</f>
        <v>3.677</v>
      </c>
      <c r="P24" s="147">
        <f>'Corp bond yields'!X37</f>
        <v>3.9430000000000001</v>
      </c>
      <c r="Q24" s="158">
        <f>'Corp bond yields'!AF37</f>
        <v>3.4779999999999998</v>
      </c>
      <c r="R24" s="159">
        <f>'Corp bond yields'!AJ37</f>
        <v>3.5110000000000001</v>
      </c>
      <c r="S24" s="79">
        <f>'Corp bond yields'!AN37</f>
        <v>4.1230000000000002</v>
      </c>
      <c r="T24" s="160">
        <f>'Corp bond yields'!AR37</f>
        <v>4.28</v>
      </c>
      <c r="U24" s="317">
        <f>'Corp bond yields'!AV37</f>
        <v>4.7050000000000001</v>
      </c>
      <c r="V24" s="161">
        <f>'Corp bond yields'!BD37</f>
        <v>3.5220000000000002</v>
      </c>
      <c r="W24" s="162">
        <f>'Corp bond yields'!BH37</f>
        <v>3.9769999999999999</v>
      </c>
      <c r="X24" s="163">
        <f>'Corp bond yields'!BL37</f>
        <v>4.2169999999999996</v>
      </c>
      <c r="Y24" s="164">
        <f>'Corp bond yields'!BP37</f>
        <v>4.7430000000000003</v>
      </c>
      <c r="Z24" s="165">
        <f>'Corp bond yields'!CB37</f>
        <v>4.3079999999999998</v>
      </c>
      <c r="AA24" s="80">
        <f>'Corp bond yields'!CF37</f>
        <v>4.3650000000000002</v>
      </c>
      <c r="AB24" s="81">
        <f>'Corp bond yields'!CN37</f>
        <v>3.7269999999999999</v>
      </c>
      <c r="AC24" s="95">
        <f>'Corp bond yields'!CR37</f>
        <v>3.9870000000000001</v>
      </c>
      <c r="AD24" s="82">
        <f>'Corp bond yields'!CV37</f>
        <v>4</v>
      </c>
      <c r="AE24" s="335">
        <f>'Corp bond yields'!CZ37</f>
        <v>4.4009999999999998</v>
      </c>
      <c r="AF24" s="320">
        <f>'Corp bond yields'!DP37</f>
        <v>3.742</v>
      </c>
      <c r="AG24" s="341">
        <f>'Corp bond yields'!DT37</f>
        <v>4.0839999999999996</v>
      </c>
      <c r="AH24" s="83">
        <f>'Corp bond yields'!DX37</f>
        <v>3.1589999999999998</v>
      </c>
      <c r="AI24" s="83">
        <f>'Corp bond yields'!EB37</f>
        <v>3.3890000000000002</v>
      </c>
      <c r="AJ24" s="83">
        <f>'Corp bond yields'!EF37</f>
        <v>3.52</v>
      </c>
      <c r="AK24" s="104">
        <f>'Corp bond yields'!EJ37</f>
        <v>3.6269999999999998</v>
      </c>
      <c r="AL24" s="175">
        <f>'Corp bond yields'!EN37</f>
        <v>3.6840000000000002</v>
      </c>
      <c r="AM24" s="346">
        <f>'Corp bond yields'!ER37</f>
        <v>3.9820000000000002</v>
      </c>
      <c r="AN24" s="344">
        <f>'Corp bond yields'!EV37</f>
        <v>4.1120000000000001</v>
      </c>
      <c r="AO24" s="175">
        <f>'Corp bond yields'!EZ37</f>
        <v>4.702</v>
      </c>
      <c r="AP24" s="96">
        <f>'Corp bond yields'!FP37</f>
        <v>3.3069999999999999</v>
      </c>
      <c r="AQ24" s="84">
        <f>'Corp bond yields'!FT37</f>
        <v>3.722</v>
      </c>
      <c r="AR24" s="84">
        <f>'Corp bond yields'!FX37</f>
        <v>4.1370000000000005</v>
      </c>
      <c r="AS24" s="85">
        <f>'Corp bond yields'!GF37</f>
        <v>3.387</v>
      </c>
      <c r="AT24" s="86">
        <f>'Corp bond yields'!GR37</f>
        <v>3.1640000000000001</v>
      </c>
      <c r="AU24" s="97">
        <f>'Corp bond yields'!GV37</f>
        <v>3.3410000000000002</v>
      </c>
      <c r="AV24" s="349">
        <f>'Corp bond yields'!GZ37</f>
        <v>3.75</v>
      </c>
      <c r="AW24" s="86">
        <f>'Corp bond yields'!HD37</f>
        <v>3.9740000000000002</v>
      </c>
      <c r="AX24" s="97">
        <f>'Corp bond yields'!HH37</f>
        <v>4.1500000000000004</v>
      </c>
      <c r="AY24" s="86">
        <f>'Corp bond yields'!HL37</f>
        <v>4.681</v>
      </c>
      <c r="AZ24" s="98">
        <f>'Corp bond yields'!HT37</f>
        <v>3.5220000000000002</v>
      </c>
      <c r="BA24" s="87">
        <f>'Corp bond yields'!HX37</f>
        <v>4.0620000000000003</v>
      </c>
      <c r="BB24" s="99">
        <f>'Corp bond yields'!IB37</f>
        <v>4.3940000000000001</v>
      </c>
    </row>
    <row r="25" spans="1:54" x14ac:dyDescent="0.25">
      <c r="A25" s="46">
        <f>IF('Govt bond yields'!O39&gt;0, 'Govt bond yields'!O39, "")</f>
        <v>42237</v>
      </c>
      <c r="B25" s="136">
        <f>'Govt bond yields'!P39</f>
        <v>2.5590000000000002</v>
      </c>
      <c r="C25" s="137">
        <f>'Govt bond yields'!T39</f>
        <v>2.5960000000000001</v>
      </c>
      <c r="D25" s="138">
        <f>'Govt bond yields'!X39</f>
        <v>2.6749999999999998</v>
      </c>
      <c r="E25" s="135">
        <f>'Govt bond yields'!AB39</f>
        <v>2.734</v>
      </c>
      <c r="F25" s="139">
        <f>'Govt bond yields'!AF39</f>
        <v>2.9140000000000001</v>
      </c>
      <c r="G25" s="139">
        <f>'Govt bond yields'!AJ39</f>
        <v>3.2250000000000001</v>
      </c>
      <c r="H25" s="52"/>
      <c r="I25" s="51"/>
      <c r="J25" s="52">
        <f t="shared" si="0"/>
        <v>42237</v>
      </c>
      <c r="K25" s="156">
        <f>'Corp bond yields'!D38</f>
        <v>3.2770000000000001</v>
      </c>
      <c r="L25" s="157">
        <f>'Corp bond yields'!H38</f>
        <v>3.371</v>
      </c>
      <c r="M25" s="93">
        <f>'Corp bond yields'!L38</f>
        <v>3.2519999999999998</v>
      </c>
      <c r="N25" s="92">
        <f>'Corp bond yields'!P38</f>
        <v>3.3149999999999999</v>
      </c>
      <c r="O25" s="94">
        <f>'Corp bond yields'!T38</f>
        <v>3.6539999999999999</v>
      </c>
      <c r="P25" s="147">
        <f>'Corp bond yields'!X38</f>
        <v>3.9089999999999998</v>
      </c>
      <c r="Q25" s="158">
        <f>'Corp bond yields'!AF38</f>
        <v>3.4740000000000002</v>
      </c>
      <c r="R25" s="159">
        <f>'Corp bond yields'!AJ38</f>
        <v>3.512</v>
      </c>
      <c r="S25" s="79">
        <f>'Corp bond yields'!AN38</f>
        <v>4.1020000000000003</v>
      </c>
      <c r="T25" s="160">
        <f>'Corp bond yields'!AR38</f>
        <v>4.2530000000000001</v>
      </c>
      <c r="U25" s="317">
        <f>'Corp bond yields'!AV38</f>
        <v>4.6680000000000001</v>
      </c>
      <c r="V25" s="161">
        <f>'Corp bond yields'!BD38</f>
        <v>3.536</v>
      </c>
      <c r="W25" s="162">
        <f>'Corp bond yields'!BH38</f>
        <v>3.9609999999999999</v>
      </c>
      <c r="X25" s="163">
        <f>'Corp bond yields'!BL38</f>
        <v>4.194</v>
      </c>
      <c r="Y25" s="164">
        <f>'Corp bond yields'!BP38</f>
        <v>4.7039999999999997</v>
      </c>
      <c r="Z25" s="165">
        <f>'Corp bond yields'!CB38</f>
        <v>4.28</v>
      </c>
      <c r="AA25" s="80">
        <f>'Corp bond yields'!CF38</f>
        <v>4.3330000000000002</v>
      </c>
      <c r="AB25" s="81">
        <f>'Corp bond yields'!CN38</f>
        <v>3.7229999999999999</v>
      </c>
      <c r="AC25" s="95">
        <f>'Corp bond yields'!CR38</f>
        <v>3.9769999999999999</v>
      </c>
      <c r="AD25" s="82">
        <f>'Corp bond yields'!CV38</f>
        <v>3.9820000000000002</v>
      </c>
      <c r="AE25" s="335">
        <f>'Corp bond yields'!CZ38</f>
        <v>4.3739999999999997</v>
      </c>
      <c r="AF25" s="320">
        <f>'Corp bond yields'!DP38</f>
        <v>3.7359999999999998</v>
      </c>
      <c r="AG25" s="341">
        <f>'Corp bond yields'!DT38</f>
        <v>4.07</v>
      </c>
      <c r="AH25" s="83">
        <f>'Corp bond yields'!DX38</f>
        <v>3.1549999999999998</v>
      </c>
      <c r="AI25" s="83">
        <f>'Corp bond yields'!EB38</f>
        <v>3.3740000000000001</v>
      </c>
      <c r="AJ25" s="83">
        <f>'Corp bond yields'!EF38</f>
        <v>3.5030000000000001</v>
      </c>
      <c r="AK25" s="104">
        <f>'Corp bond yields'!EJ38</f>
        <v>3.6189999999999998</v>
      </c>
      <c r="AL25" s="175">
        <f>'Corp bond yields'!EN38</f>
        <v>3.657</v>
      </c>
      <c r="AM25" s="346">
        <f>'Corp bond yields'!ER38</f>
        <v>3.9449999999999998</v>
      </c>
      <c r="AN25" s="344">
        <f>'Corp bond yields'!EV38</f>
        <v>4.0750000000000002</v>
      </c>
      <c r="AO25" s="175">
        <f>'Corp bond yields'!EZ38</f>
        <v>4.6589999999999998</v>
      </c>
      <c r="AP25" s="96">
        <f>'Corp bond yields'!FP38</f>
        <v>3.302</v>
      </c>
      <c r="AQ25" s="84">
        <f>'Corp bond yields'!FT38</f>
        <v>3.7</v>
      </c>
      <c r="AR25" s="84">
        <f>'Corp bond yields'!FX38</f>
        <v>4.101</v>
      </c>
      <c r="AS25" s="85">
        <f>'Corp bond yields'!GF38</f>
        <v>3.3810000000000002</v>
      </c>
      <c r="AT25" s="86">
        <f>'Corp bond yields'!GR38</f>
        <v>3.1619999999999999</v>
      </c>
      <c r="AU25" s="97">
        <f>'Corp bond yields'!GV38</f>
        <v>3.3370000000000002</v>
      </c>
      <c r="AV25" s="349">
        <f>'Corp bond yields'!GZ38</f>
        <v>3.7690000000000001</v>
      </c>
      <c r="AW25" s="86">
        <f>'Corp bond yields'!HD38</f>
        <v>3.9449999999999998</v>
      </c>
      <c r="AX25" s="97">
        <f>'Corp bond yields'!HH38</f>
        <v>4.1189999999999998</v>
      </c>
      <c r="AY25" s="86">
        <f>'Corp bond yields'!HL38</f>
        <v>4.6740000000000004</v>
      </c>
      <c r="AZ25" s="98">
        <f>'Corp bond yields'!HT38</f>
        <v>3.5179999999999998</v>
      </c>
      <c r="BA25" s="87">
        <f>'Corp bond yields'!HX38</f>
        <v>4.0389999999999997</v>
      </c>
      <c r="BB25" s="99">
        <f>'Corp bond yields'!IB38</f>
        <v>4.3579999999999997</v>
      </c>
    </row>
    <row r="26" spans="1:54" x14ac:dyDescent="0.25">
      <c r="A26" s="46">
        <f>IF('Govt bond yields'!O40&gt;0, 'Govt bond yields'!O40, "")</f>
        <v>42240</v>
      </c>
      <c r="B26" s="136">
        <f>'Govt bond yields'!P40</f>
        <v>2.52</v>
      </c>
      <c r="C26" s="137">
        <f>'Govt bond yields'!T40</f>
        <v>2.5499999999999998</v>
      </c>
      <c r="D26" s="138">
        <f>'Govt bond yields'!X40</f>
        <v>2.6219999999999999</v>
      </c>
      <c r="E26" s="135">
        <f>'Govt bond yields'!AB40</f>
        <v>2.6739999999999999</v>
      </c>
      <c r="F26" s="139">
        <f>'Govt bond yields'!AF40</f>
        <v>2.8519999999999999</v>
      </c>
      <c r="G26" s="139">
        <f>'Govt bond yields'!AJ40</f>
        <v>3.1539999999999999</v>
      </c>
      <c r="H26" s="52"/>
      <c r="I26" s="51"/>
      <c r="J26" s="52">
        <f t="shared" si="0"/>
        <v>42240</v>
      </c>
      <c r="K26" s="156">
        <f>'Corp bond yields'!D39</f>
        <v>3.26</v>
      </c>
      <c r="L26" s="157">
        <f>'Corp bond yields'!H39</f>
        <v>3.3380000000000001</v>
      </c>
      <c r="M26" s="93">
        <f>'Corp bond yields'!L39</f>
        <v>3.2130000000000001</v>
      </c>
      <c r="N26" s="92">
        <f>'Corp bond yields'!P39</f>
        <v>3.2879999999999998</v>
      </c>
      <c r="O26" s="94">
        <f>'Corp bond yields'!T39</f>
        <v>3.617</v>
      </c>
      <c r="P26" s="147">
        <f>'Corp bond yields'!X39</f>
        <v>3.8890000000000002</v>
      </c>
      <c r="Q26" s="158">
        <f>'Corp bond yields'!AF39</f>
        <v>3.4699999999999998</v>
      </c>
      <c r="R26" s="159">
        <f>'Corp bond yields'!AJ39</f>
        <v>3.4870000000000001</v>
      </c>
      <c r="S26" s="79">
        <f>'Corp bond yields'!AN39</f>
        <v>4.0810000000000004</v>
      </c>
      <c r="T26" s="160">
        <f>'Corp bond yields'!AR39</f>
        <v>4.226</v>
      </c>
      <c r="U26" s="317">
        <f>'Corp bond yields'!AV39</f>
        <v>4.6399999999999997</v>
      </c>
      <c r="V26" s="161">
        <f>'Corp bond yields'!BD39</f>
        <v>3.484</v>
      </c>
      <c r="W26" s="162">
        <f>'Corp bond yields'!BH39</f>
        <v>3.9359999999999999</v>
      </c>
      <c r="X26" s="163">
        <f>'Corp bond yields'!BL39</f>
        <v>4.1639999999999997</v>
      </c>
      <c r="Y26" s="164">
        <f>'Corp bond yields'!BP39</f>
        <v>4.7249999999999996</v>
      </c>
      <c r="Z26" s="165">
        <f>'Corp bond yields'!CB39</f>
        <v>4.2379999999999995</v>
      </c>
      <c r="AA26" s="80">
        <f>'Corp bond yields'!CF39</f>
        <v>4.29</v>
      </c>
      <c r="AB26" s="81">
        <f>'Corp bond yields'!CN39</f>
        <v>3.6879999999999997</v>
      </c>
      <c r="AC26" s="95">
        <f>'Corp bond yields'!CR39</f>
        <v>3.9449999999999998</v>
      </c>
      <c r="AD26" s="82">
        <f>'Corp bond yields'!CV39</f>
        <v>3.9510000000000001</v>
      </c>
      <c r="AE26" s="335">
        <f>'Corp bond yields'!CZ39</f>
        <v>4.3520000000000003</v>
      </c>
      <c r="AF26" s="320">
        <f>'Corp bond yields'!DP39</f>
        <v>3.7010000000000001</v>
      </c>
      <c r="AG26" s="341">
        <f>'Corp bond yields'!DT39</f>
        <v>4.0369999999999999</v>
      </c>
      <c r="AH26" s="83">
        <f>'Corp bond yields'!DX39</f>
        <v>3.12</v>
      </c>
      <c r="AI26" s="83">
        <f>'Corp bond yields'!EB39</f>
        <v>3.3410000000000002</v>
      </c>
      <c r="AJ26" s="83">
        <f>'Corp bond yields'!EF39</f>
        <v>3.4590000000000001</v>
      </c>
      <c r="AK26" s="104">
        <f>'Corp bond yields'!EJ39</f>
        <v>3.577</v>
      </c>
      <c r="AL26" s="175">
        <f>'Corp bond yields'!EN39</f>
        <v>3.6120000000000001</v>
      </c>
      <c r="AM26" s="346">
        <f>'Corp bond yields'!ER39</f>
        <v>3.8980000000000001</v>
      </c>
      <c r="AN26" s="344">
        <f>'Corp bond yields'!EV39</f>
        <v>4.0250000000000004</v>
      </c>
      <c r="AO26" s="175">
        <f>'Corp bond yields'!EZ39</f>
        <v>4.609</v>
      </c>
      <c r="AP26" s="96">
        <f>'Corp bond yields'!FP39</f>
        <v>3.2839999999999998</v>
      </c>
      <c r="AQ26" s="84">
        <f>'Corp bond yields'!FT39</f>
        <v>3.6669999999999998</v>
      </c>
      <c r="AR26" s="84">
        <f>'Corp bond yields'!FX39</f>
        <v>4.0609999999999999</v>
      </c>
      <c r="AS26" s="85">
        <f>'Corp bond yields'!GF39</f>
        <v>3.351</v>
      </c>
      <c r="AT26" s="86">
        <f>'Corp bond yields'!GR39</f>
        <v>3.15</v>
      </c>
      <c r="AU26" s="97">
        <f>'Corp bond yields'!GV39</f>
        <v>3.306</v>
      </c>
      <c r="AV26" s="349">
        <f>'Corp bond yields'!GZ39</f>
        <v>3.7279999999999998</v>
      </c>
      <c r="AW26" s="86">
        <f>'Corp bond yields'!HD39</f>
        <v>3.899</v>
      </c>
      <c r="AX26" s="97">
        <f>'Corp bond yields'!HH39</f>
        <v>4.1070000000000002</v>
      </c>
      <c r="AY26" s="86">
        <f>'Corp bond yields'!HL39</f>
        <v>4.6230000000000002</v>
      </c>
      <c r="AZ26" s="98">
        <f>'Corp bond yields'!HT39</f>
        <v>3.48</v>
      </c>
      <c r="BA26" s="87">
        <f>'Corp bond yields'!HX39</f>
        <v>4.0019999999999998</v>
      </c>
      <c r="BB26" s="99">
        <f>'Corp bond yields'!IB39</f>
        <v>4.3179999999999996</v>
      </c>
    </row>
    <row r="27" spans="1:54" x14ac:dyDescent="0.25">
      <c r="A27" s="46">
        <f>IF('Govt bond yields'!O41&gt;0, 'Govt bond yields'!O41, "")</f>
        <v>42241</v>
      </c>
      <c r="B27" s="136">
        <f>'Govt bond yields'!P41</f>
        <v>2.5430000000000001</v>
      </c>
      <c r="C27" s="137">
        <f>'Govt bond yields'!T41</f>
        <v>2.5880000000000001</v>
      </c>
      <c r="D27" s="138">
        <f>'Govt bond yields'!X41</f>
        <v>2.6579999999999999</v>
      </c>
      <c r="E27" s="135">
        <f>'Govt bond yields'!AB41</f>
        <v>2.7119999999999997</v>
      </c>
      <c r="F27" s="139">
        <f>'Govt bond yields'!AF41</f>
        <v>2.8959999999999999</v>
      </c>
      <c r="G27" s="139">
        <f>'Govt bond yields'!AJ41</f>
        <v>3.1960000000000002</v>
      </c>
      <c r="H27" s="52"/>
      <c r="I27" s="51"/>
      <c r="J27" s="52">
        <f t="shared" si="0"/>
        <v>42241</v>
      </c>
      <c r="K27" s="156">
        <f>'Corp bond yields'!D40</f>
        <v>3.3109999999999999</v>
      </c>
      <c r="L27" s="157">
        <f>'Corp bond yields'!H40</f>
        <v>3.3570000000000002</v>
      </c>
      <c r="M27" s="93">
        <f>'Corp bond yields'!L40</f>
        <v>3.23</v>
      </c>
      <c r="N27" s="92">
        <f>'Corp bond yields'!P40</f>
        <v>3.3029999999999999</v>
      </c>
      <c r="O27" s="94">
        <f>'Corp bond yields'!T40</f>
        <v>3.6440000000000001</v>
      </c>
      <c r="P27" s="147">
        <f>'Corp bond yields'!X40</f>
        <v>3.923</v>
      </c>
      <c r="Q27" s="158">
        <f>'Corp bond yields'!AF40</f>
        <v>3.472</v>
      </c>
      <c r="R27" s="159">
        <f>'Corp bond yields'!AJ40</f>
        <v>3.488</v>
      </c>
      <c r="S27" s="79">
        <f>'Corp bond yields'!AN40</f>
        <v>4.1079999999999997</v>
      </c>
      <c r="T27" s="160">
        <f>'Corp bond yields'!AR40</f>
        <v>4.258</v>
      </c>
      <c r="U27" s="317">
        <f>'Corp bond yields'!AV40</f>
        <v>4.6950000000000003</v>
      </c>
      <c r="V27" s="161">
        <f>'Corp bond yields'!BD40</f>
        <v>3.4889999999999999</v>
      </c>
      <c r="W27" s="162">
        <f>'Corp bond yields'!BH40</f>
        <v>3.956</v>
      </c>
      <c r="X27" s="163">
        <f>'Corp bond yields'!BL40</f>
        <v>4.194</v>
      </c>
      <c r="Y27" s="164">
        <f>'Corp bond yields'!BP40</f>
        <v>4.7789999999999999</v>
      </c>
      <c r="Z27" s="165">
        <f>'Corp bond yields'!CB40</f>
        <v>4.266</v>
      </c>
      <c r="AA27" s="80">
        <f>'Corp bond yields'!CF40</f>
        <v>4.3179999999999996</v>
      </c>
      <c r="AB27" s="81">
        <f>'Corp bond yields'!CN40</f>
        <v>3.6959999999999997</v>
      </c>
      <c r="AC27" s="95">
        <f>'Corp bond yields'!CR40</f>
        <v>3.9649999999999999</v>
      </c>
      <c r="AD27" s="82">
        <f>'Corp bond yields'!CV40</f>
        <v>3.972</v>
      </c>
      <c r="AE27" s="335">
        <f>'Corp bond yields'!CZ40</f>
        <v>4.3879999999999999</v>
      </c>
      <c r="AF27" s="320">
        <f>'Corp bond yields'!DP40</f>
        <v>3.7119999999999997</v>
      </c>
      <c r="AG27" s="341">
        <f>'Corp bond yields'!DT40</f>
        <v>4.0540000000000003</v>
      </c>
      <c r="AH27" s="83">
        <f>'Corp bond yields'!DX40</f>
        <v>3.1230000000000002</v>
      </c>
      <c r="AI27" s="83">
        <f>'Corp bond yields'!EB40</f>
        <v>3.3559999999999999</v>
      </c>
      <c r="AJ27" s="83">
        <f>'Corp bond yields'!EF40</f>
        <v>3.4809999999999999</v>
      </c>
      <c r="AK27" s="104">
        <f>'Corp bond yields'!EJ40</f>
        <v>3.5840000000000001</v>
      </c>
      <c r="AL27" s="175">
        <f>'Corp bond yields'!EN40</f>
        <v>3.6379999999999999</v>
      </c>
      <c r="AM27" s="346">
        <f>'Corp bond yields'!ER40</f>
        <v>3.9359999999999999</v>
      </c>
      <c r="AN27" s="344">
        <f>'Corp bond yields'!EV40</f>
        <v>4.0659999999999998</v>
      </c>
      <c r="AO27" s="175">
        <f>'Corp bond yields'!EZ40</f>
        <v>4.6589999999999998</v>
      </c>
      <c r="AP27" s="96">
        <f>'Corp bond yields'!FP40</f>
        <v>3.2879999999999998</v>
      </c>
      <c r="AQ27" s="84">
        <f>'Corp bond yields'!FT40</f>
        <v>3.6879999999999997</v>
      </c>
      <c r="AR27" s="84">
        <f>'Corp bond yields'!FX40</f>
        <v>4.0979999999999999</v>
      </c>
      <c r="AS27" s="85">
        <f>'Corp bond yields'!GF40</f>
        <v>3.359</v>
      </c>
      <c r="AT27" s="86">
        <f>'Corp bond yields'!GR40</f>
        <v>3.1520000000000001</v>
      </c>
      <c r="AU27" s="97">
        <f>'Corp bond yields'!GV40</f>
        <v>3.32</v>
      </c>
      <c r="AV27" s="349">
        <f>'Corp bond yields'!GZ40</f>
        <v>3.76</v>
      </c>
      <c r="AW27" s="86">
        <f>'Corp bond yields'!HD40</f>
        <v>3.9409999999999998</v>
      </c>
      <c r="AX27" s="97">
        <f>'Corp bond yields'!HH40</f>
        <v>4.1749999999999998</v>
      </c>
      <c r="AY27" s="86">
        <f>'Corp bond yields'!HL40</f>
        <v>4.6790000000000003</v>
      </c>
      <c r="AZ27" s="98">
        <f>'Corp bond yields'!HT40</f>
        <v>3.4889999999999999</v>
      </c>
      <c r="BA27" s="87">
        <f>'Corp bond yields'!HX40</f>
        <v>4.0190000000000001</v>
      </c>
      <c r="BB27" s="99">
        <f>'Corp bond yields'!IB40</f>
        <v>4.3469999999999995</v>
      </c>
    </row>
    <row r="28" spans="1:54" x14ac:dyDescent="0.25">
      <c r="A28" s="46">
        <f>IF('Govt bond yields'!O42&gt;0, 'Govt bond yields'!O42, "")</f>
        <v>42242</v>
      </c>
      <c r="B28" s="136">
        <f>'Govt bond yields'!P42</f>
        <v>2.5460000000000003</v>
      </c>
      <c r="C28" s="137">
        <f>'Govt bond yields'!T42</f>
        <v>2.593</v>
      </c>
      <c r="D28" s="138">
        <f>'Govt bond yields'!X42</f>
        <v>2.665</v>
      </c>
      <c r="E28" s="135">
        <f>'Govt bond yields'!AB42</f>
        <v>2.718</v>
      </c>
      <c r="F28" s="139">
        <f>'Govt bond yields'!AF42</f>
        <v>2.8940000000000001</v>
      </c>
      <c r="G28" s="139">
        <f>'Govt bond yields'!AJ42</f>
        <v>3.1960000000000002</v>
      </c>
      <c r="H28" s="52"/>
      <c r="I28" s="51"/>
      <c r="J28" s="52">
        <f t="shared" si="0"/>
        <v>42242</v>
      </c>
      <c r="K28" s="156">
        <f>'Corp bond yields'!D41</f>
        <v>3.4060000000000001</v>
      </c>
      <c r="L28" s="157">
        <f>'Corp bond yields'!H41</f>
        <v>3.351</v>
      </c>
      <c r="M28" s="93">
        <f>'Corp bond yields'!L41</f>
        <v>3.2229999999999999</v>
      </c>
      <c r="N28" s="92">
        <f>'Corp bond yields'!P41</f>
        <v>3.2930000000000001</v>
      </c>
      <c r="O28" s="94">
        <f>'Corp bond yields'!T41</f>
        <v>3.6349999999999998</v>
      </c>
      <c r="P28" s="147">
        <f>'Corp bond yields'!X41</f>
        <v>3.9210000000000003</v>
      </c>
      <c r="Q28" s="158">
        <f>'Corp bond yields'!AF41</f>
        <v>3.4740000000000002</v>
      </c>
      <c r="R28" s="159">
        <f>'Corp bond yields'!AJ41</f>
        <v>3.4630000000000001</v>
      </c>
      <c r="S28" s="79">
        <f>'Corp bond yields'!AN41</f>
        <v>4.0979999999999999</v>
      </c>
      <c r="T28" s="160">
        <f>'Corp bond yields'!AR41</f>
        <v>4.25</v>
      </c>
      <c r="U28" s="317">
        <f>'Corp bond yields'!AV41</f>
        <v>4.694</v>
      </c>
      <c r="V28" s="161">
        <f>'Corp bond yields'!BD41</f>
        <v>3.468</v>
      </c>
      <c r="W28" s="162">
        <f>'Corp bond yields'!BH41</f>
        <v>3.9449999999999998</v>
      </c>
      <c r="X28" s="163">
        <f>'Corp bond yields'!BL41</f>
        <v>4.1849999999999996</v>
      </c>
      <c r="Y28" s="164">
        <f>'Corp bond yields'!BP41</f>
        <v>4.7780000000000005</v>
      </c>
      <c r="Z28" s="165">
        <f>'Corp bond yields'!CB41</f>
        <v>4.2590000000000003</v>
      </c>
      <c r="AA28" s="80">
        <f>'Corp bond yields'!CF41</f>
        <v>4.3140000000000001</v>
      </c>
      <c r="AB28" s="81">
        <f>'Corp bond yields'!CN41</f>
        <v>3.6819999999999999</v>
      </c>
      <c r="AC28" s="95">
        <f>'Corp bond yields'!CR41</f>
        <v>3.9550000000000001</v>
      </c>
      <c r="AD28" s="82">
        <f>'Corp bond yields'!CV41</f>
        <v>3.9609999999999999</v>
      </c>
      <c r="AE28" s="335">
        <f>'Corp bond yields'!CZ41</f>
        <v>4.38</v>
      </c>
      <c r="AF28" s="320">
        <f>'Corp bond yields'!DP41</f>
        <v>3.7039999999999997</v>
      </c>
      <c r="AG28" s="341">
        <f>'Corp bond yields'!DT41</f>
        <v>4.0419999999999998</v>
      </c>
      <c r="AH28" s="83">
        <f>'Corp bond yields'!DX41</f>
        <v>3.1070000000000002</v>
      </c>
      <c r="AI28" s="83">
        <f>'Corp bond yields'!EB41</f>
        <v>3.347</v>
      </c>
      <c r="AJ28" s="83">
        <f>'Corp bond yields'!EF41</f>
        <v>3.4689999999999999</v>
      </c>
      <c r="AK28" s="104">
        <f>'Corp bond yields'!EJ41</f>
        <v>3.5750000000000002</v>
      </c>
      <c r="AL28" s="175">
        <f>'Corp bond yields'!EN41</f>
        <v>3.63</v>
      </c>
      <c r="AM28" s="346">
        <f>'Corp bond yields'!ER41</f>
        <v>3.9329999999999998</v>
      </c>
      <c r="AN28" s="344">
        <f>'Corp bond yields'!EV41</f>
        <v>4.0679999999999996</v>
      </c>
      <c r="AO28" s="175">
        <f>'Corp bond yields'!EZ41</f>
        <v>4.6740000000000004</v>
      </c>
      <c r="AP28" s="96">
        <f>'Corp bond yields'!FP41</f>
        <v>3.282</v>
      </c>
      <c r="AQ28" s="84">
        <f>'Corp bond yields'!FT41</f>
        <v>3.6790000000000003</v>
      </c>
      <c r="AR28" s="84">
        <f>'Corp bond yields'!FX41</f>
        <v>4.0949999999999998</v>
      </c>
      <c r="AS28" s="85">
        <f>'Corp bond yields'!GF41</f>
        <v>3.3490000000000002</v>
      </c>
      <c r="AT28" s="86">
        <f>'Corp bond yields'!GR41</f>
        <v>3.15</v>
      </c>
      <c r="AU28" s="97">
        <f>'Corp bond yields'!GV41</f>
        <v>3.3130000000000002</v>
      </c>
      <c r="AV28" s="349">
        <f>'Corp bond yields'!GZ41</f>
        <v>3.7530000000000001</v>
      </c>
      <c r="AW28" s="86">
        <f>'Corp bond yields'!HD41</f>
        <v>3.952</v>
      </c>
      <c r="AX28" s="97">
        <f>'Corp bond yields'!HH41</f>
        <v>4.1749999999999998</v>
      </c>
      <c r="AY28" s="86">
        <f>'Corp bond yields'!HL41</f>
        <v>4.6980000000000004</v>
      </c>
      <c r="AZ28" s="98">
        <f>'Corp bond yields'!HT41</f>
        <v>3.4750000000000001</v>
      </c>
      <c r="BA28" s="87">
        <f>'Corp bond yields'!HX41</f>
        <v>4.01</v>
      </c>
      <c r="BB28" s="99">
        <f>'Corp bond yields'!IB41</f>
        <v>4.3449999999999998</v>
      </c>
    </row>
    <row r="29" spans="1:54" x14ac:dyDescent="0.25">
      <c r="A29" s="46">
        <f>IF('Govt bond yields'!O43&gt;0, 'Govt bond yields'!O43, "")</f>
        <v>42243</v>
      </c>
      <c r="B29" s="136">
        <f>'Govt bond yields'!P43</f>
        <v>2.536</v>
      </c>
      <c r="C29" s="137">
        <f>'Govt bond yields'!T43</f>
        <v>2.5949999999999998</v>
      </c>
      <c r="D29" s="138">
        <f>'Govt bond yields'!X43</f>
        <v>2.673</v>
      </c>
      <c r="E29" s="135">
        <f>'Govt bond yields'!AB43</f>
        <v>2.7480000000000002</v>
      </c>
      <c r="F29" s="139">
        <f>'Govt bond yields'!AF43</f>
        <v>2.9180000000000001</v>
      </c>
      <c r="G29" s="139">
        <f>'Govt bond yields'!AJ43</f>
        <v>3.2269999999999999</v>
      </c>
      <c r="H29" s="52"/>
      <c r="I29" s="51"/>
      <c r="J29" s="52">
        <f t="shared" si="0"/>
        <v>42243</v>
      </c>
      <c r="K29" s="156">
        <f>'Corp bond yields'!D42</f>
        <v>3.294</v>
      </c>
      <c r="L29" s="157">
        <f>'Corp bond yields'!H42</f>
        <v>3.3340000000000001</v>
      </c>
      <c r="M29" s="93">
        <f>'Corp bond yields'!L42</f>
        <v>3.21</v>
      </c>
      <c r="N29" s="92">
        <f>'Corp bond yields'!P42</f>
        <v>3.2759999999999998</v>
      </c>
      <c r="O29" s="94">
        <f>'Corp bond yields'!T42</f>
        <v>3.645</v>
      </c>
      <c r="P29" s="147">
        <f>'Corp bond yields'!X42</f>
        <v>3.9239999999999999</v>
      </c>
      <c r="Q29" s="158">
        <f>'Corp bond yields'!AF42</f>
        <v>3.4470000000000001</v>
      </c>
      <c r="R29" s="159">
        <f>'Corp bond yields'!AJ42</f>
        <v>3.4689999999999999</v>
      </c>
      <c r="S29" s="79">
        <f>'Corp bond yields'!AN42</f>
        <v>4.0990000000000002</v>
      </c>
      <c r="T29" s="160">
        <f>'Corp bond yields'!AR42</f>
        <v>4.266</v>
      </c>
      <c r="U29" s="317">
        <f>'Corp bond yields'!AV42</f>
        <v>4.7080000000000002</v>
      </c>
      <c r="V29" s="161">
        <f>'Corp bond yields'!BD42</f>
        <v>3.508</v>
      </c>
      <c r="W29" s="162">
        <f>'Corp bond yields'!BH42</f>
        <v>3.9470000000000001</v>
      </c>
      <c r="X29" s="163">
        <f>'Corp bond yields'!BL42</f>
        <v>4.2050000000000001</v>
      </c>
      <c r="Y29" s="164">
        <f>'Corp bond yields'!BP42</f>
        <v>4.8070000000000004</v>
      </c>
      <c r="Z29" s="165">
        <f>'Corp bond yields'!CB42</f>
        <v>4.2930000000000001</v>
      </c>
      <c r="AA29" s="80">
        <f>'Corp bond yields'!CF42</f>
        <v>4.3380000000000001</v>
      </c>
      <c r="AB29" s="81">
        <f>'Corp bond yields'!CN42</f>
        <v>3.6669999999999998</v>
      </c>
      <c r="AC29" s="95">
        <f>'Corp bond yields'!CR42</f>
        <v>3.8769999999999998</v>
      </c>
      <c r="AD29" s="82">
        <f>'Corp bond yields'!CV42</f>
        <v>3.964</v>
      </c>
      <c r="AE29" s="335">
        <f>'Corp bond yields'!CZ42</f>
        <v>4.3780000000000001</v>
      </c>
      <c r="AF29" s="320">
        <f>'Corp bond yields'!DP42</f>
        <v>3.68</v>
      </c>
      <c r="AG29" s="341">
        <f>'Corp bond yields'!DT42</f>
        <v>4.0679999999999996</v>
      </c>
      <c r="AH29" s="83">
        <f>'Corp bond yields'!DX42</f>
        <v>3.0990000000000002</v>
      </c>
      <c r="AI29" s="83">
        <f>'Corp bond yields'!EB42</f>
        <v>3.339</v>
      </c>
      <c r="AJ29" s="83">
        <f>'Corp bond yields'!EF42</f>
        <v>3.4620000000000002</v>
      </c>
      <c r="AK29" s="104">
        <f>'Corp bond yields'!EJ42</f>
        <v>3.5949999999999998</v>
      </c>
      <c r="AL29" s="175">
        <f>'Corp bond yields'!EN42</f>
        <v>3.6360000000000001</v>
      </c>
      <c r="AM29" s="346">
        <f>'Corp bond yields'!ER42</f>
        <v>3.9470000000000001</v>
      </c>
      <c r="AN29" s="344">
        <f>'Corp bond yields'!EV42</f>
        <v>4.1020000000000003</v>
      </c>
      <c r="AO29" s="175">
        <f>'Corp bond yields'!EZ42</f>
        <v>4.7169999999999996</v>
      </c>
      <c r="AP29" s="96">
        <f>'Corp bond yields'!FP42</f>
        <v>3.2669999999999999</v>
      </c>
      <c r="AQ29" s="84">
        <f>'Corp bond yields'!FT42</f>
        <v>3.6840000000000002</v>
      </c>
      <c r="AR29" s="84">
        <f>'Corp bond yields'!FX42</f>
        <v>4.1109999999999998</v>
      </c>
      <c r="AS29" s="85">
        <f>'Corp bond yields'!GF42</f>
        <v>3.3319999999999999</v>
      </c>
      <c r="AT29" s="86">
        <f>'Corp bond yields'!GR42</f>
        <v>3.1230000000000002</v>
      </c>
      <c r="AU29" s="97">
        <f>'Corp bond yields'!GV42</f>
        <v>3.2890000000000001</v>
      </c>
      <c r="AV29" s="349">
        <f>'Corp bond yields'!GZ42</f>
        <v>3.7589999999999999</v>
      </c>
      <c r="AW29" s="86">
        <f>'Corp bond yields'!HD42</f>
        <v>3.9630000000000001</v>
      </c>
      <c r="AX29" s="97">
        <f>'Corp bond yields'!HH42</f>
        <v>4.2</v>
      </c>
      <c r="AY29" s="86">
        <f>'Corp bond yields'!HL42</f>
        <v>4.734</v>
      </c>
      <c r="AZ29" s="98">
        <f>'Corp bond yields'!HT42</f>
        <v>3.4460000000000002</v>
      </c>
      <c r="BA29" s="87">
        <f>'Corp bond yields'!HX42</f>
        <v>4.0110000000000001</v>
      </c>
      <c r="BB29" s="99">
        <f>'Corp bond yields'!IB42</f>
        <v>4.359</v>
      </c>
    </row>
    <row r="30" spans="1:54" x14ac:dyDescent="0.25">
      <c r="A30" s="46">
        <f>IF('Govt bond yields'!O44&gt;0, 'Govt bond yields'!O44, "")</f>
        <v>42244</v>
      </c>
      <c r="B30" s="136">
        <f>'Govt bond yields'!P44</f>
        <v>2.5339999999999998</v>
      </c>
      <c r="C30" s="137">
        <f>'Govt bond yields'!T44</f>
        <v>2.6189999999999998</v>
      </c>
      <c r="D30" s="138">
        <f>'Govt bond yields'!X44</f>
        <v>2.7080000000000002</v>
      </c>
      <c r="E30" s="135">
        <f>'Govt bond yields'!AB43</f>
        <v>2.7480000000000002</v>
      </c>
      <c r="F30" s="139">
        <f>'Govt bond yields'!AF44</f>
        <v>2.9630000000000001</v>
      </c>
      <c r="G30" s="139">
        <f>'Govt bond yields'!AJ44</f>
        <v>3.2650000000000001</v>
      </c>
      <c r="H30" s="51"/>
      <c r="I30" s="51"/>
      <c r="J30" s="52">
        <f t="shared" si="0"/>
        <v>42244</v>
      </c>
      <c r="K30" s="156">
        <f>'Corp bond yields'!D43</f>
        <v>3.2519999999999998</v>
      </c>
      <c r="L30" s="157">
        <f>'Corp bond yields'!H43</f>
        <v>3.3260000000000001</v>
      </c>
      <c r="M30" s="93">
        <f>'Corp bond yields'!L43</f>
        <v>3.1850000000000001</v>
      </c>
      <c r="N30" s="92">
        <f>'Corp bond yields'!P43</f>
        <v>3.2810000000000001</v>
      </c>
      <c r="O30" s="94">
        <f>'Corp bond yields'!T43</f>
        <v>3.6550000000000002</v>
      </c>
      <c r="P30" s="147">
        <f>'Corp bond yields'!X43</f>
        <v>3.9220000000000002</v>
      </c>
      <c r="Q30" s="158">
        <f>'Corp bond yields'!AF43</f>
        <v>3.4390000000000001</v>
      </c>
      <c r="R30" s="159">
        <f>'Corp bond yields'!AJ43</f>
        <v>3.4470000000000001</v>
      </c>
      <c r="S30" s="79">
        <f>'Corp bond yields'!AN43</f>
        <v>4.1070000000000002</v>
      </c>
      <c r="T30" s="160">
        <f>'Corp bond yields'!AR43</f>
        <v>4.2640000000000002</v>
      </c>
      <c r="U30" s="317">
        <f>'Corp bond yields'!AV43</f>
        <v>4.74</v>
      </c>
      <c r="V30" s="161">
        <f>'Corp bond yields'!BD43</f>
        <v>3.4660000000000002</v>
      </c>
      <c r="W30" s="162">
        <f>'Corp bond yields'!BH43</f>
        <v>3.9529999999999998</v>
      </c>
      <c r="X30" s="163">
        <f>'Corp bond yields'!BL43</f>
        <v>4.1890000000000001</v>
      </c>
      <c r="Y30" s="164">
        <f>'Corp bond yields'!BP43</f>
        <v>4.8250000000000002</v>
      </c>
      <c r="Z30" s="165">
        <f>'Corp bond yields'!CB43</f>
        <v>4.3120000000000003</v>
      </c>
      <c r="AA30" s="80">
        <f>'Corp bond yields'!CF43</f>
        <v>4.3380000000000001</v>
      </c>
      <c r="AB30" s="81">
        <f>'Corp bond yields'!CN43</f>
        <v>3.661</v>
      </c>
      <c r="AC30" s="95">
        <f>'Corp bond yields'!CR43</f>
        <v>3.931</v>
      </c>
      <c r="AD30" s="82">
        <f>'Corp bond yields'!CV43</f>
        <v>3.9580000000000002</v>
      </c>
      <c r="AE30" s="335">
        <f>'Corp bond yields'!CZ43</f>
        <v>4.3940000000000001</v>
      </c>
      <c r="AF30" s="320">
        <f>'Corp bond yields'!DP43</f>
        <v>3.6850000000000001</v>
      </c>
      <c r="AG30" s="341">
        <f>'Corp bond yields'!DT43</f>
        <v>4.0810000000000004</v>
      </c>
      <c r="AH30" s="83">
        <f>'Corp bond yields'!DX43</f>
        <v>3.09</v>
      </c>
      <c r="AI30" s="83">
        <f>'Corp bond yields'!EB43</f>
        <v>3.3370000000000002</v>
      </c>
      <c r="AJ30" s="83">
        <f>'Corp bond yields'!EF43</f>
        <v>3.4670000000000001</v>
      </c>
      <c r="AK30" s="104">
        <f>'Corp bond yields'!EJ43</f>
        <v>3.5709999999999997</v>
      </c>
      <c r="AL30" s="175">
        <f>'Corp bond yields'!EN43</f>
        <v>3.6419999999999999</v>
      </c>
      <c r="AM30" s="346">
        <f>'Corp bond yields'!ER43</f>
        <v>3.9710000000000001</v>
      </c>
      <c r="AN30" s="344">
        <f>'Corp bond yields'!EV43</f>
        <v>4.117</v>
      </c>
      <c r="AO30" s="175">
        <f>'Corp bond yields'!EZ43</f>
        <v>4.7480000000000002</v>
      </c>
      <c r="AP30" s="96">
        <f>'Corp bond yields'!FP43</f>
        <v>3.2509999999999999</v>
      </c>
      <c r="AQ30" s="84">
        <f>'Corp bond yields'!FT43</f>
        <v>3.6779999999999999</v>
      </c>
      <c r="AR30" s="84">
        <f>'Corp bond yields'!FX43</f>
        <v>4.1440000000000001</v>
      </c>
      <c r="AS30" s="85">
        <f>'Corp bond yields'!GF43</f>
        <v>3.3220000000000001</v>
      </c>
      <c r="AT30" s="86">
        <f>'Corp bond yields'!GR43</f>
        <v>3.13</v>
      </c>
      <c r="AU30" s="97">
        <f>'Corp bond yields'!GV43</f>
        <v>3.3290000000000002</v>
      </c>
      <c r="AV30" s="349">
        <f>'Corp bond yields'!GZ43</f>
        <v>3.7610000000000001</v>
      </c>
      <c r="AW30" s="86">
        <f>'Corp bond yields'!HD43</f>
        <v>3.98</v>
      </c>
      <c r="AX30" s="97">
        <f>'Corp bond yields'!HH43</f>
        <v>4.2119999999999997</v>
      </c>
      <c r="AY30" s="86">
        <f>'Corp bond yields'!HL43</f>
        <v>4.7720000000000002</v>
      </c>
      <c r="AZ30" s="98">
        <f>'Corp bond yields'!HT43</f>
        <v>3.452</v>
      </c>
      <c r="BA30" s="87">
        <f>'Corp bond yields'!HX43</f>
        <v>4.0119999999999996</v>
      </c>
      <c r="BB30" s="99">
        <f>'Corp bond yields'!IB43</f>
        <v>4.3739999999999997</v>
      </c>
    </row>
    <row r="31" spans="1:54" x14ac:dyDescent="0.25">
      <c r="A31" s="46">
        <f>IF('Govt bond yields'!O45&gt;0, 'Govt bond yields'!O45, "")</f>
        <v>42247</v>
      </c>
      <c r="B31" s="136">
        <f>'Govt bond yields'!P45</f>
        <v>2.512</v>
      </c>
      <c r="C31" s="137">
        <f>'Govt bond yields'!T45</f>
        <v>2.5840000000000001</v>
      </c>
      <c r="D31" s="138">
        <f>'Govt bond yields'!X45</f>
        <v>2.6760000000000002</v>
      </c>
      <c r="E31" s="135">
        <f>'Govt bond yields'!AB45</f>
        <v>2.746</v>
      </c>
      <c r="F31" s="139">
        <f>'Govt bond yields'!AF45</f>
        <v>2.9340000000000002</v>
      </c>
      <c r="G31" s="139">
        <f>'Govt bond yields'!AJ45</f>
        <v>3.234</v>
      </c>
      <c r="H31" s="51"/>
      <c r="I31" s="51"/>
      <c r="J31" s="52">
        <f t="shared" si="0"/>
        <v>42247</v>
      </c>
      <c r="K31" s="156">
        <f>'Corp bond yields'!D44</f>
        <v>3.31</v>
      </c>
      <c r="L31" s="157">
        <f>'Corp bond yields'!H44</f>
        <v>3.3210000000000002</v>
      </c>
      <c r="M31" s="93">
        <f>'Corp bond yields'!L44</f>
        <v>3.1709999999999998</v>
      </c>
      <c r="N31" s="92">
        <f>'Corp bond yields'!P44</f>
        <v>3.2589999999999999</v>
      </c>
      <c r="O31" s="94">
        <f>'Corp bond yields'!T44</f>
        <v>3.629</v>
      </c>
      <c r="P31" s="147">
        <f>'Corp bond yields'!X44</f>
        <v>3.9</v>
      </c>
      <c r="Q31" s="158">
        <f>'Corp bond yields'!AF44</f>
        <v>3.427</v>
      </c>
      <c r="R31" s="159">
        <f>'Corp bond yields'!AJ44</f>
        <v>3.4340000000000002</v>
      </c>
      <c r="S31" s="79">
        <f>'Corp bond yields'!AN44</f>
        <v>4.0830000000000002</v>
      </c>
      <c r="T31" s="160">
        <f>'Corp bond yields'!AR44</f>
        <v>4.24</v>
      </c>
      <c r="U31" s="317">
        <f>'Corp bond yields'!AV44</f>
        <v>4.7160000000000002</v>
      </c>
      <c r="V31" s="161">
        <f>'Corp bond yields'!BD44</f>
        <v>3.407</v>
      </c>
      <c r="W31" s="162">
        <f>'Corp bond yields'!BH44</f>
        <v>3.93</v>
      </c>
      <c r="X31" s="163">
        <f>'Corp bond yields'!BL44</f>
        <v>4.1669999999999998</v>
      </c>
      <c r="Y31" s="164">
        <f>'Corp bond yields'!BP44</f>
        <v>4.8010000000000002</v>
      </c>
      <c r="Z31" s="165">
        <f>'Corp bond yields'!CB44</f>
        <v>4.2880000000000003</v>
      </c>
      <c r="AA31" s="80">
        <f>'Corp bond yields'!CF44</f>
        <v>4.3220000000000001</v>
      </c>
      <c r="AB31" s="81">
        <f>'Corp bond yields'!CN44</f>
        <v>3.645</v>
      </c>
      <c r="AC31" s="95">
        <f>'Corp bond yields'!CR44</f>
        <v>3.9079999999999999</v>
      </c>
      <c r="AD31" s="82">
        <f>'Corp bond yields'!CV44</f>
        <v>3.9379999999999997</v>
      </c>
      <c r="AE31" s="335">
        <f>'Corp bond yields'!CZ44</f>
        <v>4.3780000000000001</v>
      </c>
      <c r="AF31" s="320">
        <f>'Corp bond yields'!DP44</f>
        <v>3.6509999999999998</v>
      </c>
      <c r="AG31" s="341">
        <f>'Corp bond yields'!DT44</f>
        <v>4.0579999999999998</v>
      </c>
      <c r="AH31" s="83">
        <f>'Corp bond yields'!DX44</f>
        <v>3.077</v>
      </c>
      <c r="AI31" s="83">
        <f>'Corp bond yields'!EB44</f>
        <v>3.3140000000000001</v>
      </c>
      <c r="AJ31" s="83">
        <f>'Corp bond yields'!EF44</f>
        <v>3.444</v>
      </c>
      <c r="AK31" s="104">
        <f>'Corp bond yields'!EJ44</f>
        <v>3.5489999999999999</v>
      </c>
      <c r="AL31" s="175">
        <f>'Corp bond yields'!EN44</f>
        <v>3.6189999999999998</v>
      </c>
      <c r="AM31" s="346">
        <f>'Corp bond yields'!ER44</f>
        <v>3.9489999999999998</v>
      </c>
      <c r="AN31" s="344">
        <f>'Corp bond yields'!EV44</f>
        <v>4.0910000000000002</v>
      </c>
      <c r="AO31" s="175">
        <f>'Corp bond yields'!EZ44</f>
        <v>4.718</v>
      </c>
      <c r="AP31" s="96">
        <f>'Corp bond yields'!FP44</f>
        <v>3.2509999999999999</v>
      </c>
      <c r="AQ31" s="84">
        <f>'Corp bond yields'!FT44</f>
        <v>3.6550000000000002</v>
      </c>
      <c r="AR31" s="84">
        <f>'Corp bond yields'!FX44</f>
        <v>4.1219999999999999</v>
      </c>
      <c r="AS31" s="85">
        <f>'Corp bond yields'!GF44</f>
        <v>3.302</v>
      </c>
      <c r="AT31" s="86">
        <f>'Corp bond yields'!GR44</f>
        <v>3.133</v>
      </c>
      <c r="AU31" s="97">
        <f>'Corp bond yields'!GV44</f>
        <v>3.3069999999999999</v>
      </c>
      <c r="AV31" s="349">
        <f>'Corp bond yields'!GZ44</f>
        <v>3.7410000000000001</v>
      </c>
      <c r="AW31" s="86">
        <f>'Corp bond yields'!HD44</f>
        <v>3.9619999999999997</v>
      </c>
      <c r="AX31" s="97">
        <f>'Corp bond yields'!HH44</f>
        <v>4.2</v>
      </c>
      <c r="AY31" s="86">
        <f>'Corp bond yields'!HL44</f>
        <v>4.7460000000000004</v>
      </c>
      <c r="AZ31" s="98">
        <f>'Corp bond yields'!HT44</f>
        <v>3.4350000000000001</v>
      </c>
      <c r="BA31" s="87">
        <f>'Corp bond yields'!HX44</f>
        <v>3.988</v>
      </c>
      <c r="BB31" s="99">
        <f>'Corp bond yields'!IB44</f>
        <v>4.351</v>
      </c>
    </row>
    <row r="32" spans="1:54" x14ac:dyDescent="0.25">
      <c r="A32" s="46" t="str">
        <f>IF('Govt bond yields'!O46&gt;0, 'Govt bond yields'!O46, "")</f>
        <v/>
      </c>
      <c r="B32" s="136"/>
      <c r="C32" s="137"/>
      <c r="D32" s="138"/>
      <c r="E32" s="135"/>
      <c r="F32" s="139"/>
      <c r="G32" s="139"/>
      <c r="H32" s="51"/>
      <c r="I32" s="51"/>
      <c r="J32" s="52" t="str">
        <f t="shared" si="0"/>
        <v/>
      </c>
      <c r="K32" s="156"/>
      <c r="L32" s="157"/>
      <c r="M32" s="93"/>
      <c r="N32" s="92"/>
      <c r="O32" s="94"/>
      <c r="P32" s="147"/>
      <c r="Q32" s="158"/>
      <c r="R32" s="159"/>
      <c r="S32" s="79"/>
      <c r="T32" s="160"/>
      <c r="U32" s="317"/>
      <c r="V32" s="161"/>
      <c r="W32" s="162"/>
      <c r="X32" s="163"/>
      <c r="Y32" s="164"/>
      <c r="Z32" s="165"/>
      <c r="AA32" s="80"/>
      <c r="AB32" s="81"/>
      <c r="AC32" s="95"/>
      <c r="AD32" s="82"/>
      <c r="AE32" s="335"/>
      <c r="AF32" s="320"/>
      <c r="AG32" s="341"/>
      <c r="AH32" s="83"/>
      <c r="AI32" s="83"/>
      <c r="AJ32" s="83"/>
      <c r="AK32" s="104"/>
      <c r="AL32" s="175"/>
      <c r="AM32" s="192"/>
      <c r="AN32" s="192"/>
      <c r="AO32" s="175"/>
      <c r="AP32" s="96"/>
      <c r="AQ32" s="84"/>
      <c r="AR32" s="84"/>
      <c r="AS32" s="85"/>
      <c r="AT32" s="86"/>
      <c r="AU32" s="97"/>
      <c r="AV32" s="86"/>
      <c r="AW32" s="86"/>
      <c r="AX32" s="86"/>
      <c r="AY32" s="86"/>
      <c r="AZ32" s="98"/>
      <c r="BA32" s="87"/>
      <c r="BB32" s="99"/>
    </row>
    <row r="33" spans="1:54" x14ac:dyDescent="0.25">
      <c r="A33" s="46" t="str">
        <f>IF('Govt bond yields'!K47&gt;0, 'Govt bond yields'!K47, "")</f>
        <v/>
      </c>
      <c r="B33" s="140"/>
      <c r="C33" s="141"/>
      <c r="D33" s="142"/>
      <c r="E33" s="143"/>
      <c r="F33" s="144"/>
      <c r="G33" s="144"/>
      <c r="H33" s="51"/>
      <c r="I33" s="51"/>
      <c r="J33" s="52" t="str">
        <f t="shared" si="0"/>
        <v/>
      </c>
      <c r="K33" s="236"/>
      <c r="L33" s="237"/>
      <c r="M33" s="232"/>
      <c r="N33" s="233"/>
      <c r="O33" s="234"/>
      <c r="P33" s="238"/>
      <c r="Q33" s="239"/>
      <c r="R33" s="240"/>
      <c r="S33" s="241"/>
      <c r="T33" s="264"/>
      <c r="U33" s="318"/>
      <c r="V33" s="261"/>
      <c r="W33" s="260"/>
      <c r="X33" s="259"/>
      <c r="Y33" s="258"/>
      <c r="Z33" s="257"/>
      <c r="AA33" s="242"/>
      <c r="AB33" s="256"/>
      <c r="AC33" s="255"/>
      <c r="AD33" s="254"/>
      <c r="AE33" s="336"/>
      <c r="AF33" s="321"/>
      <c r="AG33" s="342"/>
      <c r="AH33" s="253"/>
      <c r="AI33" s="253"/>
      <c r="AJ33" s="253"/>
      <c r="AK33" s="252"/>
      <c r="AL33" s="243"/>
      <c r="AM33" s="251"/>
      <c r="AN33" s="251"/>
      <c r="AO33" s="243"/>
      <c r="AP33" s="250"/>
      <c r="AQ33" s="249"/>
      <c r="AR33" s="249"/>
      <c r="AS33" s="248"/>
      <c r="AT33" s="244"/>
      <c r="AU33" s="245"/>
      <c r="AV33" s="244"/>
      <c r="AW33" s="244"/>
      <c r="AX33" s="244"/>
      <c r="AY33" s="244"/>
      <c r="AZ33" s="246"/>
      <c r="BA33" s="263"/>
      <c r="BB33" s="262"/>
    </row>
    <row r="34" spans="1:54" x14ac:dyDescent="0.25">
      <c r="B34" s="57"/>
      <c r="C34" s="13"/>
      <c r="D34" s="13"/>
      <c r="H34" s="2"/>
    </row>
    <row r="35" spans="1:54" x14ac:dyDescent="0.25">
      <c r="B35" s="357" t="s">
        <v>81</v>
      </c>
      <c r="C35" s="358"/>
      <c r="D35" s="358"/>
      <c r="E35" s="358"/>
      <c r="F35" s="358"/>
      <c r="G35" s="359"/>
      <c r="H35" s="19"/>
      <c r="I35" s="20"/>
      <c r="K35" s="202" t="s">
        <v>81</v>
      </c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3"/>
    </row>
    <row r="36" spans="1:54" x14ac:dyDescent="0.25">
      <c r="B36" s="354" t="s">
        <v>358</v>
      </c>
      <c r="C36" s="355"/>
      <c r="D36" s="355"/>
      <c r="E36" s="355"/>
      <c r="F36" s="355"/>
      <c r="G36" s="356"/>
      <c r="H36" s="21"/>
      <c r="I36" s="22"/>
      <c r="K36" s="329" t="s">
        <v>358</v>
      </c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1"/>
    </row>
    <row r="37" spans="1:54" x14ac:dyDescent="0.25">
      <c r="A37" s="171" t="str">
        <f>A7</f>
        <v>Security name</v>
      </c>
      <c r="B37" s="44" t="str">
        <f t="shared" ref="B37:F37" si="1">B7</f>
        <v>NZGB 6 12/15/17</v>
      </c>
      <c r="C37" s="64" t="str">
        <f t="shared" si="1"/>
        <v>NZGB 5 03/15/19</v>
      </c>
      <c r="D37" s="44" t="str">
        <f t="shared" si="1"/>
        <v>NZGB 3 04/15/20</v>
      </c>
      <c r="E37" s="91" t="str">
        <f t="shared" si="1"/>
        <v>NZGB 6 05/15/21</v>
      </c>
      <c r="F37" s="91" t="str">
        <f t="shared" si="1"/>
        <v>NZGB 5 1/2 04/15/23</v>
      </c>
      <c r="G37" s="91" t="str">
        <f t="shared" ref="G37" si="2">G7</f>
        <v>NZGB 4 1/2 04/15/27</v>
      </c>
      <c r="H37" s="41"/>
      <c r="I37" s="41"/>
      <c r="J37" s="170" t="str">
        <f t="shared" ref="J37:K37" si="3">J7</f>
        <v>Security name</v>
      </c>
      <c r="K37" s="64" t="str">
        <f t="shared" si="3"/>
        <v>AIANZ 7 1/4 11/07/15</v>
      </c>
      <c r="L37" s="64" t="str">
        <f t="shared" ref="L37:BB37" si="4">L7</f>
        <v>AIANZ 8 08/10/16</v>
      </c>
      <c r="M37" s="64" t="str">
        <f t="shared" si="4"/>
        <v>AIANZ 8 11/15/16</v>
      </c>
      <c r="N37" s="64" t="str">
        <f t="shared" si="4"/>
        <v>AIANZ 5.47 10/17/17</v>
      </c>
      <c r="O37" s="64" t="str">
        <f t="shared" si="4"/>
        <v>AIANZ 4.73 12/13/19</v>
      </c>
      <c r="P37" s="64" t="str">
        <f t="shared" si="4"/>
        <v>AIANZ 5.52 05/28/21</v>
      </c>
      <c r="Q37" s="64" t="str">
        <f t="shared" si="4"/>
        <v>GENEPO 7.65 03/15/16</v>
      </c>
      <c r="R37" s="64" t="str">
        <f t="shared" si="4"/>
        <v>GENEPO 7.185 09/15/16</v>
      </c>
      <c r="S37" s="64" t="str">
        <f t="shared" si="4"/>
        <v>GENEPO 5.205 11/01/19</v>
      </c>
      <c r="T37" s="64" t="str">
        <f t="shared" si="4"/>
        <v>GENEPO 8.3 06/23/20</v>
      </c>
      <c r="U37" s="64" t="str">
        <f t="shared" si="4"/>
        <v>GENEPO 5.81 03/08/23</v>
      </c>
      <c r="V37" s="64" t="str">
        <f t="shared" si="4"/>
        <v>MRPNZ 7.55 10/12/16</v>
      </c>
      <c r="W37" s="64" t="str">
        <f t="shared" si="4"/>
        <v>MRPNZ 5.029 03/06/19</v>
      </c>
      <c r="X37" s="64" t="str">
        <f t="shared" si="4"/>
        <v>MRPNZ 8.21 02/11/20</v>
      </c>
      <c r="Y37" s="64" t="str">
        <f t="shared" si="4"/>
        <v>MRPNZ 5.793 03/06/23</v>
      </c>
      <c r="Z37" s="64" t="str">
        <f t="shared" si="4"/>
        <v>WIANZ 5.27 06/11/20</v>
      </c>
      <c r="AA37" s="64" t="str">
        <f t="shared" si="4"/>
        <v>WIANZ 6 1/4 05/15/21</v>
      </c>
      <c r="AB37" s="64" t="str">
        <f t="shared" si="4"/>
        <v>CENNZ 7.855 04/13/17</v>
      </c>
      <c r="AC37" s="64" t="str">
        <f t="shared" si="4"/>
        <v>CENNZ 4.8 05/24/18</v>
      </c>
      <c r="AD37" s="64" t="str">
        <f t="shared" si="4"/>
        <v>CENNZ 5.8 05/15/19</v>
      </c>
      <c r="AE37" s="44" t="str">
        <f t="shared" si="4"/>
        <v>CENNZ 5.277 05/27/20</v>
      </c>
      <c r="AF37" s="64" t="str">
        <f t="shared" ref="AF37:AG40" si="5">AF7</f>
        <v>PIFAU 6.74 09/28/17</v>
      </c>
      <c r="AG37" s="64" t="str">
        <f t="shared" si="5"/>
        <v>PIFAU 6.31 12/20/18</v>
      </c>
      <c r="AH37" s="64" t="str">
        <f t="shared" si="4"/>
        <v>TPNZ 6.595 02/15/17</v>
      </c>
      <c r="AI37" s="64" t="str">
        <f t="shared" si="4"/>
        <v>TPNZ 5.14 11/30/18</v>
      </c>
      <c r="AJ37" s="64" t="str">
        <f t="shared" si="4"/>
        <v>TPNZ 4.65 09/06/19</v>
      </c>
      <c r="AK37" s="64" t="str">
        <f t="shared" si="4"/>
        <v>TPNZ 7.19 11/12/19</v>
      </c>
      <c r="AL37" s="64" t="str">
        <f t="shared" si="4"/>
        <v>TPNZ 6.95 06/10/20</v>
      </c>
      <c r="AM37" s="64" t="str">
        <f t="shared" ref="AM37" si="6">AM7</f>
        <v>TPNZ 4.3 06/30/22</v>
      </c>
      <c r="AN37" s="64" t="str">
        <f t="shared" si="4"/>
        <v>TPNZ 5.448 03/15/23</v>
      </c>
      <c r="AO37" s="64" t="str">
        <f t="shared" ref="AO37" si="7">AO7</f>
        <v>TPNZ 5.893 03/15/28</v>
      </c>
      <c r="AP37" s="64" t="str">
        <f t="shared" si="4"/>
        <v>SPKNZ 7.04 03/22/16</v>
      </c>
      <c r="AQ37" s="64" t="str">
        <f t="shared" si="4"/>
        <v>SPKNZ 5 1/4 10/25/19</v>
      </c>
      <c r="AR37" s="64" t="str">
        <f t="shared" ref="AR37" si="8">AR7</f>
        <v>SPKNZ 4 1/2 03/25/22</v>
      </c>
      <c r="AS37" s="64" t="str">
        <f t="shared" si="4"/>
        <v>TLSAU 7.515 07/11/17</v>
      </c>
      <c r="AT37" s="64" t="str">
        <f t="shared" si="4"/>
        <v>FCGNZ 6.83 03/04/16</v>
      </c>
      <c r="AU37" s="64" t="str">
        <f t="shared" si="4"/>
        <v>FCGNZ 4.6 10/24/17</v>
      </c>
      <c r="AV37" s="64" t="str">
        <f t="shared" si="4"/>
        <v>FCGNZ 5.52 02/25/20</v>
      </c>
      <c r="AW37" s="64" t="str">
        <f t="shared" ref="AW37" si="9">AW7</f>
        <v>FCGNZ 4.33 10/20/21</v>
      </c>
      <c r="AX37" s="64" t="str">
        <f t="shared" si="4"/>
        <v>FCGNZ 5.9 02/25/22</v>
      </c>
      <c r="AY37" s="64" t="str">
        <f t="shared" ref="AY37" si="10">AY7</f>
        <v>FCGNZ 5.08 06/19/25</v>
      </c>
      <c r="AZ37" s="64" t="str">
        <f t="shared" si="4"/>
        <v>MERINZ 7.55 03/16/17</v>
      </c>
      <c r="BA37" s="64" t="str">
        <f t="shared" si="4"/>
        <v>CHRINT 5.15 12/06/19</v>
      </c>
      <c r="BB37" s="44" t="str">
        <f t="shared" si="4"/>
        <v>CHRINT 6 1/4 10/04/21</v>
      </c>
    </row>
    <row r="38" spans="1:54" x14ac:dyDescent="0.25">
      <c r="A38" s="171" t="str">
        <f>A8</f>
        <v>Bond credit rating</v>
      </c>
      <c r="B38" s="42" t="str">
        <f t="shared" ref="B38:F39" si="11">B8</f>
        <v>AA+</v>
      </c>
      <c r="C38" s="43" t="str">
        <f t="shared" si="11"/>
        <v>AA+</v>
      </c>
      <c r="D38" s="42" t="str">
        <f t="shared" si="11"/>
        <v>AA+</v>
      </c>
      <c r="E38" s="125" t="str">
        <f t="shared" si="11"/>
        <v>AA+</v>
      </c>
      <c r="F38" s="125" t="str">
        <f t="shared" si="11"/>
        <v>AA+</v>
      </c>
      <c r="G38" s="125" t="str">
        <f t="shared" ref="G38" si="12">G8</f>
        <v>AA+</v>
      </c>
      <c r="H38" s="41"/>
      <c r="I38" s="41"/>
      <c r="J38" s="170" t="str">
        <f>J8</f>
        <v>Bond credit rating</v>
      </c>
      <c r="K38" s="43" t="str">
        <f>K8</f>
        <v>A-</v>
      </c>
      <c r="L38" s="43" t="str">
        <f t="shared" ref="L38:BB39" si="13">L8</f>
        <v>A-</v>
      </c>
      <c r="M38" s="43" t="str">
        <f t="shared" si="13"/>
        <v>A-</v>
      </c>
      <c r="N38" s="43" t="str">
        <f t="shared" si="13"/>
        <v>A-</v>
      </c>
      <c r="O38" s="43" t="str">
        <f t="shared" si="13"/>
        <v>A-</v>
      </c>
      <c r="P38" s="43" t="str">
        <f t="shared" si="13"/>
        <v>A-</v>
      </c>
      <c r="Q38" s="43" t="str">
        <f t="shared" si="13"/>
        <v>BBB+</v>
      </c>
      <c r="R38" s="43" t="str">
        <f t="shared" si="13"/>
        <v>BBB+</v>
      </c>
      <c r="S38" s="43" t="str">
        <f t="shared" si="13"/>
        <v>#N/A N/A</v>
      </c>
      <c r="T38" s="43" t="str">
        <f t="shared" si="13"/>
        <v>BBB+</v>
      </c>
      <c r="U38" s="43" t="str">
        <f t="shared" si="13"/>
        <v>BBB+</v>
      </c>
      <c r="V38" s="43" t="str">
        <f t="shared" si="13"/>
        <v>BBB+</v>
      </c>
      <c r="W38" s="43" t="str">
        <f t="shared" si="13"/>
        <v>BBB+</v>
      </c>
      <c r="X38" s="43" t="str">
        <f t="shared" si="13"/>
        <v>BBB+</v>
      </c>
      <c r="Y38" s="43" t="str">
        <f t="shared" si="13"/>
        <v>BBB+</v>
      </c>
      <c r="Z38" s="43" t="str">
        <f t="shared" si="13"/>
        <v>BBB+</v>
      </c>
      <c r="AA38" s="43" t="str">
        <f t="shared" si="13"/>
        <v>#N/A N/A</v>
      </c>
      <c r="AB38" s="43" t="str">
        <f t="shared" si="13"/>
        <v>BBB</v>
      </c>
      <c r="AC38" s="43" t="str">
        <f t="shared" si="13"/>
        <v>BBB</v>
      </c>
      <c r="AD38" s="43" t="str">
        <f t="shared" si="13"/>
        <v>BBB</v>
      </c>
      <c r="AE38" s="42" t="str">
        <f t="shared" si="13"/>
        <v>BBB</v>
      </c>
      <c r="AF38" s="43" t="str">
        <f t="shared" si="5"/>
        <v>BBB</v>
      </c>
      <c r="AG38" s="43" t="str">
        <f t="shared" si="5"/>
        <v>BBB</v>
      </c>
      <c r="AH38" s="43" t="str">
        <f t="shared" si="13"/>
        <v>AA-</v>
      </c>
      <c r="AI38" s="43" t="str">
        <f t="shared" si="13"/>
        <v>AA-</v>
      </c>
      <c r="AJ38" s="43" t="str">
        <f t="shared" si="13"/>
        <v>AA-</v>
      </c>
      <c r="AK38" s="43" t="str">
        <f t="shared" si="13"/>
        <v>AA-</v>
      </c>
      <c r="AL38" s="43" t="str">
        <f t="shared" si="13"/>
        <v>AA-</v>
      </c>
      <c r="AM38" s="43" t="str">
        <f t="shared" ref="AM38" si="14">AM8</f>
        <v>AA-</v>
      </c>
      <c r="AN38" s="43" t="str">
        <f t="shared" si="13"/>
        <v>AA-</v>
      </c>
      <c r="AO38" s="43" t="str">
        <f t="shared" ref="AO38" si="15">AO8</f>
        <v>AA-</v>
      </c>
      <c r="AP38" s="43" t="str">
        <f t="shared" si="13"/>
        <v>A-</v>
      </c>
      <c r="AQ38" s="43" t="str">
        <f t="shared" si="13"/>
        <v>A-</v>
      </c>
      <c r="AR38" s="43" t="str">
        <f t="shared" ref="AR38" si="16">AR8</f>
        <v>A-</v>
      </c>
      <c r="AS38" s="43" t="str">
        <f t="shared" si="13"/>
        <v>A</v>
      </c>
      <c r="AT38" s="43" t="str">
        <f t="shared" si="13"/>
        <v>A</v>
      </c>
      <c r="AU38" s="43" t="str">
        <f t="shared" si="13"/>
        <v>A</v>
      </c>
      <c r="AV38" s="43" t="str">
        <f t="shared" si="13"/>
        <v>A</v>
      </c>
      <c r="AW38" s="43" t="str">
        <f t="shared" ref="AW38" si="17">AW8</f>
        <v>A /*-</v>
      </c>
      <c r="AX38" s="43" t="str">
        <f t="shared" si="13"/>
        <v>A</v>
      </c>
      <c r="AY38" s="43" t="str">
        <f t="shared" ref="AY38" si="18">AY8</f>
        <v>#N/A N/A</v>
      </c>
      <c r="AZ38" s="43" t="str">
        <f t="shared" si="13"/>
        <v>BBB+</v>
      </c>
      <c r="BA38" s="43" t="str">
        <f t="shared" si="13"/>
        <v>BBB+</v>
      </c>
      <c r="BB38" s="42" t="str">
        <f t="shared" si="13"/>
        <v>#N/A N/A</v>
      </c>
    </row>
    <row r="39" spans="1:54" x14ac:dyDescent="0.25">
      <c r="A39" s="171" t="str">
        <f>A9</f>
        <v>Coupon frequency</v>
      </c>
      <c r="B39" s="42" t="str">
        <f t="shared" si="11"/>
        <v>S/A</v>
      </c>
      <c r="C39" s="43" t="str">
        <f t="shared" si="11"/>
        <v>S/A</v>
      </c>
      <c r="D39" s="42" t="str">
        <f t="shared" si="11"/>
        <v>S/A</v>
      </c>
      <c r="E39" s="125" t="str">
        <f t="shared" si="11"/>
        <v>S/A</v>
      </c>
      <c r="F39" s="125" t="str">
        <f t="shared" si="11"/>
        <v>S/A</v>
      </c>
      <c r="G39" s="125" t="str">
        <f t="shared" ref="G39" si="19">G9</f>
        <v>S/A</v>
      </c>
      <c r="H39" s="41"/>
      <c r="I39" s="41"/>
      <c r="J39" s="170" t="str">
        <f>J9</f>
        <v>Coupon frequency</v>
      </c>
      <c r="K39" s="43" t="str">
        <f>K9</f>
        <v>S/A</v>
      </c>
      <c r="L39" s="43" t="str">
        <f t="shared" si="13"/>
        <v>S/A</v>
      </c>
      <c r="M39" s="43" t="str">
        <f t="shared" si="13"/>
        <v>S/A</v>
      </c>
      <c r="N39" s="43" t="str">
        <f t="shared" si="13"/>
        <v>S/A</v>
      </c>
      <c r="O39" s="43" t="str">
        <f t="shared" si="13"/>
        <v>S/A</v>
      </c>
      <c r="P39" s="43" t="str">
        <f t="shared" si="13"/>
        <v>S/A</v>
      </c>
      <c r="Q39" s="43" t="str">
        <f t="shared" si="13"/>
        <v>S/A</v>
      </c>
      <c r="R39" s="43" t="str">
        <f t="shared" si="13"/>
        <v>S/A</v>
      </c>
      <c r="S39" s="43" t="str">
        <f t="shared" si="13"/>
        <v>S/A</v>
      </c>
      <c r="T39" s="43" t="str">
        <f t="shared" si="13"/>
        <v>S/A</v>
      </c>
      <c r="U39" s="43" t="str">
        <f t="shared" si="13"/>
        <v>S/A</v>
      </c>
      <c r="V39" s="43" t="str">
        <f t="shared" si="13"/>
        <v>S/A</v>
      </c>
      <c r="W39" s="43" t="str">
        <f t="shared" si="13"/>
        <v>S/A</v>
      </c>
      <c r="X39" s="43" t="str">
        <f t="shared" si="13"/>
        <v>S/A</v>
      </c>
      <c r="Y39" s="43" t="str">
        <f t="shared" si="13"/>
        <v>S/A</v>
      </c>
      <c r="Z39" s="43" t="str">
        <f t="shared" si="13"/>
        <v>S/A</v>
      </c>
      <c r="AA39" s="43" t="str">
        <f t="shared" si="13"/>
        <v>S/A</v>
      </c>
      <c r="AB39" s="43" t="str">
        <f t="shared" si="13"/>
        <v>S/A</v>
      </c>
      <c r="AC39" s="43" t="str">
        <f t="shared" si="13"/>
        <v>S/A</v>
      </c>
      <c r="AD39" s="43" t="str">
        <f t="shared" si="13"/>
        <v>Qtrly</v>
      </c>
      <c r="AE39" s="42" t="str">
        <f t="shared" si="13"/>
        <v>S/A</v>
      </c>
      <c r="AF39" s="43" t="str">
        <f t="shared" si="5"/>
        <v>Qtrly</v>
      </c>
      <c r="AG39" s="43" t="str">
        <f t="shared" si="5"/>
        <v>S/A</v>
      </c>
      <c r="AH39" s="43" t="str">
        <f t="shared" si="13"/>
        <v>S/A</v>
      </c>
      <c r="AI39" s="43" t="str">
        <f t="shared" si="13"/>
        <v>S/A</v>
      </c>
      <c r="AJ39" s="43" t="str">
        <f t="shared" si="13"/>
        <v>S/A</v>
      </c>
      <c r="AK39" s="43" t="str">
        <f t="shared" si="13"/>
        <v>S/A</v>
      </c>
      <c r="AL39" s="43" t="str">
        <f t="shared" si="13"/>
        <v>S/A</v>
      </c>
      <c r="AM39" s="43" t="str">
        <f t="shared" ref="AM39" si="20">AM9</f>
        <v>S/A</v>
      </c>
      <c r="AN39" s="43" t="str">
        <f t="shared" si="13"/>
        <v>S/A</v>
      </c>
      <c r="AO39" s="43" t="str">
        <f t="shared" ref="AO39" si="21">AO9</f>
        <v>S/A</v>
      </c>
      <c r="AP39" s="43" t="str">
        <f t="shared" si="13"/>
        <v>S/A</v>
      </c>
      <c r="AQ39" s="43" t="str">
        <f t="shared" si="13"/>
        <v>S/A</v>
      </c>
      <c r="AR39" s="43" t="str">
        <f t="shared" ref="AR39" si="22">AR9</f>
        <v>S/A</v>
      </c>
      <c r="AS39" s="43" t="str">
        <f t="shared" si="13"/>
        <v>S/A</v>
      </c>
      <c r="AT39" s="43" t="str">
        <f t="shared" si="13"/>
        <v>S/A</v>
      </c>
      <c r="AU39" s="43" t="str">
        <f t="shared" si="13"/>
        <v>S/A</v>
      </c>
      <c r="AV39" s="43" t="str">
        <f t="shared" si="13"/>
        <v>S/A</v>
      </c>
      <c r="AW39" s="43" t="str">
        <f t="shared" ref="AW39" si="23">AW9</f>
        <v>S/A</v>
      </c>
      <c r="AX39" s="43" t="str">
        <f t="shared" si="13"/>
        <v>S/A</v>
      </c>
      <c r="AY39" s="43" t="str">
        <f t="shared" ref="AY39" si="24">AY9</f>
        <v>S/A</v>
      </c>
      <c r="AZ39" s="43" t="str">
        <f t="shared" si="13"/>
        <v>S/A</v>
      </c>
      <c r="BA39" s="43" t="str">
        <f t="shared" si="13"/>
        <v>S/A</v>
      </c>
      <c r="BB39" s="42" t="str">
        <f t="shared" si="13"/>
        <v>S/A</v>
      </c>
    </row>
    <row r="40" spans="1:54" x14ac:dyDescent="0.25">
      <c r="A40" s="171" t="str">
        <f t="shared" ref="A40" si="25">A10</f>
        <v>Maturity date</v>
      </c>
      <c r="B40" s="134" t="str">
        <f t="shared" ref="B40:F40" si="26">B10</f>
        <v>15/12/2017</v>
      </c>
      <c r="C40" s="131" t="str">
        <f t="shared" si="26"/>
        <v>15/03/2019</v>
      </c>
      <c r="D40" s="134" t="str">
        <f t="shared" si="26"/>
        <v>15/04/2020</v>
      </c>
      <c r="E40" s="133" t="str">
        <f t="shared" si="26"/>
        <v>15/05/2021</v>
      </c>
      <c r="F40" s="133" t="str">
        <f t="shared" si="26"/>
        <v>15/04/2023</v>
      </c>
      <c r="G40" s="133" t="str">
        <f t="shared" ref="G40" si="27">G10</f>
        <v>15/04/2027</v>
      </c>
      <c r="H40" s="41"/>
      <c r="I40" s="45"/>
      <c r="J40" s="170" t="str">
        <f t="shared" ref="J40:K40" si="28">J10</f>
        <v>Maturity date</v>
      </c>
      <c r="K40" s="134" t="str">
        <f t="shared" si="28"/>
        <v>7/11/2015</v>
      </c>
      <c r="L40" s="131" t="str">
        <f t="shared" ref="L40:BB40" si="29">L10</f>
        <v>10/08/2016</v>
      </c>
      <c r="M40" s="131" t="str">
        <f t="shared" si="29"/>
        <v>15/11/2016</v>
      </c>
      <c r="N40" s="131" t="str">
        <f t="shared" si="29"/>
        <v>17/10/2017</v>
      </c>
      <c r="O40" s="131" t="str">
        <f t="shared" si="29"/>
        <v>13/12/2019</v>
      </c>
      <c r="P40" s="131" t="str">
        <f t="shared" si="29"/>
        <v>28/05/2021</v>
      </c>
      <c r="Q40" s="131" t="str">
        <f t="shared" si="29"/>
        <v>15/03/2016</v>
      </c>
      <c r="R40" s="131" t="str">
        <f t="shared" si="29"/>
        <v>15/09/2016</v>
      </c>
      <c r="S40" s="131" t="str">
        <f t="shared" si="29"/>
        <v>1/11/2019</v>
      </c>
      <c r="T40" s="131" t="str">
        <f t="shared" si="29"/>
        <v>23/06/2020</v>
      </c>
      <c r="U40" s="131" t="str">
        <f t="shared" si="29"/>
        <v>8/03/2023</v>
      </c>
      <c r="V40" s="131" t="str">
        <f t="shared" si="29"/>
        <v>12/10/2016</v>
      </c>
      <c r="W40" s="131" t="str">
        <f t="shared" si="29"/>
        <v>6/03/2019</v>
      </c>
      <c r="X40" s="131" t="str">
        <f t="shared" si="29"/>
        <v>11/02/2020</v>
      </c>
      <c r="Y40" s="131" t="str">
        <f t="shared" si="29"/>
        <v>6/03/2023</v>
      </c>
      <c r="Z40" s="131" t="str">
        <f t="shared" si="29"/>
        <v>11/06/2020</v>
      </c>
      <c r="AA40" s="131" t="str">
        <f t="shared" si="29"/>
        <v>15/05/2021</v>
      </c>
      <c r="AB40" s="131" t="str">
        <f t="shared" si="29"/>
        <v>13/04/2017</v>
      </c>
      <c r="AC40" s="131" t="str">
        <f t="shared" si="29"/>
        <v>24/05/2018</v>
      </c>
      <c r="AD40" s="131" t="str">
        <f t="shared" si="29"/>
        <v>15/05/2019</v>
      </c>
      <c r="AE40" s="134" t="str">
        <f t="shared" si="29"/>
        <v>27/05/2020</v>
      </c>
      <c r="AF40" s="131" t="str">
        <f t="shared" si="5"/>
        <v>28/09/2017</v>
      </c>
      <c r="AG40" s="131" t="str">
        <f t="shared" si="5"/>
        <v>20/12/2018</v>
      </c>
      <c r="AH40" s="131" t="str">
        <f t="shared" si="29"/>
        <v>15/02/2017</v>
      </c>
      <c r="AI40" s="131" t="str">
        <f t="shared" si="29"/>
        <v>30/11/2018</v>
      </c>
      <c r="AJ40" s="131" t="str">
        <f t="shared" si="29"/>
        <v>6/09/2019</v>
      </c>
      <c r="AK40" s="131" t="str">
        <f t="shared" si="29"/>
        <v>12/11/2019</v>
      </c>
      <c r="AL40" s="131" t="str">
        <f t="shared" si="29"/>
        <v>10/06/2020</v>
      </c>
      <c r="AM40" s="131" t="str">
        <f t="shared" ref="AM40" si="30">AM10</f>
        <v>30/06/2022</v>
      </c>
      <c r="AN40" s="131" t="str">
        <f t="shared" si="29"/>
        <v>15/03/2023</v>
      </c>
      <c r="AO40" s="131" t="str">
        <f t="shared" ref="AO40" si="31">AO10</f>
        <v>15/03/2028</v>
      </c>
      <c r="AP40" s="131" t="str">
        <f t="shared" si="29"/>
        <v>22/03/2016</v>
      </c>
      <c r="AQ40" s="131" t="str">
        <f t="shared" si="29"/>
        <v>25/10/2019</v>
      </c>
      <c r="AR40" s="131" t="str">
        <f t="shared" ref="AR40" si="32">AR10</f>
        <v>25/03/2022</v>
      </c>
      <c r="AS40" s="131" t="str">
        <f t="shared" si="29"/>
        <v>11/07/2017</v>
      </c>
      <c r="AT40" s="131" t="str">
        <f t="shared" si="29"/>
        <v>4/03/2016</v>
      </c>
      <c r="AU40" s="131" t="str">
        <f t="shared" si="29"/>
        <v>24/10/2017</v>
      </c>
      <c r="AV40" s="131" t="str">
        <f t="shared" si="29"/>
        <v>25/02/2020</v>
      </c>
      <c r="AW40" s="131" t="str">
        <f t="shared" ref="AW40" si="33">AW10</f>
        <v>20/10/2021</v>
      </c>
      <c r="AX40" s="131" t="str">
        <f t="shared" si="29"/>
        <v>25/02/2022</v>
      </c>
      <c r="AY40" s="131" t="str">
        <f t="shared" ref="AY40" si="34">AY10</f>
        <v>19/06/2025</v>
      </c>
      <c r="AZ40" s="131" t="str">
        <f t="shared" si="29"/>
        <v>16/03/2017</v>
      </c>
      <c r="BA40" s="131" t="str">
        <f t="shared" si="29"/>
        <v>6/12/2019</v>
      </c>
      <c r="BB40" s="134" t="str">
        <f t="shared" si="29"/>
        <v>4/10/2021</v>
      </c>
    </row>
    <row r="41" spans="1:54" x14ac:dyDescent="0.25">
      <c r="A41" s="46">
        <f t="shared" ref="A41:A63" si="35">A11</f>
        <v>42219</v>
      </c>
      <c r="B41" s="50">
        <f t="shared" ref="B41:G50" si="36">IF(AND(B$39="S/A", B11&gt;0), ((1+B11/200)^2-1)*100, IF(AND(B$39="Qtrly", B11&gt;0), ((1+B11/400)^4-1)*100, ""))</f>
        <v>2.6017055625000118</v>
      </c>
      <c r="C41" s="50">
        <f t="shared" si="36"/>
        <v>2.6503317225000211</v>
      </c>
      <c r="D41" s="50">
        <f t="shared" si="36"/>
        <v>2.7384960000000014</v>
      </c>
      <c r="E41" s="50">
        <f t="shared" si="36"/>
        <v>2.7932376900000166</v>
      </c>
      <c r="F41" s="53">
        <f t="shared" si="36"/>
        <v>3.0082904900000207</v>
      </c>
      <c r="G41" s="53">
        <f t="shared" si="36"/>
        <v>3.357722250000017</v>
      </c>
      <c r="H41" s="51"/>
      <c r="I41" s="51"/>
      <c r="J41" s="52">
        <f t="shared" ref="J41:J63" si="37">A11</f>
        <v>42219</v>
      </c>
      <c r="K41" s="53">
        <f>IF(AND(K$39="S/A", K11&gt;0), ((1+K11/200)^2-1)*100, IF(AND(K$39="Qtrly", K11&gt;0), ((1+K11/400)^4-1)*100, ""))</f>
        <v>3.4512752099999933</v>
      </c>
      <c r="L41" s="53">
        <f t="shared" ref="L41:BB41" si="38">IF(AND(L$39="S/A", L11&gt;0), ((1+L11/200)^2-1)*100, IF(AND(L$39="Qtrly", L11&gt;0), ((1+L11/400)^4-1)*100, ""))</f>
        <v>3.4797562499999879</v>
      </c>
      <c r="M41" s="53">
        <f t="shared" si="38"/>
        <v>3.3353571599999965</v>
      </c>
      <c r="N41" s="53">
        <f t="shared" si="38"/>
        <v>3.3739892899999901</v>
      </c>
      <c r="O41" s="53">
        <f t="shared" si="38"/>
        <v>3.7046906024999826</v>
      </c>
      <c r="P41" s="53">
        <f t="shared" si="38"/>
        <v>3.9971644099999981</v>
      </c>
      <c r="Q41" s="53">
        <f t="shared" si="38"/>
        <v>3.5692936100000017</v>
      </c>
      <c r="R41" s="53">
        <f t="shared" si="38"/>
        <v>3.5896484100000015</v>
      </c>
      <c r="S41" s="53">
        <f t="shared" si="38"/>
        <v>4.1583536400000121</v>
      </c>
      <c r="T41" s="53">
        <f t="shared" si="38"/>
        <v>4.3247746025000033</v>
      </c>
      <c r="U41" s="53">
        <f t="shared" si="38"/>
        <v>4.8156202024999928</v>
      </c>
      <c r="V41" s="53">
        <f t="shared" si="38"/>
        <v>3.6069515625000159</v>
      </c>
      <c r="W41" s="53">
        <f t="shared" si="38"/>
        <v>4.016541322499978</v>
      </c>
      <c r="X41" s="53">
        <f t="shared" si="38"/>
        <v>4.2563523600000153</v>
      </c>
      <c r="Y41" s="53">
        <f t="shared" si="38"/>
        <v>4.851456090000017</v>
      </c>
      <c r="Z41" s="53">
        <f t="shared" si="38"/>
        <v>4.353375622500022</v>
      </c>
      <c r="AA41" s="53">
        <f t="shared" si="38"/>
        <v>4.4248953224999887</v>
      </c>
      <c r="AB41" s="53">
        <f t="shared" si="38"/>
        <v>3.815720999999983</v>
      </c>
      <c r="AC41" s="53">
        <f t="shared" si="38"/>
        <v>4.02776036000001</v>
      </c>
      <c r="AD41" s="53">
        <f t="shared" si="38"/>
        <v>4.0542193317121056</v>
      </c>
      <c r="AE41" s="53">
        <f t="shared" si="38"/>
        <v>4.4218296900000009</v>
      </c>
      <c r="AF41" s="53">
        <f t="shared" ref="AF41:AG63" si="39">IF(AND(AF$39="S/A", AF11&gt;0), ((1+AF11/200)^2-1)*100, IF(AND(AF$39="Qtrly", AF11&gt;0), ((1+AF11/400)^4-1)*100, ""))</f>
        <v>3.876099653640086</v>
      </c>
      <c r="AG41" s="53">
        <f t="shared" si="39"/>
        <v>4.1287589224999977</v>
      </c>
      <c r="AH41" s="53">
        <f t="shared" si="38"/>
        <v>3.221536040000017</v>
      </c>
      <c r="AI41" s="53">
        <f t="shared" si="38"/>
        <v>3.4268660100000181</v>
      </c>
      <c r="AJ41" s="53">
        <f t="shared" si="38"/>
        <v>3.5489408099999897</v>
      </c>
      <c r="AK41" s="53">
        <f t="shared" si="38"/>
        <v>3.6507248099999945</v>
      </c>
      <c r="AL41" s="53">
        <f t="shared" si="38"/>
        <v>3.7220033599999924</v>
      </c>
      <c r="AM41" s="53">
        <f t="shared" si="38"/>
        <v>4.0644814399999785</v>
      </c>
      <c r="AN41" s="53">
        <f t="shared" si="38"/>
        <v>4.2144931025000165</v>
      </c>
      <c r="AO41" s="53">
        <f t="shared" ref="AO41" si="40">IF(AND(AO$39="S/A", AO11&gt;0), ((1+AO11/200)^2-1)*100, IF(AND(AO$39="Qtrly", AO11&gt;0), ((1+AO11/400)^4-1)*100, ""))</f>
        <v>4.8360971024999921</v>
      </c>
      <c r="AP41" s="53">
        <f t="shared" si="38"/>
        <v>3.3882239999999841</v>
      </c>
      <c r="AQ41" s="53">
        <f t="shared" si="38"/>
        <v>3.7525588100000284</v>
      </c>
      <c r="AR41" s="53">
        <f t="shared" si="38"/>
        <v>4.2134722500000166</v>
      </c>
      <c r="AS41" s="53">
        <f t="shared" si="38"/>
        <v>3.4431384899999751</v>
      </c>
      <c r="AT41" s="53">
        <f t="shared" si="38"/>
        <v>3.2266160025000046</v>
      </c>
      <c r="AU41" s="53">
        <f t="shared" si="38"/>
        <v>3.3445062225000211</v>
      </c>
      <c r="AV41" s="53">
        <f t="shared" si="38"/>
        <v>3.7484844900000036</v>
      </c>
      <c r="AW41" s="53">
        <f t="shared" ref="AW41" si="41">IF(AND(AW$39="S/A", AW11&gt;0), ((1+AW11/200)^2-1)*100, IF(AND(AW$39="Qtrly", AW11&gt;0), ((1+AW11/400)^4-1)*100, ""))</f>
        <v>4.0083824024999881</v>
      </c>
      <c r="AX41" s="53">
        <f t="shared" si="38"/>
        <v>4.185911122500019</v>
      </c>
      <c r="AY41" s="53">
        <f t="shared" ref="AY41" si="42">IF(AND(AY$39="S/A", AY11&gt;0), ((1+AY11/200)^2-1)*100, IF(AND(AY$39="Qtrly", AY11&gt;0), ((1+AY11/400)^4-1)*100, ""))</f>
        <v>4.7593190399999985</v>
      </c>
      <c r="AZ41" s="53">
        <f t="shared" si="38"/>
        <v>3.5825240024999871</v>
      </c>
      <c r="BA41" s="53">
        <f t="shared" si="38"/>
        <v>4.0961075625000065</v>
      </c>
      <c r="BB41" s="53">
        <f t="shared" si="38"/>
        <v>4.4637305625000234</v>
      </c>
    </row>
    <row r="42" spans="1:54" x14ac:dyDescent="0.25">
      <c r="A42" s="46">
        <f t="shared" si="35"/>
        <v>42220</v>
      </c>
      <c r="B42" s="50">
        <f t="shared" si="36"/>
        <v>2.5854994024999911</v>
      </c>
      <c r="C42" s="50">
        <f t="shared" si="36"/>
        <v>2.6148740100000012</v>
      </c>
      <c r="D42" s="50">
        <f t="shared" si="36"/>
        <v>2.7060633599999884</v>
      </c>
      <c r="E42" s="50">
        <f t="shared" si="36"/>
        <v>2.7577553024999979</v>
      </c>
      <c r="F42" s="53">
        <f t="shared" si="36"/>
        <v>2.9666825625000115</v>
      </c>
      <c r="G42" s="53">
        <f t="shared" si="36"/>
        <v>3.3180767025000169</v>
      </c>
      <c r="H42" s="51"/>
      <c r="I42" s="51"/>
      <c r="J42" s="52">
        <f t="shared" si="37"/>
        <v>42220</v>
      </c>
      <c r="K42" s="53">
        <f t="shared" ref="K42:BB42" si="43">IF(AND(K$39="S/A", K12&gt;0), ((1+K12/200)^2-1)*100, IF(AND(K$39="Qtrly", K12&gt;0), ((1+K12/400)^4-1)*100, ""))</f>
        <v>3.4411043600000246</v>
      </c>
      <c r="L42" s="53">
        <f t="shared" si="43"/>
        <v>3.468566802500006</v>
      </c>
      <c r="M42" s="53">
        <f t="shared" si="43"/>
        <v>3.3038468225000228</v>
      </c>
      <c r="N42" s="53">
        <f t="shared" si="43"/>
        <v>3.350605822500019</v>
      </c>
      <c r="O42" s="53">
        <f t="shared" si="43"/>
        <v>3.6792332899999947</v>
      </c>
      <c r="P42" s="53">
        <f t="shared" si="43"/>
        <v>3.9675926024999919</v>
      </c>
      <c r="Q42" s="53">
        <f t="shared" si="43"/>
        <v>3.5601346024999758</v>
      </c>
      <c r="R42" s="53">
        <f t="shared" si="43"/>
        <v>3.5865950625000087</v>
      </c>
      <c r="S42" s="53">
        <f t="shared" si="43"/>
        <v>4.1399840099999752</v>
      </c>
      <c r="T42" s="53">
        <f t="shared" si="43"/>
        <v>4.2992412899999888</v>
      </c>
      <c r="U42" s="53">
        <f t="shared" si="43"/>
        <v>4.7910505624999766</v>
      </c>
      <c r="V42" s="53">
        <f t="shared" si="43"/>
        <v>3.6069515625000159</v>
      </c>
      <c r="W42" s="53">
        <f t="shared" si="43"/>
        <v>3.992065522499999</v>
      </c>
      <c r="X42" s="53">
        <f t="shared" si="43"/>
        <v>4.2328693024999975</v>
      </c>
      <c r="Y42" s="53">
        <f t="shared" si="43"/>
        <v>4.8238107224999993</v>
      </c>
      <c r="Z42" s="53">
        <f t="shared" si="43"/>
        <v>4.3319244900000164</v>
      </c>
      <c r="AA42" s="53">
        <f t="shared" si="43"/>
        <v>4.3962845024999808</v>
      </c>
      <c r="AB42" s="53">
        <f t="shared" si="43"/>
        <v>3.8269292025000068</v>
      </c>
      <c r="AC42" s="53">
        <f t="shared" si="43"/>
        <v>4.0236806399999825</v>
      </c>
      <c r="AD42" s="53">
        <f t="shared" si="43"/>
        <v>4.0408266619170963</v>
      </c>
      <c r="AE42" s="53">
        <f t="shared" si="43"/>
        <v>4.4300048100000211</v>
      </c>
      <c r="AF42" s="53">
        <f t="shared" si="39"/>
        <v>3.8534649967204126</v>
      </c>
      <c r="AG42" s="53">
        <f t="shared" si="39"/>
        <v>4.1124326024999824</v>
      </c>
      <c r="AH42" s="53">
        <f t="shared" si="43"/>
        <v>3.215440249999979</v>
      </c>
      <c r="AI42" s="53">
        <f t="shared" si="43"/>
        <v>3.4024596899999926</v>
      </c>
      <c r="AJ42" s="53">
        <f t="shared" si="43"/>
        <v>3.5214677024999919</v>
      </c>
      <c r="AK42" s="53">
        <f t="shared" si="43"/>
        <v>3.6232382024999898</v>
      </c>
      <c r="AL42" s="53">
        <f t="shared" si="43"/>
        <v>3.6924707024999837</v>
      </c>
      <c r="AM42" s="53">
        <f t="shared" si="43"/>
        <v>4.0379600099999857</v>
      </c>
      <c r="AN42" s="53">
        <f t="shared" si="43"/>
        <v>4.1808076100000147</v>
      </c>
      <c r="AO42" s="53">
        <f t="shared" ref="AO42" si="44">IF(AND(AO$39="S/A", AO12&gt;0), ((1+AO12/200)^2-1)*100, IF(AND(AO$39="Qtrly", AO12&gt;0), ((1+AO12/400)^4-1)*100, ""))</f>
        <v>4.8023112900000164</v>
      </c>
      <c r="AP42" s="53">
        <f t="shared" si="43"/>
        <v>3.3882239999999841</v>
      </c>
      <c r="AQ42" s="53">
        <f t="shared" si="43"/>
        <v>3.7260771599999742</v>
      </c>
      <c r="AR42" s="53">
        <f t="shared" si="43"/>
        <v>4.2022432024999778</v>
      </c>
      <c r="AS42" s="53">
        <f t="shared" si="43"/>
        <v>3.4258490225000049</v>
      </c>
      <c r="AT42" s="53">
        <f t="shared" si="43"/>
        <v>3.2205200625000208</v>
      </c>
      <c r="AU42" s="53">
        <f t="shared" si="43"/>
        <v>3.3241755225000169</v>
      </c>
      <c r="AV42" s="53">
        <f t="shared" si="43"/>
        <v>3.7189480624999716</v>
      </c>
      <c r="AW42" s="53">
        <f t="shared" ref="AW42" si="45">IF(AND(AW$39="S/A", AW12&gt;0), ((1+AW12/200)^2-1)*100, IF(AND(AW$39="Qtrly", AW12&gt;0), ((1+AW12/400)^4-1)*100, ""))</f>
        <v>3.9747302399999906</v>
      </c>
      <c r="AX42" s="53">
        <f t="shared" si="43"/>
        <v>4.1532508025000192</v>
      </c>
      <c r="AY42" s="53">
        <f t="shared" ref="AY42" si="46">IF(AND(AY$39="S/A", AY12&gt;0), ((1+AY12/200)^2-1)*100, IF(AND(AY$39="Qtrly", AY12&gt;0), ((1+AY12/400)^4-1)*100, ""))</f>
        <v>4.7265689600000105</v>
      </c>
      <c r="AZ42" s="53">
        <f t="shared" si="43"/>
        <v>3.5723467025000177</v>
      </c>
      <c r="BA42" s="53">
        <f t="shared" si="43"/>
        <v>4.0706022500000216</v>
      </c>
      <c r="BB42" s="53">
        <f t="shared" si="43"/>
        <v>4.4330705624999966</v>
      </c>
    </row>
    <row r="43" spans="1:54" x14ac:dyDescent="0.25">
      <c r="A43" s="46">
        <f t="shared" si="35"/>
        <v>42221</v>
      </c>
      <c r="B43" s="50">
        <f t="shared" si="36"/>
        <v>2.6047443599999998</v>
      </c>
      <c r="C43" s="50">
        <f t="shared" si="36"/>
        <v>2.6381741024999794</v>
      </c>
      <c r="D43" s="50">
        <f t="shared" si="36"/>
        <v>2.7263331600000162</v>
      </c>
      <c r="E43" s="50">
        <f t="shared" si="36"/>
        <v>2.7790439999999972</v>
      </c>
      <c r="F43" s="53">
        <f t="shared" si="36"/>
        <v>3.0082904900000207</v>
      </c>
      <c r="G43" s="53">
        <f t="shared" si="36"/>
        <v>3.3689057024999913</v>
      </c>
      <c r="H43" s="51"/>
      <c r="I43" s="51"/>
      <c r="J43" s="52">
        <f t="shared" si="37"/>
        <v>42221</v>
      </c>
      <c r="K43" s="53">
        <f t="shared" ref="K43:BB43" si="47">IF(AND(K$39="S/A", K13&gt;0), ((1+K13/200)^2-1)*100, IF(AND(K$39="Qtrly", K13&gt;0), ((1+K13/400)^4-1)*100, ""))</f>
        <v>3.4878944100000142</v>
      </c>
      <c r="L43" s="53">
        <f t="shared" si="47"/>
        <v>3.4777217599999855</v>
      </c>
      <c r="M43" s="53">
        <f t="shared" si="47"/>
        <v>3.3180767025000169</v>
      </c>
      <c r="N43" s="53">
        <f t="shared" si="47"/>
        <v>3.3668723024999903</v>
      </c>
      <c r="O43" s="53">
        <f t="shared" si="47"/>
        <v>3.7036722500000119</v>
      </c>
      <c r="P43" s="53">
        <f t="shared" si="47"/>
        <v>3.9971644099999981</v>
      </c>
      <c r="Q43" s="53">
        <f t="shared" si="47"/>
        <v>3.5662405625000115</v>
      </c>
      <c r="R43" s="53">
        <f t="shared" si="47"/>
        <v>3.5855772900000193</v>
      </c>
      <c r="S43" s="53">
        <f t="shared" si="47"/>
        <v>4.1573330625000127</v>
      </c>
      <c r="T43" s="53">
        <f t="shared" si="47"/>
        <v>4.3247746025000033</v>
      </c>
      <c r="U43" s="53">
        <f t="shared" si="47"/>
        <v>4.8309776900000045</v>
      </c>
      <c r="V43" s="53">
        <f t="shared" si="47"/>
        <v>3.6110231024999884</v>
      </c>
      <c r="W43" s="53">
        <f t="shared" si="47"/>
        <v>4.0134816900000203</v>
      </c>
      <c r="X43" s="53">
        <f t="shared" si="47"/>
        <v>4.2543102500000041</v>
      </c>
      <c r="Y43" s="53">
        <f t="shared" si="47"/>
        <v>4.8668162025000239</v>
      </c>
      <c r="Z43" s="53">
        <f t="shared" si="47"/>
        <v>4.3523540900000102</v>
      </c>
      <c r="AA43" s="53">
        <f t="shared" si="47"/>
        <v>4.4279610000000025</v>
      </c>
      <c r="AB43" s="53">
        <f t="shared" si="47"/>
        <v>3.8126643225000034</v>
      </c>
      <c r="AC43" s="53">
        <f t="shared" si="47"/>
        <v>4.0359200400000184</v>
      </c>
      <c r="AD43" s="53">
        <f t="shared" si="47"/>
        <v>4.0542193317121056</v>
      </c>
      <c r="AE43" s="53">
        <f t="shared" si="47"/>
        <v>4.4463560099999855</v>
      </c>
      <c r="AF43" s="53">
        <f t="shared" si="39"/>
        <v>3.8133490143489768</v>
      </c>
      <c r="AG43" s="53">
        <f t="shared" si="39"/>
        <v>4.1256976400000145</v>
      </c>
      <c r="AH43" s="53">
        <f t="shared" si="47"/>
        <v>3.2245840024999861</v>
      </c>
      <c r="AI43" s="53">
        <f t="shared" si="47"/>
        <v>3.4248320399999921</v>
      </c>
      <c r="AJ43" s="53">
        <f t="shared" si="47"/>
        <v>3.5469056399999754</v>
      </c>
      <c r="AK43" s="53">
        <f t="shared" si="47"/>
        <v>3.6497067224999791</v>
      </c>
      <c r="AL43" s="53">
        <f t="shared" si="47"/>
        <v>3.7220033599999924</v>
      </c>
      <c r="AM43" s="53">
        <f t="shared" si="47"/>
        <v>4.0787636099999913</v>
      </c>
      <c r="AN43" s="53">
        <f t="shared" si="47"/>
        <v>4.2298064899999765</v>
      </c>
      <c r="AO43" s="53">
        <f t="shared" ref="AO43" si="48">IF(AND(AO$39="S/A", AO13&gt;0), ((1+AO13/200)^2-1)*100, IF(AND(AO$39="Qtrly", AO13&gt;0), ((1+AO13/400)^4-1)*100, ""))</f>
        <v>4.8739846400000175</v>
      </c>
      <c r="AP43" s="53">
        <f t="shared" si="47"/>
        <v>3.3872072024999866</v>
      </c>
      <c r="AQ43" s="53">
        <f t="shared" si="47"/>
        <v>3.7505216400000041</v>
      </c>
      <c r="AR43" s="53">
        <f t="shared" si="47"/>
        <v>4.2257228099999988</v>
      </c>
      <c r="AS43" s="53">
        <f t="shared" si="47"/>
        <v>3.4421214225000218</v>
      </c>
      <c r="AT43" s="53">
        <f t="shared" si="47"/>
        <v>3.2276320100000255</v>
      </c>
      <c r="AU43" s="53">
        <f t="shared" si="47"/>
        <v>3.3424730624999954</v>
      </c>
      <c r="AV43" s="53">
        <f t="shared" si="47"/>
        <v>3.7474659224999929</v>
      </c>
      <c r="AW43" s="53">
        <f t="shared" ref="AW43" si="49">IF(AND(AW$39="S/A", AW13&gt;0), ((1+AW13/200)^2-1)*100, IF(AND(AW$39="Qtrly", AW13&gt;0), ((1+AW13/400)^4-1)*100, ""))</f>
        <v>4.012461822500013</v>
      </c>
      <c r="AX43" s="53">
        <f t="shared" si="47"/>
        <v>4.1920355025000022</v>
      </c>
      <c r="AY43" s="53">
        <f t="shared" ref="AY43" si="50">IF(AND(AY$39="S/A", AY13&gt;0), ((1+AY13/200)^2-1)*100, IF(AND(AY$39="Qtrly", AY13&gt;0), ((1+AY13/400)^4-1)*100, ""))</f>
        <v>4.7971927025000083</v>
      </c>
      <c r="AZ43" s="53">
        <f t="shared" si="47"/>
        <v>3.5855772900000193</v>
      </c>
      <c r="BA43" s="53">
        <f t="shared" si="47"/>
        <v>4.0950872900000101</v>
      </c>
      <c r="BB43" s="53">
        <f t="shared" si="47"/>
        <v>4.4667968099999955</v>
      </c>
    </row>
    <row r="44" spans="1:54" x14ac:dyDescent="0.25">
      <c r="A44" s="46">
        <f t="shared" si="35"/>
        <v>42222</v>
      </c>
      <c r="B44" s="50">
        <f t="shared" si="36"/>
        <v>2.632095562499992</v>
      </c>
      <c r="C44" s="50">
        <f t="shared" si="36"/>
        <v>2.6705960225000158</v>
      </c>
      <c r="D44" s="50">
        <f t="shared" si="36"/>
        <v>2.7638375625000045</v>
      </c>
      <c r="E44" s="50">
        <f t="shared" si="36"/>
        <v>2.8125021224999935</v>
      </c>
      <c r="F44" s="53">
        <f t="shared" si="36"/>
        <v>3.0529522499999961</v>
      </c>
      <c r="G44" s="53">
        <f t="shared" si="36"/>
        <v>3.4217811224999783</v>
      </c>
      <c r="H44" s="51"/>
      <c r="I44" s="51"/>
      <c r="J44" s="52">
        <f t="shared" si="37"/>
        <v>42222</v>
      </c>
      <c r="K44" s="53">
        <f t="shared" ref="K44:BB44" si="51">IF(AND(K$39="S/A", K14&gt;0), ((1+K14/200)^2-1)*100, IF(AND(K$39="Qtrly", K14&gt;0), ((1+K14/400)^4-1)*100, ""))</f>
        <v>3.4319510225000016</v>
      </c>
      <c r="L44" s="53">
        <f t="shared" si="51"/>
        <v>3.4838252899999755</v>
      </c>
      <c r="M44" s="53">
        <f t="shared" si="51"/>
        <v>3.3485726024999884</v>
      </c>
      <c r="N44" s="53">
        <f t="shared" si="51"/>
        <v>3.3872072024999866</v>
      </c>
      <c r="O44" s="53">
        <f t="shared" si="51"/>
        <v>3.7413546225000038</v>
      </c>
      <c r="P44" s="53">
        <f t="shared" si="51"/>
        <v>4.0399999999999991</v>
      </c>
      <c r="Q44" s="53">
        <f t="shared" si="51"/>
        <v>3.558099322500019</v>
      </c>
      <c r="R44" s="53">
        <f t="shared" si="51"/>
        <v>3.5927018025000201</v>
      </c>
      <c r="S44" s="53">
        <f t="shared" si="51"/>
        <v>4.1940770025000074</v>
      </c>
      <c r="T44" s="53">
        <f t="shared" si="51"/>
        <v>4.365634402499996</v>
      </c>
      <c r="U44" s="53">
        <f t="shared" si="51"/>
        <v>4.8668162025000239</v>
      </c>
      <c r="V44" s="53">
        <f t="shared" si="51"/>
        <v>3.5988087225000021</v>
      </c>
      <c r="W44" s="53">
        <f t="shared" si="51"/>
        <v>4.0451000624999844</v>
      </c>
      <c r="X44" s="53">
        <f t="shared" si="51"/>
        <v>4.2941350024999991</v>
      </c>
      <c r="Y44" s="53">
        <f t="shared" si="51"/>
        <v>4.9026608399999727</v>
      </c>
      <c r="Z44" s="53">
        <f t="shared" si="51"/>
        <v>4.3932192900000056</v>
      </c>
      <c r="AA44" s="53">
        <f t="shared" si="51"/>
        <v>4.4708852100000085</v>
      </c>
      <c r="AB44" s="53">
        <f t="shared" si="51"/>
        <v>3.8248913024999887</v>
      </c>
      <c r="AC44" s="53">
        <f t="shared" si="51"/>
        <v>4.0614211025000069</v>
      </c>
      <c r="AD44" s="53">
        <f t="shared" si="51"/>
        <v>4.0882219158225874</v>
      </c>
      <c r="AE44" s="53">
        <f t="shared" si="51"/>
        <v>4.4862174224999718</v>
      </c>
      <c r="AF44" s="53">
        <f t="shared" si="39"/>
        <v>3.8339198609436131</v>
      </c>
      <c r="AG44" s="53">
        <f t="shared" si="39"/>
        <v>4.1573330625000127</v>
      </c>
      <c r="AH44" s="53">
        <f t="shared" si="51"/>
        <v>3.2316960900000025</v>
      </c>
      <c r="AI44" s="53">
        <f t="shared" si="51"/>
        <v>3.4543265625000208</v>
      </c>
      <c r="AJ44" s="53">
        <f t="shared" si="51"/>
        <v>3.5835417599999975</v>
      </c>
      <c r="AK44" s="53">
        <f t="shared" si="51"/>
        <v>3.6863610224999954</v>
      </c>
      <c r="AL44" s="53">
        <f t="shared" si="51"/>
        <v>3.7617263224999808</v>
      </c>
      <c r="AM44" s="53">
        <f t="shared" si="51"/>
        <v>4.1154936899999939</v>
      </c>
      <c r="AN44" s="53">
        <f t="shared" si="51"/>
        <v>4.2655421024999862</v>
      </c>
      <c r="AO44" s="53">
        <f t="shared" ref="AO44" si="52">IF(AND(AO$39="S/A", AO14&gt;0), ((1+AO14/200)^2-1)*100, IF(AND(AO$39="Qtrly", AO14&gt;0), ((1+AO14/400)^4-1)*100, ""))</f>
        <v>4.9057335225000109</v>
      </c>
      <c r="AP44" s="53">
        <f t="shared" si="51"/>
        <v>3.3851736225000151</v>
      </c>
      <c r="AQ44" s="53">
        <f t="shared" si="51"/>
        <v>3.7882125224999896</v>
      </c>
      <c r="AR44" s="53">
        <f t="shared" si="51"/>
        <v>4.2624788100000144</v>
      </c>
      <c r="AS44" s="53">
        <f t="shared" si="51"/>
        <v>3.4583951024999893</v>
      </c>
      <c r="AT44" s="53">
        <f t="shared" si="51"/>
        <v>3.2245840024999861</v>
      </c>
      <c r="AU44" s="53">
        <f t="shared" si="51"/>
        <v>3.3638222400000029</v>
      </c>
      <c r="AV44" s="53">
        <f t="shared" si="51"/>
        <v>3.787193759999985</v>
      </c>
      <c r="AW44" s="53">
        <f t="shared" ref="AW44" si="53">IF(AND(AW$39="S/A", AW14&gt;0), ((1+AW14/200)^2-1)*100, IF(AND(AW$39="Qtrly", AW14&gt;0), ((1+AW14/400)^4-1)*100, ""))</f>
        <v>4.0532604225000046</v>
      </c>
      <c r="AX44" s="53">
        <f t="shared" si="51"/>
        <v>4.2318483599999901</v>
      </c>
      <c r="AY44" s="53">
        <f t="shared" ref="AY44" si="54">IF(AND(AY$39="S/A", AY14&gt;0), ((1+AY14/200)^2-1)*100, IF(AND(AY$39="Qtrly", AY14&gt;0), ((1+AY14/400)^4-1)*100, ""))</f>
        <v>4.8289299599999946</v>
      </c>
      <c r="AZ44" s="53">
        <f t="shared" si="51"/>
        <v>3.5947374224999828</v>
      </c>
      <c r="BA44" s="53">
        <f t="shared" si="51"/>
        <v>4.1338611599999853</v>
      </c>
      <c r="BB44" s="53">
        <f t="shared" si="51"/>
        <v>4.5087067024999872</v>
      </c>
    </row>
    <row r="45" spans="1:54" x14ac:dyDescent="0.25">
      <c r="A45" s="46">
        <f t="shared" si="35"/>
        <v>42223</v>
      </c>
      <c r="B45" s="50">
        <f t="shared" si="36"/>
        <v>2.6371610000000212</v>
      </c>
      <c r="C45" s="50">
        <f t="shared" si="36"/>
        <v>2.6685695025000067</v>
      </c>
      <c r="D45" s="50">
        <f t="shared" si="36"/>
        <v>2.7587690000000054</v>
      </c>
      <c r="E45" s="50">
        <f t="shared" si="36"/>
        <v>2.8074323600000062</v>
      </c>
      <c r="F45" s="53">
        <f t="shared" si="36"/>
        <v>3.047876562500007</v>
      </c>
      <c r="G45" s="53">
        <f t="shared" si="36"/>
        <v>3.4268660100000181</v>
      </c>
      <c r="H45" s="51"/>
      <c r="I45" s="51"/>
      <c r="J45" s="52">
        <f t="shared" si="37"/>
        <v>42223</v>
      </c>
      <c r="K45" s="53">
        <f t="shared" ref="K45:BB45" si="55">IF(AND(K$39="S/A", K15&gt;0), ((1+K15/200)^2-1)*100, IF(AND(K$39="Qtrly", K15&gt;0), ((1+K15/400)^4-1)*100, ""))</f>
        <v>3.4136455625000117</v>
      </c>
      <c r="L45" s="53">
        <f t="shared" si="55"/>
        <v>3.4665324224999905</v>
      </c>
      <c r="M45" s="53">
        <f t="shared" si="55"/>
        <v>3.3150273600000002</v>
      </c>
      <c r="N45" s="53">
        <f t="shared" si="55"/>
        <v>3.3933080625000223</v>
      </c>
      <c r="O45" s="53">
        <f t="shared" si="55"/>
        <v>3.7352435025000075</v>
      </c>
      <c r="P45" s="53">
        <f t="shared" si="55"/>
        <v>4.0308202024999851</v>
      </c>
      <c r="Q45" s="53">
        <f t="shared" si="55"/>
        <v>3.5438529225000126</v>
      </c>
      <c r="R45" s="53">
        <f t="shared" si="55"/>
        <v>3.5896484100000015</v>
      </c>
      <c r="S45" s="53">
        <f t="shared" si="55"/>
        <v>4.1889732899999865</v>
      </c>
      <c r="T45" s="53">
        <f t="shared" si="55"/>
        <v>4.3584833599999984</v>
      </c>
      <c r="U45" s="53">
        <f t="shared" si="55"/>
        <v>4.8504321225000036</v>
      </c>
      <c r="V45" s="53">
        <f t="shared" si="55"/>
        <v>3.5865950625000087</v>
      </c>
      <c r="W45" s="53">
        <f t="shared" si="55"/>
        <v>4.0410200025000176</v>
      </c>
      <c r="X45" s="53">
        <f t="shared" si="55"/>
        <v>4.2880076224999897</v>
      </c>
      <c r="Y45" s="53">
        <f t="shared" si="55"/>
        <v>4.8872981025000151</v>
      </c>
      <c r="Z45" s="53">
        <f t="shared" si="55"/>
        <v>4.3860673024999963</v>
      </c>
      <c r="AA45" s="53">
        <f t="shared" si="55"/>
        <v>4.4616864224999997</v>
      </c>
      <c r="AB45" s="53">
        <f t="shared" si="55"/>
        <v>3.820815562500024</v>
      </c>
      <c r="AC45" s="53">
        <f t="shared" si="55"/>
        <v>4.0573407224999913</v>
      </c>
      <c r="AD45" s="53">
        <f t="shared" si="55"/>
        <v>4.0830694735486839</v>
      </c>
      <c r="AE45" s="53">
        <f t="shared" si="55"/>
        <v>4.4800844024999842</v>
      </c>
      <c r="AF45" s="53">
        <f t="shared" si="39"/>
        <v>3.8318626387255694</v>
      </c>
      <c r="AG45" s="53">
        <f t="shared" si="39"/>
        <v>4.1522302500000219</v>
      </c>
      <c r="AH45" s="53">
        <f t="shared" si="55"/>
        <v>3.2225520224999915</v>
      </c>
      <c r="AI45" s="53">
        <f t="shared" si="55"/>
        <v>3.4451726399999938</v>
      </c>
      <c r="AJ45" s="53">
        <f t="shared" si="55"/>
        <v>3.5733644099999795</v>
      </c>
      <c r="AK45" s="53">
        <f t="shared" si="55"/>
        <v>3.6751604100000224</v>
      </c>
      <c r="AL45" s="53">
        <f t="shared" si="55"/>
        <v>3.7484844900000036</v>
      </c>
      <c r="AM45" s="53">
        <f t="shared" si="55"/>
        <v>4.0950872900000101</v>
      </c>
      <c r="AN45" s="53">
        <f t="shared" si="55"/>
        <v>4.2451210024999853</v>
      </c>
      <c r="AO45" s="53">
        <f t="shared" ref="AO45" si="56">IF(AND(AO$39="S/A", AO15&gt;0), ((1+AO15/200)^2-1)*100, IF(AND(AO$39="Qtrly", AO15&gt;0), ((1+AO15/400)^4-1)*100, ""))</f>
        <v>4.880129210000006</v>
      </c>
      <c r="AP45" s="53">
        <f t="shared" si="55"/>
        <v>3.3739892899999901</v>
      </c>
      <c r="AQ45" s="53">
        <f t="shared" si="55"/>
        <v>3.779043840000007</v>
      </c>
      <c r="AR45" s="53">
        <f t="shared" si="55"/>
        <v>4.250226090000031</v>
      </c>
      <c r="AS45" s="53">
        <f t="shared" si="55"/>
        <v>3.456360822499982</v>
      </c>
      <c r="AT45" s="53">
        <f t="shared" si="55"/>
        <v>3.2327121225000033</v>
      </c>
      <c r="AU45" s="53">
        <f t="shared" si="55"/>
        <v>3.3851736225000151</v>
      </c>
      <c r="AV45" s="53">
        <f t="shared" si="55"/>
        <v>3.787193759999985</v>
      </c>
      <c r="AW45" s="53">
        <f t="shared" ref="AW45" si="57">IF(AND(AW$39="S/A", AW15&gt;0), ((1+AW15/200)^2-1)*100, IF(AND(AW$39="Qtrly", AW15&gt;0), ((1+AW15/400)^4-1)*100, ""))</f>
        <v>4.0593809024999983</v>
      </c>
      <c r="AX45" s="53">
        <f t="shared" si="55"/>
        <v>4.2298064899999765</v>
      </c>
      <c r="AY45" s="53">
        <f t="shared" ref="AY45" si="58">IF(AND(AY$39="S/A", AY15&gt;0), ((1+AY15/200)^2-1)*100, IF(AND(AY$39="Qtrly", AY15&gt;0), ((1+AY15/400)^4-1)*100, ""))</f>
        <v>4.8207392399999938</v>
      </c>
      <c r="AZ45" s="53">
        <f t="shared" si="55"/>
        <v>3.5916840000000061</v>
      </c>
      <c r="BA45" s="53">
        <f t="shared" si="55"/>
        <v>4.127738489999988</v>
      </c>
      <c r="BB45" s="53">
        <f t="shared" si="55"/>
        <v>4.49746176000001</v>
      </c>
    </row>
    <row r="46" spans="1:54" x14ac:dyDescent="0.25">
      <c r="A46" s="46">
        <f t="shared" si="35"/>
        <v>42226</v>
      </c>
      <c r="B46" s="50">
        <f t="shared" si="36"/>
        <v>2.643239690000021</v>
      </c>
      <c r="C46" s="50">
        <f t="shared" si="36"/>
        <v>2.6746491224999946</v>
      </c>
      <c r="D46" s="50">
        <f t="shared" si="36"/>
        <v>2.7587690000000054</v>
      </c>
      <c r="E46" s="50">
        <f t="shared" si="36"/>
        <v>2.7983071024999973</v>
      </c>
      <c r="F46" s="53">
        <f t="shared" si="36"/>
        <v>3.0275750625000208</v>
      </c>
      <c r="G46" s="53">
        <f t="shared" si="36"/>
        <v>3.4065272100000099</v>
      </c>
      <c r="H46" s="51"/>
      <c r="I46" s="51"/>
      <c r="J46" s="52">
        <f t="shared" si="37"/>
        <v>42226</v>
      </c>
      <c r="K46" s="53">
        <f t="shared" ref="K46:BB46" si="59">IF(AND(K$39="S/A", K16&gt;0), ((1+K16/200)^2-1)*100, IF(AND(K$39="Qtrly", K16&gt;0), ((1+K16/400)^4-1)*100, ""))</f>
        <v>3.4461897224999927</v>
      </c>
      <c r="L46" s="53">
        <f t="shared" si="59"/>
        <v>3.4604294024999982</v>
      </c>
      <c r="M46" s="53">
        <f t="shared" si="59"/>
        <v>3.3079124024999906</v>
      </c>
      <c r="N46" s="53">
        <f t="shared" si="59"/>
        <v>3.3912744225000013</v>
      </c>
      <c r="O46" s="53">
        <f t="shared" si="59"/>
        <v>3.7209849224999925</v>
      </c>
      <c r="P46" s="53">
        <f t="shared" si="59"/>
        <v>4.0247005624999943</v>
      </c>
      <c r="Q46" s="53">
        <f t="shared" si="59"/>
        <v>3.5499584025000086</v>
      </c>
      <c r="R46" s="53">
        <f t="shared" si="59"/>
        <v>3.5896484100000015</v>
      </c>
      <c r="S46" s="53">
        <f t="shared" si="59"/>
        <v>4.1746835599999699</v>
      </c>
      <c r="T46" s="53">
        <f t="shared" si="59"/>
        <v>4.3390746225000054</v>
      </c>
      <c r="U46" s="53">
        <f t="shared" si="59"/>
        <v>4.8176678025000141</v>
      </c>
      <c r="V46" s="53">
        <f t="shared" si="59"/>
        <v>3.6089873224999902</v>
      </c>
      <c r="W46" s="53">
        <f t="shared" si="59"/>
        <v>4.0308202024999851</v>
      </c>
      <c r="X46" s="53">
        <f t="shared" si="59"/>
        <v>4.2737111024999885</v>
      </c>
      <c r="Y46" s="53">
        <f t="shared" si="59"/>
        <v>4.8575999999999953</v>
      </c>
      <c r="Z46" s="53">
        <f t="shared" si="59"/>
        <v>4.3707424399999972</v>
      </c>
      <c r="AA46" s="53">
        <f t="shared" si="59"/>
        <v>4.4402241600000059</v>
      </c>
      <c r="AB46" s="53">
        <f t="shared" si="59"/>
        <v>3.8177588099999937</v>
      </c>
      <c r="AC46" s="53">
        <f t="shared" si="59"/>
        <v>4.0491802025000245</v>
      </c>
      <c r="AD46" s="53">
        <f t="shared" si="59"/>
        <v>4.0717347738787879</v>
      </c>
      <c r="AE46" s="53">
        <f t="shared" si="59"/>
        <v>4.4616864224999997</v>
      </c>
      <c r="AF46" s="53">
        <f t="shared" si="39"/>
        <v>3.8287768627160768</v>
      </c>
      <c r="AG46" s="53">
        <f t="shared" si="39"/>
        <v>4.1716216024999975</v>
      </c>
      <c r="AH46" s="53">
        <f t="shared" si="59"/>
        <v>3.2184881225000073</v>
      </c>
      <c r="AI46" s="53">
        <f t="shared" si="59"/>
        <v>3.4370361599999955</v>
      </c>
      <c r="AJ46" s="53">
        <f t="shared" si="59"/>
        <v>3.5601346024999758</v>
      </c>
      <c r="AK46" s="53">
        <f t="shared" si="59"/>
        <v>3.6629422499999675</v>
      </c>
      <c r="AL46" s="53">
        <f t="shared" si="59"/>
        <v>3.7311695225000108</v>
      </c>
      <c r="AM46" s="53">
        <f t="shared" si="59"/>
        <v>4.0665216899999912</v>
      </c>
      <c r="AN46" s="53">
        <f t="shared" si="59"/>
        <v>4.2134722500000166</v>
      </c>
      <c r="AO46" s="53">
        <f t="shared" ref="AO46" si="60">IF(AND(AO$39="S/A", AO16&gt;0), ((1+AO16/200)^2-1)*100, IF(AND(AO$39="Qtrly", AO16&gt;0), ((1+AO16/400)^4-1)*100, ""))</f>
        <v>4.8422405624999998</v>
      </c>
      <c r="AP46" s="53">
        <f t="shared" si="59"/>
        <v>3.3790730025000215</v>
      </c>
      <c r="AQ46" s="53">
        <f t="shared" si="59"/>
        <v>3.7658009025000272</v>
      </c>
      <c r="AR46" s="53">
        <f t="shared" si="59"/>
        <v>4.2216392100000055</v>
      </c>
      <c r="AS46" s="53">
        <f t="shared" si="59"/>
        <v>3.456360822499982</v>
      </c>
      <c r="AT46" s="53">
        <f t="shared" si="59"/>
        <v>3.2276320100000255</v>
      </c>
      <c r="AU46" s="53">
        <f t="shared" si="59"/>
        <v>3.3770395025000122</v>
      </c>
      <c r="AV46" s="53">
        <f t="shared" si="59"/>
        <v>3.7678382224999751</v>
      </c>
      <c r="AW46" s="53">
        <f t="shared" ref="AW46" si="61">IF(AND(AW$39="S/A", AW16&gt;0), ((1+AW16/200)^2-1)*100, IF(AND(AW$39="Qtrly", AW16&gt;0), ((1+AW16/400)^4-1)*100, ""))</f>
        <v>4.0338800900000082</v>
      </c>
      <c r="AX46" s="53">
        <f t="shared" si="59"/>
        <v>4.2002016225000105</v>
      </c>
      <c r="AY46" s="53">
        <f t="shared" ref="AY46" si="62">IF(AND(AY$39="S/A", AY16&gt;0), ((1+AY16/200)^2-1)*100, IF(AND(AY$39="Qtrly", AY16&gt;0), ((1+AY16/400)^4-1)*100, ""))</f>
        <v>4.775696000000007</v>
      </c>
      <c r="AZ46" s="53">
        <f t="shared" si="59"/>
        <v>3.5855772900000193</v>
      </c>
      <c r="BA46" s="53">
        <f t="shared" si="59"/>
        <v>4.1134529599999858</v>
      </c>
      <c r="BB46" s="53">
        <f t="shared" si="59"/>
        <v>4.4708852100000085</v>
      </c>
    </row>
    <row r="47" spans="1:54" x14ac:dyDescent="0.25">
      <c r="A47" s="46">
        <f t="shared" si="35"/>
        <v>42227</v>
      </c>
      <c r="B47" s="50">
        <f t="shared" si="36"/>
        <v>2.6239911224999801</v>
      </c>
      <c r="C47" s="50">
        <f t="shared" si="36"/>
        <v>2.665529759999985</v>
      </c>
      <c r="D47" s="50">
        <f t="shared" si="36"/>
        <v>2.7466049600000098</v>
      </c>
      <c r="E47" s="50">
        <f t="shared" si="36"/>
        <v>2.7881684025000242</v>
      </c>
      <c r="F47" s="53">
        <f t="shared" si="36"/>
        <v>3.0235150024999768</v>
      </c>
      <c r="G47" s="53">
        <f t="shared" si="36"/>
        <v>3.3983922500000041</v>
      </c>
      <c r="H47" s="51"/>
      <c r="I47" s="51"/>
      <c r="J47" s="52">
        <f t="shared" si="37"/>
        <v>42227</v>
      </c>
      <c r="K47" s="53">
        <f t="shared" ref="K47:BB47" si="63">IF(AND(K$39="S/A", K17&gt;0), ((1+K17/200)^2-1)*100, IF(AND(K$39="Qtrly", K17&gt;0), ((1+K17/400)^4-1)*100, ""))</f>
        <v>3.4085609999999766</v>
      </c>
      <c r="L47" s="53">
        <f t="shared" si="63"/>
        <v>3.4553436900000234</v>
      </c>
      <c r="M47" s="53">
        <f t="shared" si="63"/>
        <v>3.364838922500013</v>
      </c>
      <c r="N47" s="53">
        <f t="shared" si="63"/>
        <v>3.364838922500013</v>
      </c>
      <c r="O47" s="53">
        <f t="shared" si="63"/>
        <v>3.7158928099999988</v>
      </c>
      <c r="P47" s="53">
        <f t="shared" si="63"/>
        <v>4.004303062499992</v>
      </c>
      <c r="Q47" s="53">
        <f t="shared" si="63"/>
        <v>3.5275725224999999</v>
      </c>
      <c r="R47" s="53">
        <f t="shared" si="63"/>
        <v>3.5540288224999772</v>
      </c>
      <c r="S47" s="53">
        <f t="shared" si="63"/>
        <v>4.1695803224999883</v>
      </c>
      <c r="T47" s="53">
        <f t="shared" si="63"/>
        <v>4.3370317024999938</v>
      </c>
      <c r="U47" s="53">
        <f t="shared" si="63"/>
        <v>4.8207392399999938</v>
      </c>
      <c r="V47" s="53">
        <f t="shared" si="63"/>
        <v>3.5753998399999931</v>
      </c>
      <c r="W47" s="53">
        <f t="shared" si="63"/>
        <v>4.0216408100000267</v>
      </c>
      <c r="X47" s="53">
        <f t="shared" si="63"/>
        <v>4.2675843225000065</v>
      </c>
      <c r="Y47" s="53">
        <f t="shared" si="63"/>
        <v>4.8575999999999953</v>
      </c>
      <c r="Z47" s="53">
        <f t="shared" si="63"/>
        <v>4.3584833599999984</v>
      </c>
      <c r="AA47" s="53">
        <f t="shared" si="63"/>
        <v>4.4351144224999972</v>
      </c>
      <c r="AB47" s="53">
        <f t="shared" si="63"/>
        <v>3.7933064100000191</v>
      </c>
      <c r="AC47" s="53">
        <f t="shared" si="63"/>
        <v>4.0399999999999991</v>
      </c>
      <c r="AD47" s="53">
        <f t="shared" si="63"/>
        <v>4.0655526006351472</v>
      </c>
      <c r="AE47" s="53">
        <f t="shared" si="63"/>
        <v>4.4575982025000238</v>
      </c>
      <c r="AF47" s="53">
        <f t="shared" si="39"/>
        <v>3.8143774840803557</v>
      </c>
      <c r="AG47" s="53">
        <f t="shared" si="39"/>
        <v>4.1410045024999897</v>
      </c>
      <c r="AH47" s="53">
        <f t="shared" si="63"/>
        <v>3.190043062499992</v>
      </c>
      <c r="AI47" s="53">
        <f t="shared" si="63"/>
        <v>3.4268660100000181</v>
      </c>
      <c r="AJ47" s="53">
        <f t="shared" si="63"/>
        <v>3.5550464399999981</v>
      </c>
      <c r="AK47" s="53">
        <f t="shared" si="63"/>
        <v>3.6568334399999847</v>
      </c>
      <c r="AL47" s="53">
        <f t="shared" si="63"/>
        <v>3.7291325625000038</v>
      </c>
      <c r="AM47" s="53">
        <f t="shared" si="63"/>
        <v>4.0665216899999912</v>
      </c>
      <c r="AN47" s="53">
        <f t="shared" si="63"/>
        <v>4.2155139600000169</v>
      </c>
      <c r="AO47" s="53">
        <f t="shared" ref="AO47" si="64">IF(AND(AO$39="S/A", AO17&gt;0), ((1+AO17/200)^2-1)*100, IF(AND(AO$39="Qtrly", AO17&gt;0), ((1+AO17/400)^4-1)*100, ""))</f>
        <v>4.8524800625000086</v>
      </c>
      <c r="AP47" s="53">
        <f t="shared" si="63"/>
        <v>3.3556889600000028</v>
      </c>
      <c r="AQ47" s="53">
        <f t="shared" si="63"/>
        <v>3.7596890624999713</v>
      </c>
      <c r="AR47" s="53">
        <f t="shared" si="63"/>
        <v>4.2216392100000055</v>
      </c>
      <c r="AS47" s="53">
        <f t="shared" si="63"/>
        <v>3.4360191224999781</v>
      </c>
      <c r="AT47" s="53">
        <f t="shared" si="63"/>
        <v>3.202233322499981</v>
      </c>
      <c r="AU47" s="53">
        <f t="shared" si="63"/>
        <v>3.3597555599999884</v>
      </c>
      <c r="AV47" s="53">
        <f t="shared" si="63"/>
        <v>3.7617263224999808</v>
      </c>
      <c r="AW47" s="53">
        <f t="shared" ref="AW47" si="65">IF(AND(AW$39="S/A", AW17&gt;0), ((1+AW17/200)^2-1)*100, IF(AND(AW$39="Qtrly", AW17&gt;0), ((1+AW17/400)^4-1)*100, ""))</f>
        <v>4.029800249999993</v>
      </c>
      <c r="AX47" s="53">
        <f t="shared" si="63"/>
        <v>4.1991808399999941</v>
      </c>
      <c r="AY47" s="53">
        <f t="shared" ref="AY47" si="66">IF(AND(AY$39="S/A", AY17&gt;0), ((1+AY17/200)^2-1)*100, IF(AND(AY$39="Qtrly", AY17&gt;0), ((1+AY17/400)^4-1)*100, ""))</f>
        <v>4.7920742399999883</v>
      </c>
      <c r="AZ47" s="53">
        <f t="shared" si="63"/>
        <v>3.5601346024999758</v>
      </c>
      <c r="BA47" s="53">
        <f t="shared" si="63"/>
        <v>4.1083512224999952</v>
      </c>
      <c r="BB47" s="53">
        <f t="shared" si="63"/>
        <v>4.4708852100000085</v>
      </c>
    </row>
    <row r="48" spans="1:54" x14ac:dyDescent="0.25">
      <c r="A48" s="46">
        <f t="shared" si="35"/>
        <v>42228</v>
      </c>
      <c r="B48" s="50">
        <f t="shared" si="36"/>
        <v>2.5804352400000008</v>
      </c>
      <c r="C48" s="50">
        <f t="shared" si="36"/>
        <v>2.6148740100000012</v>
      </c>
      <c r="D48" s="50">
        <f t="shared" si="36"/>
        <v>2.6837688900000156</v>
      </c>
      <c r="E48" s="50">
        <f t="shared" si="36"/>
        <v>2.7172115025000165</v>
      </c>
      <c r="F48" s="53">
        <f t="shared" si="36"/>
        <v>2.9463890625000211</v>
      </c>
      <c r="G48" s="53">
        <f t="shared" si="36"/>
        <v>3.3129944899999986</v>
      </c>
      <c r="H48" s="51"/>
      <c r="I48" s="51"/>
      <c r="J48" s="52">
        <f t="shared" si="37"/>
        <v>42228</v>
      </c>
      <c r="K48" s="53">
        <f t="shared" ref="K48:BB48" si="67">IF(AND(K$39="S/A", K18&gt;0), ((1+K18/200)^2-1)*100, IF(AND(K$39="Qtrly", K18&gt;0), ((1+K18/400)^4-1)*100, ""))</f>
        <v>3.4461897224999927</v>
      </c>
      <c r="L48" s="53">
        <f t="shared" si="67"/>
        <v>3.4461897224999927</v>
      </c>
      <c r="M48" s="53">
        <f t="shared" si="67"/>
        <v>3.2916505624999814</v>
      </c>
      <c r="N48" s="53">
        <f t="shared" si="67"/>
        <v>3.3333240899999783</v>
      </c>
      <c r="O48" s="53">
        <f t="shared" si="67"/>
        <v>3.6700694224999886</v>
      </c>
      <c r="P48" s="53">
        <f t="shared" si="67"/>
        <v>3.9472007024999867</v>
      </c>
      <c r="Q48" s="53">
        <f t="shared" si="67"/>
        <v>3.5357125625000041</v>
      </c>
      <c r="R48" s="53">
        <f t="shared" si="67"/>
        <v>3.5408002499999869</v>
      </c>
      <c r="S48" s="53">
        <f t="shared" si="67"/>
        <v>4.1236568099999982</v>
      </c>
      <c r="T48" s="53">
        <f t="shared" si="67"/>
        <v>4.2869864099999822</v>
      </c>
      <c r="U48" s="53">
        <f t="shared" si="67"/>
        <v>4.7480606225000166</v>
      </c>
      <c r="V48" s="53">
        <f t="shared" si="67"/>
        <v>3.5865950625000087</v>
      </c>
      <c r="W48" s="53">
        <f t="shared" si="67"/>
        <v>3.9798287025000212</v>
      </c>
      <c r="X48" s="53">
        <f t="shared" si="67"/>
        <v>4.2195974400000003</v>
      </c>
      <c r="Y48" s="53">
        <f t="shared" si="67"/>
        <v>4.7859322499999912</v>
      </c>
      <c r="Z48" s="53">
        <f t="shared" si="67"/>
        <v>4.312518222500028</v>
      </c>
      <c r="AA48" s="53">
        <f t="shared" si="67"/>
        <v>4.3789155600000074</v>
      </c>
      <c r="AB48" s="53">
        <f t="shared" si="67"/>
        <v>3.7637636025000143</v>
      </c>
      <c r="AC48" s="53">
        <f t="shared" si="67"/>
        <v>4.0022634224999853</v>
      </c>
      <c r="AD48" s="53">
        <f t="shared" si="67"/>
        <v>4.0222850996186388</v>
      </c>
      <c r="AE48" s="53">
        <f t="shared" si="67"/>
        <v>4.4095676100000203</v>
      </c>
      <c r="AF48" s="53">
        <f t="shared" si="39"/>
        <v>3.7794137999583421</v>
      </c>
      <c r="AG48" s="53">
        <f t="shared" si="39"/>
        <v>4.094067022499992</v>
      </c>
      <c r="AH48" s="53">
        <f t="shared" si="67"/>
        <v>3.1910588899999981</v>
      </c>
      <c r="AI48" s="53">
        <f t="shared" si="67"/>
        <v>3.3872072024999866</v>
      </c>
      <c r="AJ48" s="53">
        <f t="shared" si="67"/>
        <v>3.5102760000000233</v>
      </c>
      <c r="AK48" s="53">
        <f t="shared" si="67"/>
        <v>3.6120410000000103</v>
      </c>
      <c r="AL48" s="53">
        <f t="shared" si="67"/>
        <v>3.6792332899999947</v>
      </c>
      <c r="AM48" s="53">
        <f t="shared" si="67"/>
        <v>3.9992040000000006</v>
      </c>
      <c r="AN48" s="53">
        <f t="shared" si="67"/>
        <v>4.1430455024999979</v>
      </c>
      <c r="AO48" s="53">
        <f t="shared" ref="AO48" si="68">IF(AND(AO$39="S/A", AO18&gt;0), ((1+AO18/200)^2-1)*100, IF(AND(AO$39="Qtrly", AO18&gt;0), ((1+AO18/400)^4-1)*100, ""))</f>
        <v>4.7716016399999894</v>
      </c>
      <c r="AP48" s="53">
        <f t="shared" si="67"/>
        <v>3.357722250000017</v>
      </c>
      <c r="AQ48" s="53">
        <f t="shared" si="67"/>
        <v>3.7148744025000013</v>
      </c>
      <c r="AR48" s="53">
        <f t="shared" si="67"/>
        <v>4.1563124899999915</v>
      </c>
      <c r="AS48" s="53">
        <f t="shared" si="67"/>
        <v>3.4105948099999894</v>
      </c>
      <c r="AT48" s="53">
        <f t="shared" si="67"/>
        <v>3.2073128100000181</v>
      </c>
      <c r="AU48" s="53">
        <f t="shared" si="67"/>
        <v>3.3302745225000097</v>
      </c>
      <c r="AV48" s="53">
        <f t="shared" si="67"/>
        <v>3.7169112225000189</v>
      </c>
      <c r="AW48" s="53">
        <f t="shared" ref="AW48" si="69">IF(AND(AW$39="S/A", AW18&gt;0), ((1+AW18/200)^2-1)*100, IF(AND(AW$39="Qtrly", AW18&gt;0), ((1+AW18/400)^4-1)*100, ""))</f>
        <v>3.968612249999981</v>
      </c>
      <c r="AX48" s="53">
        <f t="shared" si="67"/>
        <v>4.1379430400000139</v>
      </c>
      <c r="AY48" s="53">
        <f t="shared" ref="AY48" si="70">IF(AND(AY$39="S/A", AY18&gt;0), ((1+AY18/200)^2-1)*100, IF(AND(AY$39="Qtrly", AY18&gt;0), ((1+AY18/400)^4-1)*100, ""))</f>
        <v>4.71121912250001</v>
      </c>
      <c r="AZ48" s="53">
        <f t="shared" si="67"/>
        <v>3.558099322500019</v>
      </c>
      <c r="BA48" s="53">
        <f t="shared" si="67"/>
        <v>4.0624412100000118</v>
      </c>
      <c r="BB48" s="53">
        <f t="shared" si="67"/>
        <v>4.4095676100000203</v>
      </c>
    </row>
    <row r="49" spans="1:54" x14ac:dyDescent="0.25">
      <c r="A49" s="46">
        <f t="shared" si="35"/>
        <v>42229</v>
      </c>
      <c r="B49" s="50">
        <f t="shared" si="36"/>
        <v>2.6260172024999973</v>
      </c>
      <c r="C49" s="50">
        <f t="shared" si="36"/>
        <v>2.6584372024999858</v>
      </c>
      <c r="D49" s="50">
        <f t="shared" si="36"/>
        <v>2.7425504400000023</v>
      </c>
      <c r="E49" s="50">
        <f t="shared" si="36"/>
        <v>2.7689062499999917</v>
      </c>
      <c r="F49" s="53">
        <f t="shared" si="36"/>
        <v>2.9971265624999965</v>
      </c>
      <c r="G49" s="53">
        <f t="shared" si="36"/>
        <v>3.3678889999999795</v>
      </c>
      <c r="H49" s="51"/>
      <c r="I49" s="51"/>
      <c r="J49" s="52">
        <f t="shared" si="37"/>
        <v>42229</v>
      </c>
      <c r="K49" s="53">
        <f t="shared" ref="K49:BB49" si="71">IF(AND(K$39="S/A", K19&gt;0), ((1+K19/200)^2-1)*100, IF(AND(K$39="Qtrly", K19&gt;0), ((1+K19/400)^4-1)*100, ""))</f>
        <v>3.3892408024999821</v>
      </c>
      <c r="L49" s="53">
        <f t="shared" si="71"/>
        <v>3.4451726399999938</v>
      </c>
      <c r="M49" s="53">
        <f t="shared" si="71"/>
        <v>3.3272250000000003</v>
      </c>
      <c r="N49" s="53">
        <f t="shared" si="71"/>
        <v>3.3628055624999931</v>
      </c>
      <c r="O49" s="53">
        <f t="shared" si="71"/>
        <v>3.7036722500000119</v>
      </c>
      <c r="P49" s="53">
        <f t="shared" si="71"/>
        <v>3.9849272899999955</v>
      </c>
      <c r="Q49" s="53">
        <f t="shared" si="71"/>
        <v>3.5214677024999919</v>
      </c>
      <c r="R49" s="53">
        <f t="shared" si="71"/>
        <v>3.5438529225000126</v>
      </c>
      <c r="S49" s="53">
        <f t="shared" si="71"/>
        <v>4.1583536400000121</v>
      </c>
      <c r="T49" s="53">
        <f t="shared" si="71"/>
        <v>4.3217104399999817</v>
      </c>
      <c r="U49" s="53">
        <f t="shared" si="71"/>
        <v>4.7920742399999883</v>
      </c>
      <c r="V49" s="53">
        <f t="shared" si="71"/>
        <v>3.5794707600000253</v>
      </c>
      <c r="W49" s="53">
        <f t="shared" si="71"/>
        <v>4.0114419600000062</v>
      </c>
      <c r="X49" s="53">
        <f t="shared" si="71"/>
        <v>4.2553313024999984</v>
      </c>
      <c r="Y49" s="53">
        <f t="shared" si="71"/>
        <v>4.8289299599999946</v>
      </c>
      <c r="Z49" s="53">
        <f t="shared" si="71"/>
        <v>4.3492895224999994</v>
      </c>
      <c r="AA49" s="53">
        <f t="shared" si="71"/>
        <v>4.4156985600000143</v>
      </c>
      <c r="AB49" s="53">
        <f t="shared" si="71"/>
        <v>3.7759877024999833</v>
      </c>
      <c r="AC49" s="53">
        <f t="shared" si="71"/>
        <v>4.0328601224999927</v>
      </c>
      <c r="AD49" s="53">
        <f t="shared" si="71"/>
        <v>4.0542193317121056</v>
      </c>
      <c r="AE49" s="53">
        <f t="shared" si="71"/>
        <v>4.4443120400000202</v>
      </c>
      <c r="AF49" s="53">
        <f t="shared" si="39"/>
        <v>3.8071783564339823</v>
      </c>
      <c r="AG49" s="53">
        <f t="shared" si="39"/>
        <v>4.1256976400000145</v>
      </c>
      <c r="AH49" s="53">
        <f t="shared" si="71"/>
        <v>3.1981698225000077</v>
      </c>
      <c r="AI49" s="53">
        <f t="shared" si="71"/>
        <v>3.4166963599999933</v>
      </c>
      <c r="AJ49" s="53">
        <f t="shared" si="71"/>
        <v>3.5428353599999962</v>
      </c>
      <c r="AK49" s="53">
        <f t="shared" si="71"/>
        <v>3.644616359999997</v>
      </c>
      <c r="AL49" s="53">
        <f t="shared" si="71"/>
        <v>3.7128376024999854</v>
      </c>
      <c r="AM49" s="53">
        <f t="shared" si="71"/>
        <v>4.0389800025000033</v>
      </c>
      <c r="AN49" s="53">
        <f t="shared" si="71"/>
        <v>4.185911122500019</v>
      </c>
      <c r="AO49" s="53">
        <f t="shared" ref="AO49" si="72">IF(AND(AO$39="S/A", AO19&gt;0), ((1+AO19/200)^2-1)*100, IF(AND(AO$39="Qtrly", AO19&gt;0), ((1+AO19/400)^4-1)*100, ""))</f>
        <v>4.8156202024999928</v>
      </c>
      <c r="AP49" s="53">
        <f t="shared" si="71"/>
        <v>3.350605822500019</v>
      </c>
      <c r="AQ49" s="53">
        <f t="shared" si="71"/>
        <v>3.7474659224999929</v>
      </c>
      <c r="AR49" s="53">
        <f t="shared" si="71"/>
        <v>4.196118522499992</v>
      </c>
      <c r="AS49" s="53">
        <f t="shared" si="71"/>
        <v>3.4329680400000173</v>
      </c>
      <c r="AT49" s="53">
        <f t="shared" si="71"/>
        <v>3.2083287224999868</v>
      </c>
      <c r="AU49" s="53">
        <f t="shared" si="71"/>
        <v>3.3709391225000163</v>
      </c>
      <c r="AV49" s="53">
        <f t="shared" si="71"/>
        <v>3.7678382224999751</v>
      </c>
      <c r="AW49" s="53">
        <f t="shared" ref="AW49" si="73">IF(AND(AW$39="S/A", AW19&gt;0), ((1+AW19/200)^2-1)*100, IF(AND(AW$39="Qtrly", AW19&gt;0), ((1+AW19/400)^4-1)*100, ""))</f>
        <v>4.0185811024999962</v>
      </c>
      <c r="AX49" s="53">
        <f t="shared" si="71"/>
        <v>4.1940770025000074</v>
      </c>
      <c r="AY49" s="53">
        <f t="shared" ref="AY49" si="74">IF(AND(AY$39="S/A", AY19&gt;0), ((1+AY19/200)^2-1)*100, IF(AND(AY$39="Qtrly", AY19&gt;0), ((1+AY19/400)^4-1)*100, ""))</f>
        <v>4.7838849600000177</v>
      </c>
      <c r="AZ49" s="53">
        <f t="shared" si="71"/>
        <v>3.567258239999993</v>
      </c>
      <c r="BA49" s="53">
        <f t="shared" si="71"/>
        <v>4.0961075625000065</v>
      </c>
      <c r="BB49" s="53">
        <f t="shared" si="71"/>
        <v>4.4483999999999968</v>
      </c>
    </row>
    <row r="50" spans="1:54" x14ac:dyDescent="0.25">
      <c r="A50" s="46">
        <f t="shared" si="35"/>
        <v>42230</v>
      </c>
      <c r="B50" s="50">
        <f t="shared" si="36"/>
        <v>2.6422265625000163</v>
      </c>
      <c r="C50" s="50">
        <f t="shared" si="36"/>
        <v>2.6645165225000156</v>
      </c>
      <c r="D50" s="50">
        <f t="shared" si="36"/>
        <v>2.754714239999978</v>
      </c>
      <c r="E50" s="50">
        <f t="shared" si="36"/>
        <v>2.7770164099999883</v>
      </c>
      <c r="F50" s="53">
        <f t="shared" si="36"/>
        <v>3.0042308099999859</v>
      </c>
      <c r="G50" s="53">
        <f t="shared" si="36"/>
        <v>3.3709391225000163</v>
      </c>
      <c r="H50" s="51"/>
      <c r="I50" s="51"/>
      <c r="J50" s="52">
        <f t="shared" si="37"/>
        <v>42230</v>
      </c>
      <c r="K50" s="53">
        <f t="shared" ref="K50:BB50" si="75">IF(AND(K$39="S/A", K20&gt;0), ((1+K20/200)^2-1)*100, IF(AND(K$39="Qtrly", K20&gt;0), ((1+K20/400)^4-1)*100, ""))</f>
        <v>3.376022759999997</v>
      </c>
      <c r="L50" s="53">
        <f t="shared" si="75"/>
        <v>3.4319510225000016</v>
      </c>
      <c r="M50" s="53">
        <f t="shared" si="75"/>
        <v>3.3079124024999906</v>
      </c>
      <c r="N50" s="53">
        <f t="shared" si="75"/>
        <v>3.3851736225000151</v>
      </c>
      <c r="O50" s="53">
        <f t="shared" si="75"/>
        <v>3.7281140900000009</v>
      </c>
      <c r="P50" s="53">
        <f t="shared" si="75"/>
        <v>4.0185811024999962</v>
      </c>
      <c r="Q50" s="53">
        <f t="shared" si="75"/>
        <v>3.5041716900000131</v>
      </c>
      <c r="R50" s="53">
        <f t="shared" si="75"/>
        <v>3.5367300900000176</v>
      </c>
      <c r="S50" s="53">
        <f t="shared" si="75"/>
        <v>4.1644772099999949</v>
      </c>
      <c r="T50" s="53">
        <f t="shared" si="75"/>
        <v>4.3360102499999886</v>
      </c>
      <c r="U50" s="53">
        <f t="shared" si="75"/>
        <v>4.7971927025000083</v>
      </c>
      <c r="V50" s="53">
        <f t="shared" si="75"/>
        <v>3.567258239999993</v>
      </c>
      <c r="W50" s="53">
        <f t="shared" si="75"/>
        <v>4.0318401599999998</v>
      </c>
      <c r="X50" s="53">
        <f t="shared" si="75"/>
        <v>4.2808592399999901</v>
      </c>
      <c r="Y50" s="53">
        <f t="shared" si="75"/>
        <v>4.8954914224999868</v>
      </c>
      <c r="Z50" s="53">
        <f t="shared" si="75"/>
        <v>4.3870890000000218</v>
      </c>
      <c r="AA50" s="53">
        <f t="shared" si="75"/>
        <v>4.443290062500016</v>
      </c>
      <c r="AB50" s="53">
        <f t="shared" si="75"/>
        <v>3.7749689999999836</v>
      </c>
      <c r="AC50" s="53">
        <f t="shared" si="75"/>
        <v>4.0532604225000046</v>
      </c>
      <c r="AD50" s="53">
        <f t="shared" si="75"/>
        <v>4.0737955595022024</v>
      </c>
      <c r="AE50" s="53">
        <f t="shared" si="75"/>
        <v>4.4483999999999968</v>
      </c>
      <c r="AF50" s="53">
        <f t="shared" si="39"/>
        <v>3.8143774840803557</v>
      </c>
      <c r="AG50" s="53">
        <f t="shared" si="39"/>
        <v>4.1665184400000221</v>
      </c>
      <c r="AH50" s="53">
        <f t="shared" si="75"/>
        <v>3.202233322499981</v>
      </c>
      <c r="AI50" s="53">
        <f t="shared" si="75"/>
        <v>3.438053202499991</v>
      </c>
      <c r="AJ50" s="53">
        <f t="shared" si="75"/>
        <v>3.5560640624999973</v>
      </c>
      <c r="AK50" s="53">
        <f t="shared" si="75"/>
        <v>3.660905960000016</v>
      </c>
      <c r="AL50" s="53">
        <f t="shared" si="75"/>
        <v>3.7301510400000071</v>
      </c>
      <c r="AM50" s="53">
        <f t="shared" si="75"/>
        <v>4.0542804900000062</v>
      </c>
      <c r="AN50" s="53">
        <f t="shared" si="75"/>
        <v>4.2063264225000063</v>
      </c>
      <c r="AO50" s="53">
        <f t="shared" ref="AO50" si="76">IF(AND(AO$39="S/A", AO20&gt;0), ((1+AO20/200)^2-1)*100, IF(AND(AO$39="Qtrly", AO20&gt;0), ((1+AO20/400)^4-1)*100, ""))</f>
        <v>4.8320015625000101</v>
      </c>
      <c r="AP50" s="53">
        <f t="shared" si="75"/>
        <v>3.350605822500019</v>
      </c>
      <c r="AQ50" s="53">
        <f t="shared" si="75"/>
        <v>3.7688568899999941</v>
      </c>
      <c r="AR50" s="53">
        <f t="shared" si="75"/>
        <v>4.2114305599999957</v>
      </c>
      <c r="AS50" s="53">
        <f t="shared" si="75"/>
        <v>3.4451726399999938</v>
      </c>
      <c r="AT50" s="53">
        <f t="shared" si="75"/>
        <v>3.1971539599999987</v>
      </c>
      <c r="AU50" s="53">
        <f t="shared" si="75"/>
        <v>3.3689057024999913</v>
      </c>
      <c r="AV50" s="53">
        <f t="shared" si="75"/>
        <v>3.7800625625000306</v>
      </c>
      <c r="AW50" s="53">
        <f t="shared" ref="AW50" si="77">IF(AND(AW$39="S/A", AW20&gt;0), ((1+AW20/200)^2-1)*100, IF(AND(AW$39="Qtrly", AW20&gt;0), ((1+AW20/400)^4-1)*100, ""))</f>
        <v>4.02776036000001</v>
      </c>
      <c r="AX50" s="53">
        <f t="shared" si="75"/>
        <v>4.210409722499997</v>
      </c>
      <c r="AY50" s="53">
        <f t="shared" ref="AY50" si="78">IF(AND(AY$39="S/A", AY20&gt;0), ((1+AY20/200)^2-1)*100, IF(AND(AY$39="Qtrly", AY20&gt;0), ((1+AY20/400)^4-1)*100, ""))</f>
        <v>4.8023112900000164</v>
      </c>
      <c r="AZ50" s="53">
        <f t="shared" si="75"/>
        <v>3.5489408099999897</v>
      </c>
      <c r="BA50" s="53">
        <f t="shared" si="75"/>
        <v>4.1134529599999858</v>
      </c>
      <c r="BB50" s="53">
        <f t="shared" si="75"/>
        <v>4.4637305625000234</v>
      </c>
    </row>
    <row r="51" spans="1:54" x14ac:dyDescent="0.25">
      <c r="A51" s="46">
        <f t="shared" si="35"/>
        <v>42233</v>
      </c>
      <c r="B51" s="50">
        <f t="shared" ref="B51:G60" si="79">IF(AND(B$39="S/A", B21&gt;0), ((1+B21/200)^2-1)*100, IF(AND(B$39="Qtrly", B21&gt;0), ((1+B21/400)^4-1)*100, ""))</f>
        <v>2.6310824899999918</v>
      </c>
      <c r="C51" s="50">
        <f t="shared" si="79"/>
        <v>2.6624900625000114</v>
      </c>
      <c r="D51" s="50">
        <f t="shared" si="79"/>
        <v>2.7496459024999975</v>
      </c>
      <c r="E51" s="50">
        <f t="shared" si="79"/>
        <v>2.7810716100000299</v>
      </c>
      <c r="F51" s="53">
        <f t="shared" si="79"/>
        <v>3.0072755625000225</v>
      </c>
      <c r="G51" s="53">
        <f t="shared" si="79"/>
        <v>3.3658556100000236</v>
      </c>
      <c r="H51" s="51"/>
      <c r="I51" s="51"/>
      <c r="J51" s="52">
        <f t="shared" si="37"/>
        <v>42233</v>
      </c>
      <c r="K51" s="53">
        <f t="shared" ref="K51:BB51" si="80">IF(AND(K$39="S/A", K21&gt;0), ((1+K21/200)^2-1)*100, IF(AND(K$39="Qtrly", K21&gt;0), ((1+K21/400)^4-1)*100, ""))</f>
        <v>3.3607722224999748</v>
      </c>
      <c r="L51" s="53">
        <f t="shared" si="80"/>
        <v>3.4085609999999766</v>
      </c>
      <c r="M51" s="53">
        <f t="shared" si="80"/>
        <v>3.2723412900000026</v>
      </c>
      <c r="N51" s="53">
        <f t="shared" si="80"/>
        <v>3.3607722224999748</v>
      </c>
      <c r="O51" s="53">
        <f t="shared" si="80"/>
        <v>3.7128376024999854</v>
      </c>
      <c r="P51" s="53">
        <f t="shared" si="80"/>
        <v>3.995124839999975</v>
      </c>
      <c r="Q51" s="53">
        <f t="shared" si="80"/>
        <v>3.508241209999996</v>
      </c>
      <c r="R51" s="53">
        <f t="shared" si="80"/>
        <v>3.5377476225000093</v>
      </c>
      <c r="S51" s="53">
        <f t="shared" si="80"/>
        <v>4.1685596899999844</v>
      </c>
      <c r="T51" s="53">
        <f t="shared" si="80"/>
        <v>4.3319244900000164</v>
      </c>
      <c r="U51" s="53">
        <f t="shared" si="80"/>
        <v>4.798216409999978</v>
      </c>
      <c r="V51" s="53">
        <f t="shared" si="80"/>
        <v>3.5408002499999869</v>
      </c>
      <c r="W51" s="53">
        <f t="shared" si="80"/>
        <v>4.019601000000006</v>
      </c>
      <c r="X51" s="53">
        <f t="shared" si="80"/>
        <v>4.2655421024999862</v>
      </c>
      <c r="Y51" s="53">
        <f t="shared" si="80"/>
        <v>4.8350732099999849</v>
      </c>
      <c r="Z51" s="53">
        <f t="shared" si="80"/>
        <v>4.3595049225000126</v>
      </c>
      <c r="AA51" s="53">
        <f t="shared" si="80"/>
        <v>4.4259172099999855</v>
      </c>
      <c r="AB51" s="53">
        <f t="shared" si="80"/>
        <v>3.7647822500000094</v>
      </c>
      <c r="AC51" s="53">
        <f t="shared" si="80"/>
        <v>4.0359200400000184</v>
      </c>
      <c r="AD51" s="53">
        <f t="shared" si="80"/>
        <v>4.0655526006351472</v>
      </c>
      <c r="AE51" s="53">
        <f t="shared" si="80"/>
        <v>4.4545320899999963</v>
      </c>
      <c r="AF51" s="53">
        <f t="shared" si="39"/>
        <v>3.8082067803160591</v>
      </c>
      <c r="AG51" s="53">
        <f t="shared" si="39"/>
        <v>4.1644772099999949</v>
      </c>
      <c r="AH51" s="53">
        <f t="shared" si="80"/>
        <v>3.1798850625000208</v>
      </c>
      <c r="AI51" s="53">
        <f t="shared" si="80"/>
        <v>3.4238150625000019</v>
      </c>
      <c r="AJ51" s="53">
        <f t="shared" si="80"/>
        <v>3.5540288224999772</v>
      </c>
      <c r="AK51" s="53">
        <f t="shared" si="80"/>
        <v>3.6558153225000112</v>
      </c>
      <c r="AL51" s="53">
        <f t="shared" si="80"/>
        <v>3.7220033599999924</v>
      </c>
      <c r="AM51" s="53">
        <f t="shared" si="80"/>
        <v>4.0461200900000049</v>
      </c>
      <c r="AN51" s="53">
        <f t="shared" si="80"/>
        <v>4.1920355025000022</v>
      </c>
      <c r="AO51" s="53">
        <f t="shared" ref="AO51" si="81">IF(AND(AO$39="S/A", AO21&gt;0), ((1+AO21/200)^2-1)*100, IF(AND(AO$39="Qtrly", AO21&gt;0), ((1+AO21/400)^4-1)*100, ""))</f>
        <v>4.8166440000000144</v>
      </c>
      <c r="AP51" s="53">
        <f t="shared" si="80"/>
        <v>3.3567056025000097</v>
      </c>
      <c r="AQ51" s="53">
        <f t="shared" si="80"/>
        <v>3.7576518225000077</v>
      </c>
      <c r="AR51" s="53">
        <f t="shared" si="80"/>
        <v>4.2195974400000003</v>
      </c>
      <c r="AS51" s="53">
        <f t="shared" si="80"/>
        <v>3.4299170024999937</v>
      </c>
      <c r="AT51" s="53">
        <f t="shared" si="80"/>
        <v>3.1890272399999864</v>
      </c>
      <c r="AU51" s="53">
        <f t="shared" si="80"/>
        <v>3.3678889999999795</v>
      </c>
      <c r="AV51" s="53">
        <f t="shared" si="80"/>
        <v>3.7821000224999901</v>
      </c>
      <c r="AW51" s="53">
        <f t="shared" ref="AW51" si="82">IF(AND(AW$39="S/A", AW21&gt;0), ((1+AW21/200)^2-1)*100, IF(AND(AW$39="Qtrly", AW21&gt;0), ((1+AW21/400)^4-1)*100, ""))</f>
        <v>4.029800249999993</v>
      </c>
      <c r="AX51" s="53">
        <f t="shared" si="80"/>
        <v>4.2042848024999913</v>
      </c>
      <c r="AY51" s="53">
        <f t="shared" ref="AY51" si="83">IF(AND(AY$39="S/A", AY21&gt;0), ((1+AY21/200)^2-1)*100, IF(AND(AY$39="Qtrly", AY21&gt;0), ((1+AY21/400)^4-1)*100, ""))</f>
        <v>4.789003222499999</v>
      </c>
      <c r="AZ51" s="53">
        <f t="shared" si="80"/>
        <v>3.5530112099999789</v>
      </c>
      <c r="BA51" s="53">
        <f t="shared" si="80"/>
        <v>4.1073308899999939</v>
      </c>
      <c r="BB51" s="53">
        <f t="shared" si="80"/>
        <v>4.4586202499999894</v>
      </c>
    </row>
    <row r="52" spans="1:54" x14ac:dyDescent="0.25">
      <c r="A52" s="46">
        <f t="shared" si="35"/>
        <v>42234</v>
      </c>
      <c r="B52" s="50">
        <f t="shared" si="79"/>
        <v>2.6584372024999858</v>
      </c>
      <c r="C52" s="50">
        <f t="shared" si="79"/>
        <v>2.686808902499993</v>
      </c>
      <c r="D52" s="50">
        <f t="shared" si="79"/>
        <v>2.7638375625000045</v>
      </c>
      <c r="E52" s="50">
        <f t="shared" si="79"/>
        <v>2.7972932099999959</v>
      </c>
      <c r="F52" s="53">
        <f t="shared" si="79"/>
        <v>3.0133652025000179</v>
      </c>
      <c r="G52" s="53">
        <f t="shared" si="79"/>
        <v>3.3638222400000029</v>
      </c>
      <c r="H52" s="51"/>
      <c r="I52" s="51"/>
      <c r="J52" s="52">
        <f t="shared" si="37"/>
        <v>42234</v>
      </c>
      <c r="K52" s="53">
        <f t="shared" ref="K52:BB52" si="84">IF(AND(K$39="S/A", K22&gt;0), ((1+K22/200)^2-1)*100, IF(AND(K$39="Qtrly", K22&gt;0), ((1+K22/400)^4-1)*100, ""))</f>
        <v>3.3699224100000036</v>
      </c>
      <c r="L52" s="53">
        <f t="shared" si="84"/>
        <v>3.4309340099999863</v>
      </c>
      <c r="M52" s="53">
        <f t="shared" si="84"/>
        <v>3.2987649599999891</v>
      </c>
      <c r="N52" s="53">
        <f t="shared" si="84"/>
        <v>3.3902576100000026</v>
      </c>
      <c r="O52" s="53">
        <f t="shared" si="84"/>
        <v>3.7393175624999886</v>
      </c>
      <c r="P52" s="53">
        <f t="shared" si="84"/>
        <v>4.0155214399999695</v>
      </c>
      <c r="Q52" s="53">
        <f t="shared" si="84"/>
        <v>3.5173979225000096</v>
      </c>
      <c r="R52" s="53">
        <f t="shared" si="84"/>
        <v>3.5692936100000017</v>
      </c>
      <c r="S52" s="53">
        <f t="shared" si="84"/>
        <v>4.1950977600000217</v>
      </c>
      <c r="T52" s="53">
        <f t="shared" si="84"/>
        <v>4.3574618025000067</v>
      </c>
      <c r="U52" s="53">
        <f t="shared" si="84"/>
        <v>4.8033350225000104</v>
      </c>
      <c r="V52" s="53">
        <f t="shared" si="84"/>
        <v>3.5876128399999763</v>
      </c>
      <c r="W52" s="53">
        <f t="shared" si="84"/>
        <v>4.0461200900000049</v>
      </c>
      <c r="X52" s="53">
        <f t="shared" si="84"/>
        <v>4.2910712900000147</v>
      </c>
      <c r="Y52" s="53">
        <f t="shared" si="84"/>
        <v>4.8401927224999808</v>
      </c>
      <c r="Z52" s="53">
        <f t="shared" si="84"/>
        <v>4.3850456099999935</v>
      </c>
      <c r="AA52" s="53">
        <f t="shared" si="84"/>
        <v>4.4463560099999855</v>
      </c>
      <c r="AB52" s="53">
        <f t="shared" si="84"/>
        <v>3.7953439999999894</v>
      </c>
      <c r="AC52" s="53">
        <f t="shared" si="84"/>
        <v>4.0614211025000069</v>
      </c>
      <c r="AD52" s="53">
        <f t="shared" si="84"/>
        <v>4.0923440073734385</v>
      </c>
      <c r="AE52" s="53">
        <f t="shared" si="84"/>
        <v>4.4800844024999842</v>
      </c>
      <c r="AF52" s="53">
        <f t="shared" si="39"/>
        <v>3.8328912460134479</v>
      </c>
      <c r="AG52" s="53">
        <f t="shared" si="39"/>
        <v>4.1654978225000194</v>
      </c>
      <c r="AH52" s="53">
        <f t="shared" si="84"/>
        <v>3.2123924224999989</v>
      </c>
      <c r="AI52" s="53">
        <f t="shared" si="84"/>
        <v>3.4512752099999933</v>
      </c>
      <c r="AJ52" s="53">
        <f t="shared" si="84"/>
        <v>3.58048850249999</v>
      </c>
      <c r="AK52" s="53">
        <f t="shared" si="84"/>
        <v>3.6812697600000055</v>
      </c>
      <c r="AL52" s="53">
        <f t="shared" si="84"/>
        <v>3.7464473599999826</v>
      </c>
      <c r="AM52" s="53">
        <f t="shared" si="84"/>
        <v>4.0593809024999983</v>
      </c>
      <c r="AN52" s="53">
        <f t="shared" si="84"/>
        <v>4.1971392899999849</v>
      </c>
      <c r="AO52" s="53">
        <f t="shared" ref="AO52" si="85">IF(AND(AO$39="S/A", AO22&gt;0), ((1+AO22/200)^2-1)*100, IF(AND(AO$39="Qtrly", AO22&gt;0), ((1+AO22/400)^4-1)*100, ""))</f>
        <v>4.8023112900000164</v>
      </c>
      <c r="AP52" s="53">
        <f t="shared" si="84"/>
        <v>3.3485726024999884</v>
      </c>
      <c r="AQ52" s="53">
        <f t="shared" si="84"/>
        <v>3.7841375024999957</v>
      </c>
      <c r="AR52" s="53">
        <f t="shared" si="84"/>
        <v>4.2185765624999982</v>
      </c>
      <c r="AS52" s="53">
        <f t="shared" si="84"/>
        <v>3.4553436900000234</v>
      </c>
      <c r="AT52" s="53">
        <f t="shared" si="84"/>
        <v>3.2032492099999921</v>
      </c>
      <c r="AU52" s="53">
        <f t="shared" si="84"/>
        <v>3.3943248899999778</v>
      </c>
      <c r="AV52" s="53">
        <f t="shared" si="84"/>
        <v>3.808588822499992</v>
      </c>
      <c r="AW52" s="53">
        <f t="shared" ref="AW52" si="86">IF(AND(AW$39="S/A", AW22&gt;0), ((1+AW22/200)^2-1)*100, IF(AND(AW$39="Qtrly", AW22&gt;0), ((1+AW22/400)^4-1)*100, ""))</f>
        <v>4.0461200900000049</v>
      </c>
      <c r="AX52" s="53">
        <f t="shared" si="84"/>
        <v>4.2195974400000003</v>
      </c>
      <c r="AY52" s="53">
        <f t="shared" ref="AY52" si="87">IF(AND(AY$39="S/A", AY22&gt;0), ((1+AY22/200)^2-1)*100, IF(AND(AY$39="Qtrly", AY22&gt;0), ((1+AY22/400)^4-1)*100, ""))</f>
        <v>4.7849086024999821</v>
      </c>
      <c r="AZ52" s="53">
        <f t="shared" si="84"/>
        <v>3.5845595225000082</v>
      </c>
      <c r="BA52" s="53">
        <f t="shared" si="84"/>
        <v>4.132840702500018</v>
      </c>
      <c r="BB52" s="53">
        <f t="shared" si="84"/>
        <v>4.4770179600000182</v>
      </c>
    </row>
    <row r="53" spans="1:54" x14ac:dyDescent="0.25">
      <c r="A53" s="46">
        <f t="shared" si="35"/>
        <v>42235</v>
      </c>
      <c r="B53" s="50">
        <f t="shared" si="79"/>
        <v>2.6493185600000135</v>
      </c>
      <c r="C53" s="50">
        <f t="shared" si="79"/>
        <v>2.6898489600000186</v>
      </c>
      <c r="D53" s="50">
        <f t="shared" si="79"/>
        <v>2.7790439999999972</v>
      </c>
      <c r="E53" s="50">
        <f t="shared" si="79"/>
        <v>2.8388669024999924</v>
      </c>
      <c r="F53" s="53">
        <f t="shared" si="79"/>
        <v>3.0407708100000042</v>
      </c>
      <c r="G53" s="53">
        <f t="shared" si="79"/>
        <v>3.3841568399999966</v>
      </c>
      <c r="H53" s="51"/>
      <c r="I53" s="51"/>
      <c r="J53" s="52">
        <f t="shared" si="37"/>
        <v>42235</v>
      </c>
      <c r="K53" s="53">
        <f t="shared" ref="K53:BB53" si="88">IF(AND(K$39="S/A", K23&gt;0), ((1+K23/200)^2-1)*100, IF(AND(K$39="Qtrly", K23&gt;0), ((1+K23/400)^4-1)*100, ""))</f>
        <v>3.4258490225000049</v>
      </c>
      <c r="L53" s="53">
        <f t="shared" si="88"/>
        <v>3.4166963599999933</v>
      </c>
      <c r="M53" s="53">
        <f t="shared" si="88"/>
        <v>3.2337281600000045</v>
      </c>
      <c r="N53" s="53">
        <f t="shared" si="88"/>
        <v>3.3861904100000118</v>
      </c>
      <c r="O53" s="53">
        <f t="shared" si="88"/>
        <v>3.7515402225000161</v>
      </c>
      <c r="P53" s="53">
        <f t="shared" si="88"/>
        <v>4.0430600224999891</v>
      </c>
      <c r="Q53" s="53">
        <f t="shared" si="88"/>
        <v>3.5357125625000041</v>
      </c>
      <c r="R53" s="53">
        <f t="shared" si="88"/>
        <v>3.5652228900000082</v>
      </c>
      <c r="S53" s="53">
        <f t="shared" si="88"/>
        <v>4.2053056100000097</v>
      </c>
      <c r="T53" s="53">
        <f t="shared" si="88"/>
        <v>4.3717640624999943</v>
      </c>
      <c r="U53" s="53">
        <f t="shared" si="88"/>
        <v>4.8279061024999903</v>
      </c>
      <c r="V53" s="53">
        <f t="shared" si="88"/>
        <v>3.5692936100000017</v>
      </c>
      <c r="W53" s="53">
        <f t="shared" si="88"/>
        <v>4.0553005625000083</v>
      </c>
      <c r="X53" s="53">
        <f t="shared" si="88"/>
        <v>4.304347702500011</v>
      </c>
      <c r="Y53" s="53">
        <f t="shared" si="88"/>
        <v>4.8750087224999739</v>
      </c>
      <c r="Z53" s="53">
        <f t="shared" si="88"/>
        <v>4.4003715225000128</v>
      </c>
      <c r="AA53" s="53">
        <f t="shared" si="88"/>
        <v>4.4719073225000239</v>
      </c>
      <c r="AB53" s="53">
        <f t="shared" si="88"/>
        <v>3.7902500625000002</v>
      </c>
      <c r="AC53" s="53">
        <f t="shared" si="88"/>
        <v>4.0634613225000171</v>
      </c>
      <c r="AD53" s="53">
        <f t="shared" si="88"/>
        <v>4.099557962187883</v>
      </c>
      <c r="AE53" s="53">
        <f t="shared" si="88"/>
        <v>4.4943950624999784</v>
      </c>
      <c r="AF53" s="53">
        <f t="shared" si="39"/>
        <v>3.8287768627160768</v>
      </c>
      <c r="AG53" s="53">
        <f t="shared" si="39"/>
        <v>4.1675390624999809</v>
      </c>
      <c r="AH53" s="53">
        <f t="shared" si="88"/>
        <v>3.2073128100000181</v>
      </c>
      <c r="AI53" s="53">
        <f t="shared" si="88"/>
        <v>3.456360822499982</v>
      </c>
      <c r="AJ53" s="53">
        <f t="shared" si="88"/>
        <v>3.5896484100000015</v>
      </c>
      <c r="AK53" s="53">
        <f t="shared" si="88"/>
        <v>3.7006172224999911</v>
      </c>
      <c r="AL53" s="53">
        <f t="shared" si="88"/>
        <v>3.7647822500000094</v>
      </c>
      <c r="AM53" s="53">
        <f t="shared" si="88"/>
        <v>4.0869252899999875</v>
      </c>
      <c r="AN53" s="53">
        <f t="shared" si="88"/>
        <v>4.222660102500031</v>
      </c>
      <c r="AO53" s="53">
        <f t="shared" ref="AO53" si="89">IF(AND(AO$39="S/A", AO23&gt;0), ((1+AO23/200)^2-1)*100, IF(AND(AO$39="Qtrly", AO23&gt;0), ((1+AO23/400)^4-1)*100, ""))</f>
        <v>4.8289299599999946</v>
      </c>
      <c r="AP53" s="53">
        <f t="shared" si="88"/>
        <v>3.3567056025000097</v>
      </c>
      <c r="AQ53" s="53">
        <f t="shared" si="88"/>
        <v>3.7963628024999974</v>
      </c>
      <c r="AR53" s="53">
        <f t="shared" si="88"/>
        <v>4.2451210024999853</v>
      </c>
      <c r="AS53" s="53">
        <f t="shared" si="88"/>
        <v>3.4482239025000139</v>
      </c>
      <c r="AT53" s="53">
        <f t="shared" si="88"/>
        <v>3.2093446399999781</v>
      </c>
      <c r="AU53" s="53">
        <f t="shared" si="88"/>
        <v>3.3953417224999782</v>
      </c>
      <c r="AV53" s="53">
        <f t="shared" si="88"/>
        <v>3.8228534224999944</v>
      </c>
      <c r="AW53" s="53">
        <f t="shared" ref="AW53" si="90">IF(AND(AW$39="S/A", AW23&gt;0), ((1+AW23/200)^2-1)*100, IF(AND(AW$39="Qtrly", AW23&gt;0), ((1+AW23/400)^4-1)*100, ""))</f>
        <v>4.0757030625000024</v>
      </c>
      <c r="AX53" s="53">
        <f t="shared" si="88"/>
        <v>4.2492050625000166</v>
      </c>
      <c r="AY53" s="53">
        <f t="shared" ref="AY53" si="91">IF(AND(AY$39="S/A", AY23&gt;0), ((1+AY23/200)^2-1)*100, IF(AND(AY$39="Qtrly", AY23&gt;0), ((1+AY23/400)^4-1)*100, ""))</f>
        <v>4.8074300024999905</v>
      </c>
      <c r="AZ53" s="53">
        <f t="shared" si="88"/>
        <v>3.5794707600000253</v>
      </c>
      <c r="BA53" s="53">
        <f t="shared" si="88"/>
        <v>4.1440660100000137</v>
      </c>
      <c r="BB53" s="53">
        <f t="shared" si="88"/>
        <v>4.5046175625000018</v>
      </c>
    </row>
    <row r="54" spans="1:54" x14ac:dyDescent="0.25">
      <c r="A54" s="46">
        <f t="shared" si="35"/>
        <v>42236</v>
      </c>
      <c r="B54" s="50">
        <f t="shared" si="79"/>
        <v>2.5966409999999884</v>
      </c>
      <c r="C54" s="50">
        <f t="shared" si="79"/>
        <v>2.6341217224999935</v>
      </c>
      <c r="D54" s="50">
        <f t="shared" si="79"/>
        <v>2.7232925625000126</v>
      </c>
      <c r="E54" s="50">
        <f t="shared" si="79"/>
        <v>2.7861407225000079</v>
      </c>
      <c r="F54" s="53">
        <f t="shared" si="79"/>
        <v>2.973785760000025</v>
      </c>
      <c r="G54" s="53">
        <f t="shared" si="79"/>
        <v>3.2977486024999836</v>
      </c>
      <c r="H54" s="51"/>
      <c r="I54" s="51"/>
      <c r="J54" s="52">
        <f t="shared" si="37"/>
        <v>42236</v>
      </c>
      <c r="K54" s="53">
        <f t="shared" ref="K54:BB54" si="92">IF(AND(K$39="S/A", K24&gt;0), ((1+K24/200)^2-1)*100, IF(AND(K$39="Qtrly", K24&gt;0), ((1+K24/400)^4-1)*100, ""))</f>
        <v>3.3424730624999954</v>
      </c>
      <c r="L54" s="53">
        <f t="shared" si="92"/>
        <v>3.4146624899999756</v>
      </c>
      <c r="M54" s="53">
        <f t="shared" si="92"/>
        <v>3.2906342399999788</v>
      </c>
      <c r="N54" s="53">
        <f t="shared" si="92"/>
        <v>3.350605822500019</v>
      </c>
      <c r="O54" s="53">
        <f t="shared" si="92"/>
        <v>3.7108008225000155</v>
      </c>
      <c r="P54" s="53">
        <f t="shared" si="92"/>
        <v>3.9818681224999875</v>
      </c>
      <c r="Q54" s="53">
        <f t="shared" si="92"/>
        <v>3.508241209999996</v>
      </c>
      <c r="R54" s="53">
        <f t="shared" si="92"/>
        <v>3.5418178025000024</v>
      </c>
      <c r="S54" s="53">
        <f t="shared" si="92"/>
        <v>4.1654978225000194</v>
      </c>
      <c r="T54" s="53">
        <f t="shared" si="92"/>
        <v>4.3257960000000262</v>
      </c>
      <c r="U54" s="53">
        <f t="shared" si="92"/>
        <v>4.7603425624999973</v>
      </c>
      <c r="V54" s="53">
        <f t="shared" si="92"/>
        <v>3.5530112099999789</v>
      </c>
      <c r="W54" s="53">
        <f t="shared" si="92"/>
        <v>4.016541322499978</v>
      </c>
      <c r="X54" s="53">
        <f t="shared" si="92"/>
        <v>4.261457722499995</v>
      </c>
      <c r="Y54" s="53">
        <f t="shared" si="92"/>
        <v>4.7992401224999925</v>
      </c>
      <c r="Z54" s="53">
        <f t="shared" si="92"/>
        <v>4.3543971599999676</v>
      </c>
      <c r="AA54" s="53">
        <f t="shared" si="92"/>
        <v>4.4126330624999932</v>
      </c>
      <c r="AB54" s="53">
        <f t="shared" si="92"/>
        <v>3.7617263224999808</v>
      </c>
      <c r="AC54" s="53">
        <f t="shared" si="92"/>
        <v>4.026740422499997</v>
      </c>
      <c r="AD54" s="53">
        <f t="shared" si="92"/>
        <v>4.0604010000000024</v>
      </c>
      <c r="AE54" s="53">
        <f t="shared" si="92"/>
        <v>4.4494220025000031</v>
      </c>
      <c r="AF54" s="53">
        <f t="shared" si="39"/>
        <v>3.7948378658710258</v>
      </c>
      <c r="AG54" s="53">
        <f t="shared" si="39"/>
        <v>4.1256976400000145</v>
      </c>
      <c r="AH54" s="53">
        <f t="shared" si="92"/>
        <v>3.1839482025000088</v>
      </c>
      <c r="AI54" s="53">
        <f t="shared" si="92"/>
        <v>3.4177133025000028</v>
      </c>
      <c r="AJ54" s="53">
        <f t="shared" si="92"/>
        <v>3.5509760000000057</v>
      </c>
      <c r="AK54" s="53">
        <f t="shared" si="92"/>
        <v>3.6598878224999964</v>
      </c>
      <c r="AL54" s="53">
        <f t="shared" si="92"/>
        <v>3.7179296400000172</v>
      </c>
      <c r="AM54" s="53">
        <f t="shared" si="92"/>
        <v>4.0216408100000267</v>
      </c>
      <c r="AN54" s="53">
        <f t="shared" si="92"/>
        <v>4.1542713599999725</v>
      </c>
      <c r="AO54" s="53">
        <f t="shared" ref="AO54" si="93">IF(AND(AO$39="S/A", AO24&gt;0), ((1+AO24/200)^2-1)*100, IF(AND(AO$39="Qtrly", AO24&gt;0), ((1+AO24/400)^4-1)*100, ""))</f>
        <v>4.7572720099999799</v>
      </c>
      <c r="AP54" s="53">
        <f t="shared" si="92"/>
        <v>3.3343406224999983</v>
      </c>
      <c r="AQ54" s="53">
        <f t="shared" si="92"/>
        <v>3.7566332099999933</v>
      </c>
      <c r="AR54" s="53">
        <f t="shared" si="92"/>
        <v>4.1797869225000062</v>
      </c>
      <c r="AS54" s="53">
        <f t="shared" si="92"/>
        <v>3.4156794224999842</v>
      </c>
      <c r="AT54" s="53">
        <f t="shared" si="92"/>
        <v>3.1890272399999864</v>
      </c>
      <c r="AU54" s="53">
        <f t="shared" si="92"/>
        <v>3.3689057024999913</v>
      </c>
      <c r="AV54" s="53">
        <f t="shared" si="92"/>
        <v>3.7851562499999991</v>
      </c>
      <c r="AW54" s="53">
        <f t="shared" ref="AW54" si="94">IF(AND(AW$39="S/A", AW24&gt;0), ((1+AW24/200)^2-1)*100, IF(AND(AW$39="Qtrly", AW24&gt;0), ((1+AW24/400)^4-1)*100, ""))</f>
        <v>4.0134816900000203</v>
      </c>
      <c r="AX54" s="53">
        <f t="shared" si="92"/>
        <v>4.1930562500000157</v>
      </c>
      <c r="AY54" s="53">
        <f t="shared" ref="AY54" si="95">IF(AND(AY$39="S/A", AY24&gt;0), ((1+AY24/200)^2-1)*100, IF(AND(AY$39="Qtrly", AY24&gt;0), ((1+AY24/400)^4-1)*100, ""))</f>
        <v>4.7357794024999844</v>
      </c>
      <c r="AZ54" s="53">
        <f t="shared" si="92"/>
        <v>3.5530112099999789</v>
      </c>
      <c r="BA54" s="53">
        <f t="shared" si="92"/>
        <v>4.1032496100000149</v>
      </c>
      <c r="BB54" s="53">
        <f t="shared" si="92"/>
        <v>4.4422680900000122</v>
      </c>
    </row>
    <row r="55" spans="1:54" x14ac:dyDescent="0.25">
      <c r="A55" s="46">
        <f t="shared" si="35"/>
        <v>42237</v>
      </c>
      <c r="B55" s="50">
        <f t="shared" si="79"/>
        <v>2.5753712025000208</v>
      </c>
      <c r="C55" s="50">
        <f t="shared" si="79"/>
        <v>2.6128480399999932</v>
      </c>
      <c r="D55" s="50">
        <f t="shared" si="79"/>
        <v>2.6928890624999813</v>
      </c>
      <c r="E55" s="50">
        <f t="shared" si="79"/>
        <v>2.7526868900000112</v>
      </c>
      <c r="F55" s="53">
        <f t="shared" si="79"/>
        <v>2.9352284899999859</v>
      </c>
      <c r="G55" s="53">
        <f t="shared" si="79"/>
        <v>3.2510015624999777</v>
      </c>
      <c r="H55" s="51"/>
      <c r="I55" s="51"/>
      <c r="J55" s="52">
        <f t="shared" si="37"/>
        <v>42237</v>
      </c>
      <c r="K55" s="53">
        <f t="shared" ref="K55:BB55" si="96">IF(AND(K$39="S/A", K25&gt;0), ((1+K25/200)^2-1)*100, IF(AND(K$39="Qtrly", K25&gt;0), ((1+K25/400)^4-1)*100, ""))</f>
        <v>3.3038468225000228</v>
      </c>
      <c r="L55" s="53">
        <f t="shared" si="96"/>
        <v>3.3994091025000062</v>
      </c>
      <c r="M55" s="53">
        <f t="shared" si="96"/>
        <v>3.2784387599999798</v>
      </c>
      <c r="N55" s="53">
        <f t="shared" si="96"/>
        <v>3.3424730624999954</v>
      </c>
      <c r="O55" s="53">
        <f t="shared" si="96"/>
        <v>3.6873792900000035</v>
      </c>
      <c r="P55" s="53">
        <f t="shared" si="96"/>
        <v>3.9472007024999867</v>
      </c>
      <c r="Q55" s="53">
        <f t="shared" si="96"/>
        <v>3.5041716900000131</v>
      </c>
      <c r="R55" s="53">
        <f t="shared" si="96"/>
        <v>3.5428353599999962</v>
      </c>
      <c r="S55" s="53">
        <f t="shared" si="96"/>
        <v>4.1440660100000137</v>
      </c>
      <c r="T55" s="53">
        <f t="shared" si="96"/>
        <v>4.2982200225000211</v>
      </c>
      <c r="U55" s="53">
        <f t="shared" si="96"/>
        <v>4.7224755599999835</v>
      </c>
      <c r="V55" s="53">
        <f t="shared" si="96"/>
        <v>3.567258239999993</v>
      </c>
      <c r="W55" s="53">
        <f t="shared" si="96"/>
        <v>4.0002238025000247</v>
      </c>
      <c r="X55" s="53">
        <f t="shared" si="96"/>
        <v>4.2379740899999963</v>
      </c>
      <c r="Y55" s="53">
        <f t="shared" si="96"/>
        <v>4.7593190399999985</v>
      </c>
      <c r="Z55" s="53">
        <f t="shared" si="96"/>
        <v>4.3257960000000262</v>
      </c>
      <c r="AA55" s="53">
        <f t="shared" si="96"/>
        <v>4.3799372225000077</v>
      </c>
      <c r="AB55" s="53">
        <f t="shared" si="96"/>
        <v>3.7576518225000077</v>
      </c>
      <c r="AC55" s="53">
        <f t="shared" si="96"/>
        <v>4.016541322499978</v>
      </c>
      <c r="AD55" s="53">
        <f t="shared" si="96"/>
        <v>4.0418568213846706</v>
      </c>
      <c r="AE55" s="53">
        <f t="shared" si="96"/>
        <v>4.4218296900000009</v>
      </c>
      <c r="AF55" s="53">
        <f t="shared" si="39"/>
        <v>3.7886680332065215</v>
      </c>
      <c r="AG55" s="53">
        <f t="shared" si="39"/>
        <v>4.1114122500000239</v>
      </c>
      <c r="AH55" s="53">
        <f t="shared" si="96"/>
        <v>3.1798850625000208</v>
      </c>
      <c r="AI55" s="53">
        <f t="shared" si="96"/>
        <v>3.4024596899999926</v>
      </c>
      <c r="AJ55" s="53">
        <f t="shared" si="96"/>
        <v>3.5336775224999784</v>
      </c>
      <c r="AK55" s="53">
        <f t="shared" si="96"/>
        <v>3.6517429024999881</v>
      </c>
      <c r="AL55" s="53">
        <f t="shared" si="96"/>
        <v>3.6904341225000303</v>
      </c>
      <c r="AM55" s="53">
        <f t="shared" si="96"/>
        <v>3.9839075624999998</v>
      </c>
      <c r="AN55" s="53">
        <f t="shared" si="96"/>
        <v>4.1165140624999985</v>
      </c>
      <c r="AO55" s="53">
        <f t="shared" ref="AO55" si="97">IF(AND(AO$39="S/A", AO25&gt;0), ((1+AO25/200)^2-1)*100, IF(AND(AO$39="Qtrly", AO25&gt;0), ((1+AO25/400)^4-1)*100, ""))</f>
        <v>4.7132657025000135</v>
      </c>
      <c r="AP55" s="53">
        <f t="shared" si="96"/>
        <v>3.3292580100000135</v>
      </c>
      <c r="AQ55" s="53">
        <f t="shared" si="96"/>
        <v>3.7342250000000021</v>
      </c>
      <c r="AR55" s="53">
        <f t="shared" si="96"/>
        <v>4.1430455024999979</v>
      </c>
      <c r="AS55" s="53">
        <f t="shared" si="96"/>
        <v>3.4095779024999828</v>
      </c>
      <c r="AT55" s="53">
        <f t="shared" si="96"/>
        <v>3.1869956100000207</v>
      </c>
      <c r="AU55" s="53">
        <f t="shared" si="96"/>
        <v>3.364838922500013</v>
      </c>
      <c r="AV55" s="53">
        <f t="shared" si="96"/>
        <v>3.8045134025000094</v>
      </c>
      <c r="AW55" s="53">
        <f t="shared" ref="AW55" si="98">IF(AND(AW$39="S/A", AW25&gt;0), ((1+AW25/200)^2-1)*100, IF(AND(AW$39="Qtrly", AW25&gt;0), ((1+AW25/400)^4-1)*100, ""))</f>
        <v>3.9839075624999998</v>
      </c>
      <c r="AX55" s="53">
        <f t="shared" si="96"/>
        <v>4.1614154024999905</v>
      </c>
      <c r="AY55" s="53">
        <f t="shared" ref="AY55" si="99">IF(AND(AY$39="S/A", AY25&gt;0), ((1+AY25/200)^2-1)*100, IF(AND(AY$39="Qtrly", AY25&gt;0), ((1+AY25/400)^4-1)*100, ""))</f>
        <v>4.7286156899999821</v>
      </c>
      <c r="AZ55" s="53">
        <f t="shared" si="96"/>
        <v>3.5489408099999897</v>
      </c>
      <c r="BA55" s="53">
        <f t="shared" si="96"/>
        <v>4.0797838025000033</v>
      </c>
      <c r="BB55" s="53">
        <f t="shared" si="96"/>
        <v>4.4054804099999956</v>
      </c>
    </row>
    <row r="56" spans="1:54" x14ac:dyDescent="0.25">
      <c r="A56" s="46">
        <f t="shared" si="35"/>
        <v>42240</v>
      </c>
      <c r="B56" s="50">
        <f t="shared" si="79"/>
        <v>2.5358759999999814</v>
      </c>
      <c r="C56" s="50">
        <f t="shared" si="79"/>
        <v>2.5662562499999986</v>
      </c>
      <c r="D56" s="50">
        <f t="shared" si="79"/>
        <v>2.6391872099999825</v>
      </c>
      <c r="E56" s="50">
        <f t="shared" si="79"/>
        <v>2.6918756900000229</v>
      </c>
      <c r="F56" s="53">
        <f t="shared" si="79"/>
        <v>2.8723347599999949</v>
      </c>
      <c r="G56" s="53">
        <f t="shared" si="79"/>
        <v>3.1788692900000193</v>
      </c>
      <c r="H56" s="51"/>
      <c r="I56" s="51"/>
      <c r="J56" s="52">
        <f t="shared" si="37"/>
        <v>42240</v>
      </c>
      <c r="K56" s="53">
        <f t="shared" ref="K56:BB56" si="100">IF(AND(K$39="S/A", K26&gt;0), ((1+K26/200)^2-1)*100, IF(AND(K$39="Qtrly", K26&gt;0), ((1+K26/400)^4-1)*100, ""))</f>
        <v>3.2865689999999947</v>
      </c>
      <c r="L56" s="53">
        <f t="shared" si="100"/>
        <v>3.3658556100000236</v>
      </c>
      <c r="M56" s="53">
        <f t="shared" si="100"/>
        <v>3.2388084224999947</v>
      </c>
      <c r="N56" s="53">
        <f t="shared" si="100"/>
        <v>3.3150273600000002</v>
      </c>
      <c r="O56" s="53">
        <f t="shared" si="100"/>
        <v>3.6497067224999791</v>
      </c>
      <c r="P56" s="53">
        <f t="shared" si="100"/>
        <v>3.9268108024999915</v>
      </c>
      <c r="Q56" s="53">
        <f t="shared" si="100"/>
        <v>3.5001022499999923</v>
      </c>
      <c r="R56" s="53">
        <f t="shared" si="100"/>
        <v>3.5173979225000096</v>
      </c>
      <c r="S56" s="53">
        <f t="shared" si="100"/>
        <v>4.1226364024999906</v>
      </c>
      <c r="T56" s="53">
        <f t="shared" si="100"/>
        <v>4.270647690000029</v>
      </c>
      <c r="U56" s="53">
        <f t="shared" si="100"/>
        <v>4.6938240000000242</v>
      </c>
      <c r="V56" s="53">
        <f t="shared" si="100"/>
        <v>3.5143456399999939</v>
      </c>
      <c r="W56" s="53">
        <f t="shared" si="100"/>
        <v>3.9747302399999906</v>
      </c>
      <c r="X56" s="53">
        <f t="shared" si="100"/>
        <v>4.2073472400000034</v>
      </c>
      <c r="Y56" s="53">
        <f t="shared" si="100"/>
        <v>4.780814062499994</v>
      </c>
      <c r="Z56" s="53">
        <f t="shared" si="100"/>
        <v>4.2829016100000006</v>
      </c>
      <c r="AA56" s="53">
        <f t="shared" si="100"/>
        <v>4.3360102499999886</v>
      </c>
      <c r="AB56" s="53">
        <f t="shared" si="100"/>
        <v>3.7220033599999924</v>
      </c>
      <c r="AC56" s="53">
        <f t="shared" si="100"/>
        <v>3.9839075624999998</v>
      </c>
      <c r="AD56" s="53">
        <f t="shared" si="100"/>
        <v>4.0099254349827307</v>
      </c>
      <c r="AE56" s="53">
        <f t="shared" si="100"/>
        <v>4.3993497600000042</v>
      </c>
      <c r="AF56" s="53">
        <f t="shared" si="39"/>
        <v>3.7526828246428279</v>
      </c>
      <c r="AG56" s="53">
        <f t="shared" si="39"/>
        <v>4.0777434224999798</v>
      </c>
      <c r="AH56" s="53">
        <f t="shared" si="100"/>
        <v>3.1443360000000142</v>
      </c>
      <c r="AI56" s="53">
        <f t="shared" si="100"/>
        <v>3.3689057024999913</v>
      </c>
      <c r="AJ56" s="53">
        <f t="shared" si="100"/>
        <v>3.4889117025000083</v>
      </c>
      <c r="AK56" s="53">
        <f t="shared" si="100"/>
        <v>3.6089873224999902</v>
      </c>
      <c r="AL56" s="53">
        <f t="shared" si="100"/>
        <v>3.644616359999997</v>
      </c>
      <c r="AM56" s="53">
        <f t="shared" si="100"/>
        <v>3.9359860100000033</v>
      </c>
      <c r="AN56" s="53">
        <f t="shared" si="100"/>
        <v>4.0655015624999846</v>
      </c>
      <c r="AO56" s="53">
        <f t="shared" ref="AO56" si="101">IF(AND(AO$39="S/A", AO26&gt;0), ((1+AO26/200)^2-1)*100, IF(AND(AO$39="Qtrly", AO26&gt;0), ((1+AO26/400)^4-1)*100, ""))</f>
        <v>4.6621072024999988</v>
      </c>
      <c r="AP56" s="53">
        <f t="shared" si="100"/>
        <v>3.3109616400000208</v>
      </c>
      <c r="AQ56" s="53">
        <f t="shared" si="100"/>
        <v>3.7006172224999911</v>
      </c>
      <c r="AR56" s="53">
        <f t="shared" si="100"/>
        <v>4.1022293024999934</v>
      </c>
      <c r="AS56" s="53">
        <f t="shared" si="100"/>
        <v>3.3790730025000215</v>
      </c>
      <c r="AT56" s="53">
        <f t="shared" si="100"/>
        <v>3.1748062499999952</v>
      </c>
      <c r="AU56" s="53">
        <f t="shared" si="100"/>
        <v>3.3333240899999783</v>
      </c>
      <c r="AV56" s="53">
        <f t="shared" si="100"/>
        <v>3.7627449599999974</v>
      </c>
      <c r="AW56" s="53">
        <f t="shared" ref="AW56" si="102">IF(AND(AW$39="S/A", AW26&gt;0), ((1+AW26/200)^2-1)*100, IF(AND(AW$39="Qtrly", AW26&gt;0), ((1+AW26/400)^4-1)*100, ""))</f>
        <v>3.9370055025000017</v>
      </c>
      <c r="AX56" s="53">
        <f t="shared" si="100"/>
        <v>4.149168622499988</v>
      </c>
      <c r="AY56" s="53">
        <f t="shared" ref="AY56" si="103">IF(AND(AY$39="S/A", AY26&gt;0), ((1+AY26/200)^2-1)*100, IF(AND(AY$39="Qtrly", AY26&gt;0), ((1+AY26/400)^4-1)*100, ""))</f>
        <v>4.6764303225000026</v>
      </c>
      <c r="AZ56" s="53">
        <f t="shared" si="100"/>
        <v>3.5102760000000233</v>
      </c>
      <c r="BA56" s="53">
        <f t="shared" si="100"/>
        <v>4.0420400100000142</v>
      </c>
      <c r="BB56" s="53">
        <f t="shared" si="100"/>
        <v>4.3646128100000015</v>
      </c>
    </row>
    <row r="57" spans="1:54" x14ac:dyDescent="0.25">
      <c r="A57" s="46">
        <f t="shared" si="35"/>
        <v>42241</v>
      </c>
      <c r="B57" s="50">
        <f t="shared" si="79"/>
        <v>2.5591671225000168</v>
      </c>
      <c r="C57" s="50">
        <f t="shared" si="79"/>
        <v>2.6047443599999998</v>
      </c>
      <c r="D57" s="50">
        <f t="shared" si="79"/>
        <v>2.6756624100000126</v>
      </c>
      <c r="E57" s="50">
        <f t="shared" si="79"/>
        <v>2.7303873599999973</v>
      </c>
      <c r="F57" s="53">
        <f t="shared" si="79"/>
        <v>2.9169670400000181</v>
      </c>
      <c r="G57" s="53">
        <f t="shared" si="79"/>
        <v>3.221536040000017</v>
      </c>
      <c r="H57" s="51"/>
      <c r="I57" s="51"/>
      <c r="J57" s="52">
        <f t="shared" si="37"/>
        <v>42241</v>
      </c>
      <c r="K57" s="53">
        <f t="shared" ref="K57:BB57" si="104">IF(AND(K$39="S/A", K27&gt;0), ((1+K27/200)^2-1)*100, IF(AND(K$39="Qtrly", K27&gt;0), ((1+K27/400)^4-1)*100, ""))</f>
        <v>3.3384068025000158</v>
      </c>
      <c r="L57" s="53">
        <f t="shared" si="104"/>
        <v>3.3851736225000151</v>
      </c>
      <c r="M57" s="53">
        <f t="shared" si="104"/>
        <v>3.2560822500000253</v>
      </c>
      <c r="N57" s="53">
        <f t="shared" si="104"/>
        <v>3.3302745225000097</v>
      </c>
      <c r="O57" s="53">
        <f t="shared" si="104"/>
        <v>3.6771968399999855</v>
      </c>
      <c r="P57" s="53">
        <f t="shared" si="104"/>
        <v>3.9614748224999774</v>
      </c>
      <c r="Q57" s="53">
        <f t="shared" si="104"/>
        <v>3.502136960000013</v>
      </c>
      <c r="R57" s="53">
        <f t="shared" si="104"/>
        <v>3.5184153599999712</v>
      </c>
      <c r="S57" s="53">
        <f t="shared" si="104"/>
        <v>4.1501891600000063</v>
      </c>
      <c r="T57" s="53">
        <f t="shared" si="104"/>
        <v>4.3033264099999968</v>
      </c>
      <c r="U57" s="53">
        <f t="shared" si="104"/>
        <v>4.7501075624999833</v>
      </c>
      <c r="V57" s="53">
        <f t="shared" si="104"/>
        <v>3.5194328024999777</v>
      </c>
      <c r="W57" s="53">
        <f t="shared" si="104"/>
        <v>3.995124839999975</v>
      </c>
      <c r="X57" s="53">
        <f t="shared" si="104"/>
        <v>4.2379740899999963</v>
      </c>
      <c r="Y57" s="53">
        <f t="shared" si="104"/>
        <v>4.8360971024999921</v>
      </c>
      <c r="Z57" s="53">
        <f t="shared" si="104"/>
        <v>4.3114968900000106</v>
      </c>
      <c r="AA57" s="53">
        <f t="shared" si="104"/>
        <v>4.3646128100000015</v>
      </c>
      <c r="AB57" s="53">
        <f t="shared" si="104"/>
        <v>3.7301510400000071</v>
      </c>
      <c r="AC57" s="53">
        <f t="shared" si="104"/>
        <v>4.004303062499992</v>
      </c>
      <c r="AD57" s="53">
        <f t="shared" si="104"/>
        <v>4.0315555709554252</v>
      </c>
      <c r="AE57" s="53">
        <f t="shared" si="104"/>
        <v>4.4361363600000203</v>
      </c>
      <c r="AF57" s="53">
        <f t="shared" si="39"/>
        <v>3.763991453138682</v>
      </c>
      <c r="AG57" s="53">
        <f t="shared" si="39"/>
        <v>4.0950872900000101</v>
      </c>
      <c r="AH57" s="53">
        <f t="shared" si="104"/>
        <v>3.1473828224999778</v>
      </c>
      <c r="AI57" s="53">
        <f t="shared" si="104"/>
        <v>3.3841568399999966</v>
      </c>
      <c r="AJ57" s="53">
        <f t="shared" si="104"/>
        <v>3.511293402499982</v>
      </c>
      <c r="AK57" s="53">
        <f t="shared" si="104"/>
        <v>3.616112639999991</v>
      </c>
      <c r="AL57" s="53">
        <f t="shared" si="104"/>
        <v>3.6710876099999901</v>
      </c>
      <c r="AM57" s="53">
        <f t="shared" si="104"/>
        <v>3.9747302399999906</v>
      </c>
      <c r="AN57" s="53">
        <f t="shared" si="104"/>
        <v>4.1073308899999939</v>
      </c>
      <c r="AO57" s="53">
        <f t="shared" ref="AO57" si="105">IF(AND(AO$39="S/A", AO27&gt;0), ((1+AO27/200)^2-1)*100, IF(AND(AO$39="Qtrly", AO27&gt;0), ((1+AO27/400)^4-1)*100, ""))</f>
        <v>4.7132657025000135</v>
      </c>
      <c r="AP57" s="53">
        <f t="shared" si="104"/>
        <v>3.3150273600000002</v>
      </c>
      <c r="AQ57" s="53">
        <f t="shared" si="104"/>
        <v>3.7220033599999924</v>
      </c>
      <c r="AR57" s="53">
        <f t="shared" si="104"/>
        <v>4.1399840099999752</v>
      </c>
      <c r="AS57" s="53">
        <f t="shared" si="104"/>
        <v>3.3872072024999866</v>
      </c>
      <c r="AT57" s="53">
        <f t="shared" si="104"/>
        <v>3.1768377599999953</v>
      </c>
      <c r="AU57" s="53">
        <f t="shared" si="104"/>
        <v>3.3475559999999849</v>
      </c>
      <c r="AV57" s="53">
        <f t="shared" si="104"/>
        <v>3.7953439999999894</v>
      </c>
      <c r="AW57" s="53">
        <f t="shared" ref="AW57" si="106">IF(AND(AW$39="S/A", AW27&gt;0), ((1+AW27/200)^2-1)*100, IF(AND(AW$39="Qtrly", AW27&gt;0), ((1+AW27/400)^4-1)*100, ""))</f>
        <v>3.9798287025000212</v>
      </c>
      <c r="AX57" s="53">
        <f t="shared" si="104"/>
        <v>4.2185765624999982</v>
      </c>
      <c r="AY57" s="53">
        <f t="shared" ref="AY57" si="107">IF(AND(AY$39="S/A", AY27&gt;0), ((1+AY27/200)^2-1)*100, IF(AND(AY$39="Qtrly", AY27&gt;0), ((1+AY27/400)^4-1)*100, ""))</f>
        <v>4.733732602500007</v>
      </c>
      <c r="AZ57" s="53">
        <f t="shared" si="104"/>
        <v>3.5194328024999777</v>
      </c>
      <c r="BA57" s="53">
        <f t="shared" si="104"/>
        <v>4.0593809024999983</v>
      </c>
      <c r="BB57" s="53">
        <f t="shared" si="104"/>
        <v>4.3942410225000117</v>
      </c>
    </row>
    <row r="58" spans="1:54" x14ac:dyDescent="0.25">
      <c r="A58" s="46">
        <f t="shared" si="35"/>
        <v>42242</v>
      </c>
      <c r="B58" s="50">
        <f t="shared" si="79"/>
        <v>2.5622052899999748</v>
      </c>
      <c r="C58" s="50">
        <f t="shared" si="79"/>
        <v>2.6098091224999731</v>
      </c>
      <c r="D58" s="50">
        <f t="shared" si="79"/>
        <v>2.6827555625000166</v>
      </c>
      <c r="E58" s="50">
        <f t="shared" si="79"/>
        <v>2.7364688100000034</v>
      </c>
      <c r="F58" s="53">
        <f t="shared" si="79"/>
        <v>2.9149380899999855</v>
      </c>
      <c r="G58" s="53">
        <f t="shared" si="79"/>
        <v>3.221536040000017</v>
      </c>
      <c r="H58" s="51"/>
      <c r="I58" s="51"/>
      <c r="J58" s="52">
        <f t="shared" si="37"/>
        <v>42242</v>
      </c>
      <c r="K58" s="53">
        <f t="shared" ref="K58:BB58" si="108">IF(AND(K$39="S/A", K28&gt;0), ((1+K28/200)^2-1)*100, IF(AND(K$39="Qtrly", K28&gt;0), ((1+K28/400)^4-1)*100, ""))</f>
        <v>3.4350020900000278</v>
      </c>
      <c r="L58" s="53">
        <f t="shared" si="108"/>
        <v>3.3790730025000215</v>
      </c>
      <c r="M58" s="53">
        <f t="shared" si="108"/>
        <v>3.2489693225000282</v>
      </c>
      <c r="N58" s="53">
        <f t="shared" si="108"/>
        <v>3.3201096225000004</v>
      </c>
      <c r="O58" s="53">
        <f t="shared" si="108"/>
        <v>3.668033062500009</v>
      </c>
      <c r="P58" s="53">
        <f t="shared" si="108"/>
        <v>3.9594356025000277</v>
      </c>
      <c r="Q58" s="53">
        <f t="shared" si="108"/>
        <v>3.5041716900000131</v>
      </c>
      <c r="R58" s="53">
        <f t="shared" si="108"/>
        <v>3.4929809224999886</v>
      </c>
      <c r="S58" s="53">
        <f t="shared" si="108"/>
        <v>4.1399840099999752</v>
      </c>
      <c r="T58" s="53">
        <f t="shared" si="108"/>
        <v>4.2951562499999874</v>
      </c>
      <c r="U58" s="53">
        <f t="shared" si="108"/>
        <v>4.7490840900000109</v>
      </c>
      <c r="V58" s="53">
        <f t="shared" si="108"/>
        <v>3.4980675599999733</v>
      </c>
      <c r="W58" s="53">
        <f t="shared" si="108"/>
        <v>3.9839075624999998</v>
      </c>
      <c r="X58" s="53">
        <f t="shared" si="108"/>
        <v>4.2287855625000148</v>
      </c>
      <c r="Y58" s="53">
        <f t="shared" si="108"/>
        <v>4.8350732099999849</v>
      </c>
      <c r="Z58" s="53">
        <f t="shared" si="108"/>
        <v>4.304347702500011</v>
      </c>
      <c r="AA58" s="53">
        <f t="shared" si="108"/>
        <v>4.3605264900000273</v>
      </c>
      <c r="AB58" s="53">
        <f t="shared" si="108"/>
        <v>3.7158928099999988</v>
      </c>
      <c r="AC58" s="53">
        <f t="shared" si="108"/>
        <v>3.9941050625000196</v>
      </c>
      <c r="AD58" s="53">
        <f t="shared" si="108"/>
        <v>4.0202250790209115</v>
      </c>
      <c r="AE58" s="53">
        <f t="shared" si="108"/>
        <v>4.4279610000000025</v>
      </c>
      <c r="AF58" s="53">
        <f t="shared" si="39"/>
        <v>3.7557669043755126</v>
      </c>
      <c r="AG58" s="53">
        <f t="shared" si="39"/>
        <v>4.0828444100000194</v>
      </c>
      <c r="AH58" s="53">
        <f t="shared" si="108"/>
        <v>3.1311336225000153</v>
      </c>
      <c r="AI58" s="53">
        <f t="shared" si="108"/>
        <v>3.3750060224999823</v>
      </c>
      <c r="AJ58" s="53">
        <f t="shared" si="108"/>
        <v>3.4990849024999937</v>
      </c>
      <c r="AK58" s="53">
        <f t="shared" si="108"/>
        <v>3.6069515625000159</v>
      </c>
      <c r="AL58" s="53">
        <f t="shared" si="108"/>
        <v>3.6629422499999675</v>
      </c>
      <c r="AM58" s="53">
        <f t="shared" si="108"/>
        <v>3.9716712225000173</v>
      </c>
      <c r="AN58" s="53">
        <f t="shared" si="108"/>
        <v>4.1093715599999969</v>
      </c>
      <c r="AO58" s="53">
        <f t="shared" ref="AO58" si="109">IF(AND(AO$39="S/A", AO28&gt;0), ((1+AO28/200)^2-1)*100, IF(AND(AO$39="Qtrly", AO28&gt;0), ((1+AO28/400)^4-1)*100, ""))</f>
        <v>4.7286156899999821</v>
      </c>
      <c r="AP58" s="53">
        <f t="shared" si="108"/>
        <v>3.3089288100000003</v>
      </c>
      <c r="AQ58" s="53">
        <f t="shared" si="108"/>
        <v>3.7128376024999854</v>
      </c>
      <c r="AR58" s="53">
        <f t="shared" si="108"/>
        <v>4.1369225625000006</v>
      </c>
      <c r="AS58" s="53">
        <f t="shared" si="108"/>
        <v>3.3770395025000122</v>
      </c>
      <c r="AT58" s="53">
        <f t="shared" si="108"/>
        <v>3.1748062499999952</v>
      </c>
      <c r="AU58" s="53">
        <f t="shared" si="108"/>
        <v>3.3404399224999937</v>
      </c>
      <c r="AV58" s="53">
        <f t="shared" si="108"/>
        <v>3.7882125224999896</v>
      </c>
      <c r="AW58" s="53">
        <f t="shared" ref="AW58" si="110">IF(AND(AW$39="S/A", AW28&gt;0), ((1+AW28/200)^2-1)*100, IF(AND(AW$39="Qtrly", AW28&gt;0), ((1+AW28/400)^4-1)*100, ""))</f>
        <v>3.9910457600000004</v>
      </c>
      <c r="AX58" s="53">
        <f t="shared" si="108"/>
        <v>4.2185765624999982</v>
      </c>
      <c r="AY58" s="53">
        <f t="shared" ref="AY58" si="111">IF(AND(AY$39="S/A", AY28&gt;0), ((1+AY28/200)^2-1)*100, IF(AND(AY$39="Qtrly", AY28&gt;0), ((1+AY28/400)^4-1)*100, ""))</f>
        <v>4.7531780099999921</v>
      </c>
      <c r="AZ58" s="53">
        <f t="shared" si="108"/>
        <v>3.5051890624999915</v>
      </c>
      <c r="BA58" s="53">
        <f t="shared" si="108"/>
        <v>4.0502002499999801</v>
      </c>
      <c r="BB58" s="53">
        <f t="shared" si="108"/>
        <v>4.3921975624999998</v>
      </c>
    </row>
    <row r="59" spans="1:54" x14ac:dyDescent="0.25">
      <c r="A59" s="46">
        <f t="shared" si="35"/>
        <v>42243</v>
      </c>
      <c r="B59" s="50">
        <f t="shared" si="79"/>
        <v>2.5520782400000108</v>
      </c>
      <c r="C59" s="50">
        <f t="shared" si="79"/>
        <v>2.6118350625000009</v>
      </c>
      <c r="D59" s="50">
        <f t="shared" si="79"/>
        <v>2.6908623225000206</v>
      </c>
      <c r="E59" s="50">
        <f t="shared" si="79"/>
        <v>2.7668787600000133</v>
      </c>
      <c r="F59" s="53">
        <f t="shared" si="79"/>
        <v>2.9392868100000191</v>
      </c>
      <c r="G59" s="53">
        <f t="shared" si="79"/>
        <v>3.2530338224999955</v>
      </c>
      <c r="H59" s="51"/>
      <c r="I59" s="51"/>
      <c r="J59" s="52">
        <f t="shared" si="37"/>
        <v>42243</v>
      </c>
      <c r="K59" s="53">
        <f t="shared" ref="K59:BB59" si="112">IF(AND(K$39="S/A", K29&gt;0), ((1+K29/200)^2-1)*100, IF(AND(K$39="Qtrly", K29&gt;0), ((1+K29/400)^4-1)*100, ""))</f>
        <v>3.3211260899999928</v>
      </c>
      <c r="L59" s="53">
        <f t="shared" si="112"/>
        <v>3.3617888899999837</v>
      </c>
      <c r="M59" s="53">
        <f t="shared" si="112"/>
        <v>3.235760249999986</v>
      </c>
      <c r="N59" s="53">
        <f t="shared" si="112"/>
        <v>3.3028304400000152</v>
      </c>
      <c r="O59" s="53">
        <f t="shared" si="112"/>
        <v>3.6782150624999899</v>
      </c>
      <c r="P59" s="53">
        <f t="shared" si="112"/>
        <v>3.9624944399999862</v>
      </c>
      <c r="Q59" s="53">
        <f t="shared" si="112"/>
        <v>3.4767045224999737</v>
      </c>
      <c r="R59" s="53">
        <f t="shared" si="112"/>
        <v>3.4990849024999937</v>
      </c>
      <c r="S59" s="53">
        <f t="shared" si="112"/>
        <v>4.1410045024999897</v>
      </c>
      <c r="T59" s="53">
        <f t="shared" si="112"/>
        <v>4.3114968900000106</v>
      </c>
      <c r="U59" s="53">
        <f t="shared" si="112"/>
        <v>4.7634131599999741</v>
      </c>
      <c r="V59" s="53">
        <f t="shared" si="112"/>
        <v>3.5387651599999792</v>
      </c>
      <c r="W59" s="53">
        <f t="shared" si="112"/>
        <v>3.9859470225000138</v>
      </c>
      <c r="X59" s="53">
        <f t="shared" si="112"/>
        <v>4.2492050625000166</v>
      </c>
      <c r="Y59" s="53">
        <f t="shared" si="112"/>
        <v>4.8647681225000072</v>
      </c>
      <c r="Z59" s="53">
        <f t="shared" si="112"/>
        <v>4.3390746225000054</v>
      </c>
      <c r="AA59" s="53">
        <f t="shared" si="112"/>
        <v>4.3850456099999935</v>
      </c>
      <c r="AB59" s="53">
        <f t="shared" si="112"/>
        <v>3.7006172224999911</v>
      </c>
      <c r="AC59" s="53">
        <f t="shared" si="112"/>
        <v>3.9145778224999983</v>
      </c>
      <c r="AD59" s="53">
        <f t="shared" si="112"/>
        <v>4.0233151213915352</v>
      </c>
      <c r="AE59" s="53">
        <f t="shared" si="112"/>
        <v>4.4259172099999855</v>
      </c>
      <c r="AF59" s="53">
        <f t="shared" si="39"/>
        <v>3.7310961915930196</v>
      </c>
      <c r="AG59" s="53">
        <f t="shared" si="39"/>
        <v>4.1093715599999969</v>
      </c>
      <c r="AH59" s="53">
        <f t="shared" si="112"/>
        <v>3.1230095025000182</v>
      </c>
      <c r="AI59" s="53">
        <f t="shared" si="112"/>
        <v>3.3668723024999903</v>
      </c>
      <c r="AJ59" s="53">
        <f t="shared" si="112"/>
        <v>3.4919636099999929</v>
      </c>
      <c r="AK59" s="53">
        <f t="shared" si="112"/>
        <v>3.627310062500011</v>
      </c>
      <c r="AL59" s="53">
        <f t="shared" si="112"/>
        <v>3.6690512400000097</v>
      </c>
      <c r="AM59" s="53">
        <f t="shared" si="112"/>
        <v>3.9859470225000138</v>
      </c>
      <c r="AN59" s="53">
        <f t="shared" si="112"/>
        <v>4.1440660100000137</v>
      </c>
      <c r="AO59" s="53">
        <f t="shared" ref="AO59" si="113">IF(AND(AO$39="S/A", AO29&gt;0), ((1+AO29/200)^2-1)*100, IF(AND(AO$39="Qtrly", AO29&gt;0), ((1+AO29/400)^4-1)*100, ""))</f>
        <v>4.7726252224999932</v>
      </c>
      <c r="AP59" s="53">
        <f t="shared" si="112"/>
        <v>3.2936832224999879</v>
      </c>
      <c r="AQ59" s="53">
        <f t="shared" si="112"/>
        <v>3.7179296400000172</v>
      </c>
      <c r="AR59" s="53">
        <f t="shared" si="112"/>
        <v>4.1532508025000192</v>
      </c>
      <c r="AS59" s="53">
        <f t="shared" si="112"/>
        <v>3.3597555599999884</v>
      </c>
      <c r="AT59" s="53">
        <f t="shared" si="112"/>
        <v>3.1473828224999778</v>
      </c>
      <c r="AU59" s="53">
        <f t="shared" si="112"/>
        <v>3.3160438025000127</v>
      </c>
      <c r="AV59" s="53">
        <f t="shared" si="112"/>
        <v>3.7943252024999818</v>
      </c>
      <c r="AW59" s="53">
        <f t="shared" ref="AW59" si="114">IF(AND(AW$39="S/A", AW29&gt;0), ((1+AW29/200)^2-1)*100, IF(AND(AW$39="Qtrly", AW29&gt;0), ((1+AW29/400)^4-1)*100, ""))</f>
        <v>4.0022634224999853</v>
      </c>
      <c r="AX59" s="53">
        <f t="shared" si="112"/>
        <v>4.2440999999999729</v>
      </c>
      <c r="AY59" s="53">
        <f t="shared" ref="AY59" si="115">IF(AND(AY$39="S/A", AY29&gt;0), ((1+AY29/200)^2-1)*100, IF(AND(AY$39="Qtrly", AY29&gt;0), ((1+AY29/400)^4-1)*100, ""))</f>
        <v>4.7900268900000098</v>
      </c>
      <c r="AZ59" s="53">
        <f t="shared" si="112"/>
        <v>3.4756872900000069</v>
      </c>
      <c r="BA59" s="53">
        <f t="shared" si="112"/>
        <v>4.0512203024999804</v>
      </c>
      <c r="BB59" s="53">
        <f t="shared" si="112"/>
        <v>4.4065022025000067</v>
      </c>
    </row>
    <row r="60" spans="1:54" x14ac:dyDescent="0.25">
      <c r="A60" s="46">
        <f t="shared" si="35"/>
        <v>42244</v>
      </c>
      <c r="B60" s="50">
        <f t="shared" si="79"/>
        <v>2.5500528899999875</v>
      </c>
      <c r="C60" s="50">
        <f t="shared" si="79"/>
        <v>2.636147902500019</v>
      </c>
      <c r="D60" s="50">
        <f t="shared" si="79"/>
        <v>2.7263331600000162</v>
      </c>
      <c r="E60" s="50">
        <f t="shared" si="79"/>
        <v>2.7668787600000133</v>
      </c>
      <c r="F60" s="53">
        <f t="shared" si="79"/>
        <v>2.9849484225000111</v>
      </c>
      <c r="G60" s="53">
        <f t="shared" si="79"/>
        <v>3.2916505624999814</v>
      </c>
      <c r="H60" s="51"/>
      <c r="I60" s="51"/>
      <c r="J60" s="52">
        <f t="shared" si="37"/>
        <v>42244</v>
      </c>
      <c r="K60" s="53">
        <f t="shared" ref="K60:BB60" si="116">IF(AND(K$39="S/A", K30&gt;0), ((1+K30/200)^2-1)*100, IF(AND(K$39="Qtrly", K30&gt;0), ((1+K30/400)^4-1)*100, ""))</f>
        <v>3.2784387599999798</v>
      </c>
      <c r="L60" s="53">
        <f t="shared" si="116"/>
        <v>3.3536556899999903</v>
      </c>
      <c r="M60" s="53">
        <f t="shared" si="116"/>
        <v>3.210360562499992</v>
      </c>
      <c r="N60" s="53">
        <f t="shared" si="116"/>
        <v>3.3079124024999906</v>
      </c>
      <c r="O60" s="53">
        <f t="shared" si="116"/>
        <v>3.6883975625000121</v>
      </c>
      <c r="P60" s="53">
        <f t="shared" si="116"/>
        <v>3.9604552099999912</v>
      </c>
      <c r="Q60" s="53">
        <f t="shared" si="116"/>
        <v>3.468566802500006</v>
      </c>
      <c r="R60" s="53">
        <f t="shared" si="116"/>
        <v>3.4767045224999737</v>
      </c>
      <c r="S60" s="53">
        <f t="shared" si="116"/>
        <v>4.149168622499988</v>
      </c>
      <c r="T60" s="53">
        <f t="shared" si="116"/>
        <v>4.3094542399999991</v>
      </c>
      <c r="U60" s="53">
        <f t="shared" si="116"/>
        <v>4.7961690000000168</v>
      </c>
      <c r="V60" s="53">
        <f t="shared" si="116"/>
        <v>3.4960328900000226</v>
      </c>
      <c r="W60" s="53">
        <f t="shared" si="116"/>
        <v>3.992065522499999</v>
      </c>
      <c r="X60" s="53">
        <f t="shared" si="116"/>
        <v>4.2328693024999975</v>
      </c>
      <c r="Y60" s="53">
        <f t="shared" si="116"/>
        <v>4.8832015624999947</v>
      </c>
      <c r="Z60" s="53">
        <f t="shared" si="116"/>
        <v>4.3584833599999984</v>
      </c>
      <c r="AA60" s="53">
        <f t="shared" si="116"/>
        <v>4.3850456099999935</v>
      </c>
      <c r="AB60" s="53">
        <f t="shared" si="116"/>
        <v>3.6945073025000053</v>
      </c>
      <c r="AC60" s="53">
        <f t="shared" si="116"/>
        <v>3.9696319024999926</v>
      </c>
      <c r="AD60" s="53">
        <f t="shared" si="116"/>
        <v>4.0171351054937965</v>
      </c>
      <c r="AE60" s="53">
        <f t="shared" si="116"/>
        <v>4.4422680900000122</v>
      </c>
      <c r="AF60" s="53">
        <f t="shared" si="39"/>
        <v>3.7362355605701447</v>
      </c>
      <c r="AG60" s="53">
        <f t="shared" si="39"/>
        <v>4.1226364024999906</v>
      </c>
      <c r="AH60" s="53">
        <f t="shared" si="116"/>
        <v>3.1138702499999837</v>
      </c>
      <c r="AI60" s="53">
        <f t="shared" si="116"/>
        <v>3.364838922500013</v>
      </c>
      <c r="AJ60" s="53">
        <f t="shared" si="116"/>
        <v>3.49705022250002</v>
      </c>
      <c r="AK60" s="53">
        <f t="shared" si="116"/>
        <v>3.6028801024999835</v>
      </c>
      <c r="AL60" s="53">
        <f t="shared" si="116"/>
        <v>3.6751604100000224</v>
      </c>
      <c r="AM60" s="53">
        <f t="shared" si="116"/>
        <v>4.0104221024999998</v>
      </c>
      <c r="AN60" s="53">
        <f t="shared" si="116"/>
        <v>4.1593742225000119</v>
      </c>
      <c r="AO60" s="53">
        <f t="shared" ref="AO60" si="117">IF(AND(AO$39="S/A", AO30&gt;0), ((1+AO30/200)^2-1)*100, IF(AND(AO$39="Qtrly", AO30&gt;0), ((1+AO30/400)^4-1)*100, ""))</f>
        <v>4.804358760000027</v>
      </c>
      <c r="AP60" s="53">
        <f t="shared" si="116"/>
        <v>3.2774225024999826</v>
      </c>
      <c r="AQ60" s="53">
        <f t="shared" si="116"/>
        <v>3.7118192099999892</v>
      </c>
      <c r="AR60" s="53">
        <f t="shared" si="116"/>
        <v>4.1869318400000077</v>
      </c>
      <c r="AS60" s="53">
        <f t="shared" si="116"/>
        <v>3.3495892099999924</v>
      </c>
      <c r="AT60" s="53">
        <f t="shared" si="116"/>
        <v>3.1544922499999961</v>
      </c>
      <c r="AU60" s="53">
        <f t="shared" si="116"/>
        <v>3.3567056025000097</v>
      </c>
      <c r="AV60" s="53">
        <f t="shared" si="116"/>
        <v>3.7963628024999974</v>
      </c>
      <c r="AW60" s="53">
        <f t="shared" ref="AW60" si="118">IF(AND(AW$39="S/A", AW30&gt;0), ((1+AW30/200)^2-1)*100, IF(AND(AW$39="Qtrly", AW30&gt;0), ((1+AW30/400)^4-1)*100, ""))</f>
        <v>4.019601000000006</v>
      </c>
      <c r="AX60" s="53">
        <f t="shared" si="116"/>
        <v>4.2563523600000153</v>
      </c>
      <c r="AY60" s="53">
        <f t="shared" ref="AY60" si="119">IF(AND(AY$39="S/A", AY30&gt;0), ((1+AY30/200)^2-1)*100, IF(AND(AY$39="Qtrly", AY30&gt;0), ((1+AY30/400)^4-1)*100, ""))</f>
        <v>4.8289299599999946</v>
      </c>
      <c r="AZ60" s="53">
        <f t="shared" si="116"/>
        <v>3.4817907600000142</v>
      </c>
      <c r="BA60" s="53">
        <f t="shared" si="116"/>
        <v>4.0522403600000034</v>
      </c>
      <c r="BB60" s="53">
        <f t="shared" si="116"/>
        <v>4.4218296900000009</v>
      </c>
    </row>
    <row r="61" spans="1:54" x14ac:dyDescent="0.25">
      <c r="A61" s="46">
        <f t="shared" si="35"/>
        <v>42247</v>
      </c>
      <c r="B61" s="50">
        <f t="shared" ref="B61:G63" si="120">IF(AND(B$39="S/A", B31&gt;0), ((1+B31/200)^2-1)*100, IF(AND(B$39="Qtrly", B31&gt;0), ((1+B31/400)^4-1)*100, ""))</f>
        <v>2.527775359999973</v>
      </c>
      <c r="C61" s="50">
        <f t="shared" si="120"/>
        <v>2.6006926400000019</v>
      </c>
      <c r="D61" s="50">
        <f t="shared" si="120"/>
        <v>2.6939024399999845</v>
      </c>
      <c r="E61" s="50">
        <f t="shared" si="120"/>
        <v>2.7648512900000144</v>
      </c>
      <c r="F61" s="53">
        <f t="shared" si="120"/>
        <v>2.9555208899999963</v>
      </c>
      <c r="G61" s="53">
        <f t="shared" si="120"/>
        <v>3.2601468900000041</v>
      </c>
      <c r="H61" s="51"/>
      <c r="I61" s="51"/>
      <c r="J61" s="52">
        <f t="shared" si="37"/>
        <v>42247</v>
      </c>
      <c r="K61" s="53">
        <f t="shared" ref="K61:BB61" si="121">IF(AND(K$39="S/A", K31&gt;0), ((1+K31/200)^2-1)*100, IF(AND(K$39="Qtrly", K31&gt;0), ((1+K31/400)^4-1)*100, ""))</f>
        <v>3.3373902500000163</v>
      </c>
      <c r="L61" s="53">
        <f t="shared" si="121"/>
        <v>3.3485726024999884</v>
      </c>
      <c r="M61" s="53">
        <f t="shared" si="121"/>
        <v>3.1961381024999902</v>
      </c>
      <c r="N61" s="53">
        <f t="shared" si="121"/>
        <v>3.2855527024999942</v>
      </c>
      <c r="O61" s="53">
        <f t="shared" si="121"/>
        <v>3.6619241025000138</v>
      </c>
      <c r="P61" s="53">
        <f t="shared" si="121"/>
        <v>3.9380250000000228</v>
      </c>
      <c r="Q61" s="53">
        <f t="shared" si="121"/>
        <v>3.456360822499982</v>
      </c>
      <c r="R61" s="53">
        <f t="shared" si="121"/>
        <v>3.4634808899999703</v>
      </c>
      <c r="S61" s="53">
        <f t="shared" si="121"/>
        <v>4.1246772225000061</v>
      </c>
      <c r="T61" s="53">
        <f t="shared" si="121"/>
        <v>4.2849440000000127</v>
      </c>
      <c r="U61" s="53">
        <f t="shared" si="121"/>
        <v>4.7716016399999894</v>
      </c>
      <c r="V61" s="53">
        <f t="shared" si="121"/>
        <v>3.4360191224999781</v>
      </c>
      <c r="W61" s="53">
        <f t="shared" si="121"/>
        <v>3.968612249999981</v>
      </c>
      <c r="X61" s="53">
        <f t="shared" si="121"/>
        <v>4.210409722499997</v>
      </c>
      <c r="Y61" s="53">
        <f t="shared" si="121"/>
        <v>4.8586240025000116</v>
      </c>
      <c r="Z61" s="53">
        <f t="shared" si="121"/>
        <v>4.3339673599999795</v>
      </c>
      <c r="AA61" s="53">
        <f t="shared" si="121"/>
        <v>4.3686992099999822</v>
      </c>
      <c r="AB61" s="53">
        <f t="shared" si="121"/>
        <v>3.6782150624999899</v>
      </c>
      <c r="AC61" s="53">
        <f t="shared" si="121"/>
        <v>3.9461811599999841</v>
      </c>
      <c r="AD61" s="53">
        <f t="shared" si="121"/>
        <v>3.996537041237147</v>
      </c>
      <c r="AE61" s="53">
        <f t="shared" si="121"/>
        <v>4.4259172099999855</v>
      </c>
      <c r="AF61" s="53">
        <f t="shared" si="39"/>
        <v>3.7012916172230792</v>
      </c>
      <c r="AG61" s="53">
        <f t="shared" si="39"/>
        <v>4.0991684099999759</v>
      </c>
      <c r="AH61" s="53">
        <f t="shared" si="121"/>
        <v>3.1006698224999907</v>
      </c>
      <c r="AI61" s="53">
        <f t="shared" si="121"/>
        <v>3.3414564899999943</v>
      </c>
      <c r="AJ61" s="53">
        <f t="shared" si="121"/>
        <v>3.4736528400000077</v>
      </c>
      <c r="AK61" s="53">
        <f t="shared" si="121"/>
        <v>3.58048850249999</v>
      </c>
      <c r="AL61" s="53">
        <f t="shared" si="121"/>
        <v>3.6517429024999881</v>
      </c>
      <c r="AM61" s="53">
        <f t="shared" si="121"/>
        <v>3.987986502499985</v>
      </c>
      <c r="AN61" s="53">
        <f t="shared" si="121"/>
        <v>4.132840702500018</v>
      </c>
      <c r="AO61" s="53">
        <f t="shared" ref="AO61" si="122">IF(AND(AO$39="S/A", AO31&gt;0), ((1+AO31/200)^2-1)*100, IF(AND(AO$39="Qtrly", AO31&gt;0), ((1+AO31/400)^4-1)*100, ""))</f>
        <v>4.7736488099999974</v>
      </c>
      <c r="AP61" s="53">
        <f t="shared" si="121"/>
        <v>3.2774225024999826</v>
      </c>
      <c r="AQ61" s="53">
        <f t="shared" si="121"/>
        <v>3.6883975625000121</v>
      </c>
      <c r="AR61" s="53">
        <f t="shared" si="121"/>
        <v>4.1644772099999949</v>
      </c>
      <c r="AS61" s="53">
        <f t="shared" si="121"/>
        <v>3.3292580100000135</v>
      </c>
      <c r="AT61" s="53">
        <f t="shared" si="121"/>
        <v>3.1575392225000165</v>
      </c>
      <c r="AU61" s="53">
        <f t="shared" si="121"/>
        <v>3.3343406224999983</v>
      </c>
      <c r="AV61" s="53">
        <f t="shared" si="121"/>
        <v>3.7759877024999833</v>
      </c>
      <c r="AW61" s="53">
        <f t="shared" ref="AW61" si="123">IF(AND(AW$39="S/A", AW31&gt;0), ((1+AW31/200)^2-1)*100, IF(AND(AW$39="Qtrly", AW31&gt;0), ((1+AW31/400)^4-1)*100, ""))</f>
        <v>4.001243610000027</v>
      </c>
      <c r="AX61" s="53">
        <f t="shared" si="121"/>
        <v>4.2440999999999729</v>
      </c>
      <c r="AY61" s="53">
        <f t="shared" ref="AY61" si="124">IF(AND(AY$39="S/A", AY31&gt;0), ((1+AY31/200)^2-1)*100, IF(AND(AY$39="Qtrly", AY31&gt;0), ((1+AY31/400)^4-1)*100, ""))</f>
        <v>4.8023112900000164</v>
      </c>
      <c r="AZ61" s="53">
        <f t="shared" si="121"/>
        <v>3.4644980624999988</v>
      </c>
      <c r="BA61" s="53">
        <f t="shared" si="121"/>
        <v>4.02776036000001</v>
      </c>
      <c r="BB61" s="53">
        <f t="shared" si="121"/>
        <v>4.398328002499996</v>
      </c>
    </row>
    <row r="62" spans="1:54" x14ac:dyDescent="0.25">
      <c r="A62" s="46" t="str">
        <f t="shared" si="35"/>
        <v/>
      </c>
      <c r="B62" s="50" t="str">
        <f t="shared" si="120"/>
        <v/>
      </c>
      <c r="C62" s="50" t="str">
        <f t="shared" si="120"/>
        <v/>
      </c>
      <c r="D62" s="50" t="str">
        <f t="shared" si="120"/>
        <v/>
      </c>
      <c r="E62" s="50" t="str">
        <f t="shared" si="120"/>
        <v/>
      </c>
      <c r="F62" s="53" t="str">
        <f t="shared" si="120"/>
        <v/>
      </c>
      <c r="G62" s="53" t="str">
        <f t="shared" si="120"/>
        <v/>
      </c>
      <c r="H62" s="51"/>
      <c r="I62" s="51"/>
      <c r="J62" s="52" t="str">
        <f t="shared" si="37"/>
        <v/>
      </c>
      <c r="K62" s="53" t="str">
        <f t="shared" ref="K62:BB62" si="125">IF(AND(K$39="S/A", K32&gt;0), ((1+K32/200)^2-1)*100, IF(AND(K$39="Qtrly", K32&gt;0), ((1+K32/400)^4-1)*100, ""))</f>
        <v/>
      </c>
      <c r="L62" s="53" t="str">
        <f t="shared" si="125"/>
        <v/>
      </c>
      <c r="M62" s="53" t="str">
        <f t="shared" si="125"/>
        <v/>
      </c>
      <c r="N62" s="53" t="str">
        <f t="shared" si="125"/>
        <v/>
      </c>
      <c r="O62" s="53" t="str">
        <f t="shared" si="125"/>
        <v/>
      </c>
      <c r="P62" s="53" t="str">
        <f t="shared" si="125"/>
        <v/>
      </c>
      <c r="Q62" s="53" t="str">
        <f t="shared" si="125"/>
        <v/>
      </c>
      <c r="R62" s="53" t="str">
        <f t="shared" si="125"/>
        <v/>
      </c>
      <c r="S62" s="53" t="str">
        <f t="shared" si="125"/>
        <v/>
      </c>
      <c r="T62" s="53" t="str">
        <f t="shared" si="125"/>
        <v/>
      </c>
      <c r="U62" s="53" t="str">
        <f t="shared" si="125"/>
        <v/>
      </c>
      <c r="V62" s="53" t="str">
        <f t="shared" si="125"/>
        <v/>
      </c>
      <c r="W62" s="53" t="str">
        <f t="shared" si="125"/>
        <v/>
      </c>
      <c r="X62" s="53" t="str">
        <f t="shared" si="125"/>
        <v/>
      </c>
      <c r="Y62" s="53" t="str">
        <f t="shared" si="125"/>
        <v/>
      </c>
      <c r="Z62" s="53" t="str">
        <f t="shared" si="125"/>
        <v/>
      </c>
      <c r="AA62" s="53" t="str">
        <f t="shared" si="125"/>
        <v/>
      </c>
      <c r="AB62" s="53" t="str">
        <f t="shared" si="125"/>
        <v/>
      </c>
      <c r="AC62" s="53" t="str">
        <f t="shared" si="125"/>
        <v/>
      </c>
      <c r="AD62" s="53" t="str">
        <f t="shared" si="125"/>
        <v/>
      </c>
      <c r="AE62" s="53" t="str">
        <f t="shared" si="125"/>
        <v/>
      </c>
      <c r="AF62" s="53" t="str">
        <f t="shared" si="39"/>
        <v/>
      </c>
      <c r="AG62" s="53" t="str">
        <f t="shared" si="39"/>
        <v/>
      </c>
      <c r="AH62" s="53" t="str">
        <f t="shared" si="125"/>
        <v/>
      </c>
      <c r="AI62" s="53" t="str">
        <f t="shared" si="125"/>
        <v/>
      </c>
      <c r="AJ62" s="53" t="str">
        <f t="shared" si="125"/>
        <v/>
      </c>
      <c r="AK62" s="53" t="str">
        <f t="shared" si="125"/>
        <v/>
      </c>
      <c r="AL62" s="53" t="str">
        <f t="shared" si="125"/>
        <v/>
      </c>
      <c r="AM62" s="53"/>
      <c r="AN62" s="53" t="str">
        <f t="shared" si="125"/>
        <v/>
      </c>
      <c r="AO62" s="53" t="str">
        <f t="shared" ref="AO62" si="126">IF(AND(AO$39="S/A", AO32&gt;0), ((1+AO32/200)^2-1)*100, IF(AND(AO$39="Qtrly", AO32&gt;0), ((1+AO32/400)^4-1)*100, ""))</f>
        <v/>
      </c>
      <c r="AP62" s="53" t="str">
        <f t="shared" si="125"/>
        <v/>
      </c>
      <c r="AQ62" s="53" t="str">
        <f t="shared" si="125"/>
        <v/>
      </c>
      <c r="AR62" s="53" t="str">
        <f t="shared" si="125"/>
        <v/>
      </c>
      <c r="AS62" s="53" t="str">
        <f t="shared" si="125"/>
        <v/>
      </c>
      <c r="AT62" s="53" t="str">
        <f t="shared" si="125"/>
        <v/>
      </c>
      <c r="AU62" s="53" t="str">
        <f t="shared" si="125"/>
        <v/>
      </c>
      <c r="AV62" s="53" t="str">
        <f t="shared" si="125"/>
        <v/>
      </c>
      <c r="AW62" s="53"/>
      <c r="AX62" s="53" t="str">
        <f t="shared" si="125"/>
        <v/>
      </c>
      <c r="AY62" s="53"/>
      <c r="AZ62" s="53" t="str">
        <f t="shared" si="125"/>
        <v/>
      </c>
      <c r="BA62" s="53" t="str">
        <f t="shared" si="125"/>
        <v/>
      </c>
      <c r="BB62" s="53" t="str">
        <f t="shared" si="125"/>
        <v/>
      </c>
    </row>
    <row r="63" spans="1:54" x14ac:dyDescent="0.25">
      <c r="A63" s="46" t="str">
        <f t="shared" si="35"/>
        <v/>
      </c>
      <c r="B63" s="54" t="str">
        <f t="shared" si="120"/>
        <v/>
      </c>
      <c r="C63" s="54" t="str">
        <f t="shared" si="120"/>
        <v/>
      </c>
      <c r="D63" s="54" t="str">
        <f t="shared" si="120"/>
        <v/>
      </c>
      <c r="E63" s="54" t="str">
        <f t="shared" si="120"/>
        <v/>
      </c>
      <c r="F63" s="55" t="str">
        <f t="shared" si="120"/>
        <v/>
      </c>
      <c r="G63" s="55" t="str">
        <f t="shared" si="120"/>
        <v/>
      </c>
      <c r="H63" s="51"/>
      <c r="I63" s="51"/>
      <c r="J63" s="52" t="str">
        <f t="shared" si="37"/>
        <v/>
      </c>
      <c r="K63" s="55" t="str">
        <f t="shared" ref="K63:BB63" si="127">IF(AND(K$39="S/A", K33&gt;0), ((1+K33/200)^2-1)*100, IF(AND(K$39="Qtrly", K33&gt;0), ((1+K33/400)^4-1)*100, ""))</f>
        <v/>
      </c>
      <c r="L63" s="55" t="str">
        <f t="shared" si="127"/>
        <v/>
      </c>
      <c r="M63" s="55" t="str">
        <f t="shared" si="127"/>
        <v/>
      </c>
      <c r="N63" s="55" t="str">
        <f t="shared" si="127"/>
        <v/>
      </c>
      <c r="O63" s="55" t="str">
        <f t="shared" si="127"/>
        <v/>
      </c>
      <c r="P63" s="55" t="str">
        <f t="shared" si="127"/>
        <v/>
      </c>
      <c r="Q63" s="55" t="str">
        <f t="shared" si="127"/>
        <v/>
      </c>
      <c r="R63" s="55" t="str">
        <f t="shared" si="127"/>
        <v/>
      </c>
      <c r="S63" s="55" t="str">
        <f t="shared" si="127"/>
        <v/>
      </c>
      <c r="T63" s="55" t="str">
        <f t="shared" si="127"/>
        <v/>
      </c>
      <c r="U63" s="55" t="str">
        <f t="shared" si="127"/>
        <v/>
      </c>
      <c r="V63" s="55" t="str">
        <f t="shared" si="127"/>
        <v/>
      </c>
      <c r="W63" s="55" t="str">
        <f t="shared" si="127"/>
        <v/>
      </c>
      <c r="X63" s="55" t="str">
        <f t="shared" si="127"/>
        <v/>
      </c>
      <c r="Y63" s="55" t="str">
        <f t="shared" si="127"/>
        <v/>
      </c>
      <c r="Z63" s="55" t="str">
        <f t="shared" si="127"/>
        <v/>
      </c>
      <c r="AA63" s="55" t="str">
        <f t="shared" si="127"/>
        <v/>
      </c>
      <c r="AB63" s="55" t="str">
        <f t="shared" si="127"/>
        <v/>
      </c>
      <c r="AC63" s="55" t="str">
        <f t="shared" si="127"/>
        <v/>
      </c>
      <c r="AD63" s="55" t="str">
        <f t="shared" si="127"/>
        <v/>
      </c>
      <c r="AE63" s="55" t="str">
        <f t="shared" si="127"/>
        <v/>
      </c>
      <c r="AF63" s="55" t="str">
        <f t="shared" si="39"/>
        <v/>
      </c>
      <c r="AG63" s="55" t="str">
        <f t="shared" si="39"/>
        <v/>
      </c>
      <c r="AH63" s="55" t="str">
        <f t="shared" si="127"/>
        <v/>
      </c>
      <c r="AI63" s="55" t="str">
        <f t="shared" si="127"/>
        <v/>
      </c>
      <c r="AJ63" s="55" t="str">
        <f t="shared" si="127"/>
        <v/>
      </c>
      <c r="AK63" s="55" t="str">
        <f t="shared" si="127"/>
        <v/>
      </c>
      <c r="AL63" s="55" t="str">
        <f t="shared" si="127"/>
        <v/>
      </c>
      <c r="AM63" s="55"/>
      <c r="AN63" s="55" t="str">
        <f t="shared" si="127"/>
        <v/>
      </c>
      <c r="AO63" s="55" t="str">
        <f t="shared" ref="AO63" si="128">IF(AND(AO$39="S/A", AO33&gt;0), ((1+AO33/200)^2-1)*100, IF(AND(AO$39="Qtrly", AO33&gt;0), ((1+AO33/400)^4-1)*100, ""))</f>
        <v/>
      </c>
      <c r="AP63" s="55" t="str">
        <f t="shared" si="127"/>
        <v/>
      </c>
      <c r="AQ63" s="55" t="str">
        <f t="shared" si="127"/>
        <v/>
      </c>
      <c r="AR63" s="55" t="str">
        <f t="shared" si="127"/>
        <v/>
      </c>
      <c r="AS63" s="55" t="str">
        <f t="shared" si="127"/>
        <v/>
      </c>
      <c r="AT63" s="55" t="str">
        <f t="shared" si="127"/>
        <v/>
      </c>
      <c r="AU63" s="55" t="str">
        <f t="shared" si="127"/>
        <v/>
      </c>
      <c r="AV63" s="55" t="str">
        <f t="shared" si="127"/>
        <v/>
      </c>
      <c r="AW63" s="55"/>
      <c r="AX63" s="55" t="str">
        <f t="shared" si="127"/>
        <v/>
      </c>
      <c r="AY63" s="55"/>
      <c r="AZ63" s="55" t="str">
        <f t="shared" si="127"/>
        <v/>
      </c>
      <c r="BA63" s="55" t="str">
        <f t="shared" si="127"/>
        <v/>
      </c>
      <c r="BB63" s="55" t="str">
        <f t="shared" si="127"/>
        <v/>
      </c>
    </row>
    <row r="64" spans="1:54" x14ac:dyDescent="0.25">
      <c r="A64" s="57"/>
      <c r="B64" s="51"/>
      <c r="C64" s="51"/>
      <c r="D64" s="51"/>
      <c r="E64" s="51"/>
      <c r="F64" s="51"/>
      <c r="G64" s="60"/>
      <c r="H64" s="51"/>
      <c r="I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2"/>
      <c r="AU64" s="2"/>
      <c r="AV64" s="2"/>
      <c r="AW64" s="324"/>
      <c r="AX64" s="2"/>
      <c r="AY64" s="324"/>
      <c r="AZ64" s="2"/>
    </row>
    <row r="65" spans="1:54" ht="15" customHeight="1" x14ac:dyDescent="0.25">
      <c r="A65" s="57"/>
      <c r="B65" s="386" t="s">
        <v>82</v>
      </c>
      <c r="C65" s="352"/>
      <c r="D65" s="352"/>
      <c r="E65" s="352"/>
      <c r="F65" s="352"/>
      <c r="G65" s="353"/>
      <c r="H65" s="23"/>
      <c r="I65" s="24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2"/>
      <c r="AU65" s="2"/>
      <c r="AV65" s="2"/>
      <c r="AW65" s="324"/>
      <c r="AX65" s="2"/>
      <c r="AY65" s="324"/>
      <c r="AZ65" s="2"/>
    </row>
    <row r="66" spans="1:54" x14ac:dyDescent="0.25">
      <c r="A66" s="314" t="s">
        <v>83</v>
      </c>
      <c r="B66" s="60">
        <f>AVERAGE(B41:B63)</f>
        <v>2.5988152886904752</v>
      </c>
      <c r="C66" s="60">
        <f t="shared" ref="C66:G66" si="129">AVERAGE(C41:C63)</f>
        <v>2.6398169048809526</v>
      </c>
      <c r="D66" s="60">
        <f t="shared" si="129"/>
        <v>2.7236818479761928</v>
      </c>
      <c r="E66" s="60">
        <f t="shared" si="129"/>
        <v>2.7720467213095303</v>
      </c>
      <c r="F66" s="60">
        <f t="shared" si="129"/>
        <v>2.9827309853571493</v>
      </c>
      <c r="G66" s="61">
        <f t="shared" si="129"/>
        <v>3.3256881600000034</v>
      </c>
      <c r="H66" s="51"/>
      <c r="I66" s="51"/>
      <c r="K66" s="13"/>
      <c r="L66" s="13"/>
      <c r="M66" s="13"/>
      <c r="N66" s="13"/>
      <c r="O66" s="13"/>
      <c r="AA66" s="13"/>
      <c r="AG66" s="13"/>
      <c r="AH66" s="13"/>
      <c r="AI66" s="13"/>
      <c r="AJ66" s="13"/>
      <c r="AK66" s="13"/>
      <c r="AL66" s="13"/>
      <c r="AM66" s="275"/>
      <c r="AN66" s="13"/>
      <c r="AO66" s="13"/>
      <c r="AP66" s="13"/>
      <c r="AQ66" s="13"/>
      <c r="AR66" s="13"/>
      <c r="AS66" s="13"/>
    </row>
    <row r="67" spans="1:54" x14ac:dyDescent="0.25">
      <c r="A67" s="62"/>
      <c r="B67" s="51"/>
      <c r="C67" s="51"/>
      <c r="D67" s="51"/>
      <c r="E67" s="51"/>
      <c r="F67" s="56"/>
      <c r="G67" s="60"/>
      <c r="H67" s="51"/>
      <c r="I67" s="51"/>
      <c r="K67" s="13"/>
      <c r="L67" s="13"/>
      <c r="M67" s="13"/>
      <c r="N67" s="13"/>
      <c r="O67" s="13"/>
      <c r="AA67" s="13"/>
      <c r="AG67" s="13"/>
      <c r="AH67" s="13"/>
      <c r="AI67" s="13"/>
      <c r="AJ67" s="13"/>
      <c r="AK67" s="13"/>
      <c r="AL67" s="13"/>
      <c r="AM67" s="275"/>
      <c r="AN67" s="13"/>
      <c r="AO67" s="13"/>
      <c r="AP67" s="13"/>
      <c r="AQ67" s="13"/>
      <c r="AR67" s="13"/>
      <c r="AS67" s="13"/>
    </row>
    <row r="68" spans="1:54" x14ac:dyDescent="0.25">
      <c r="A68" s="62"/>
      <c r="B68" s="337" t="s">
        <v>84</v>
      </c>
      <c r="C68" s="338"/>
      <c r="D68" s="338"/>
      <c r="E68" s="338"/>
      <c r="F68" s="338"/>
      <c r="G68" s="339"/>
      <c r="H68" s="25"/>
      <c r="I68" s="25"/>
      <c r="K68" s="13"/>
      <c r="L68" s="13"/>
      <c r="M68" s="13"/>
      <c r="N68" s="13"/>
      <c r="O68" s="13"/>
      <c r="AA68" s="13"/>
      <c r="AG68" s="13"/>
      <c r="AH68" s="13"/>
      <c r="AI68" s="13"/>
      <c r="AJ68" s="13"/>
      <c r="AK68" s="13"/>
      <c r="AL68" s="13"/>
      <c r="AM68" s="275"/>
      <c r="AN68" s="13"/>
      <c r="AO68" s="13"/>
      <c r="AP68" s="13"/>
      <c r="AQ68" s="13"/>
      <c r="AR68" s="13"/>
      <c r="AS68" s="13"/>
    </row>
    <row r="69" spans="1:54" x14ac:dyDescent="0.25">
      <c r="A69" s="315"/>
      <c r="C69" s="194" t="s">
        <v>360</v>
      </c>
      <c r="D69" s="194" t="s">
        <v>98</v>
      </c>
      <c r="E69" s="194"/>
      <c r="F69" s="194"/>
      <c r="G69" s="195"/>
      <c r="H69" s="25"/>
      <c r="I69" s="25"/>
      <c r="K69" s="13"/>
      <c r="L69" s="13"/>
      <c r="M69" s="13"/>
      <c r="N69" s="13"/>
      <c r="O69" s="13"/>
      <c r="AA69" s="13"/>
      <c r="AG69" s="13"/>
      <c r="AH69" s="13"/>
      <c r="AI69" s="13"/>
      <c r="AJ69" s="13"/>
      <c r="AK69" s="13"/>
      <c r="AL69" s="13"/>
      <c r="AM69" s="275"/>
      <c r="AN69" s="13"/>
      <c r="AO69" s="13"/>
      <c r="AP69" s="13"/>
      <c r="AQ69" s="13"/>
      <c r="AR69" s="13"/>
      <c r="AS69" s="13"/>
    </row>
    <row r="70" spans="1:54" x14ac:dyDescent="0.25">
      <c r="A70" s="315"/>
      <c r="B70" s="274"/>
      <c r="C70" s="289">
        <v>5</v>
      </c>
      <c r="D70" s="201">
        <f>D66+(E66-D66)/(E10-D10)*($B$3+(365*5+1)-D10)</f>
        <v>2.7405789429635359</v>
      </c>
      <c r="E70" s="31"/>
      <c r="F70" s="31"/>
      <c r="G70" s="312"/>
      <c r="H70" s="26"/>
      <c r="I70" s="26"/>
      <c r="K70" s="13"/>
      <c r="L70" s="13"/>
      <c r="M70" s="13"/>
      <c r="N70" s="13"/>
      <c r="O70" s="13"/>
      <c r="AA70" s="13"/>
      <c r="AG70" s="13"/>
      <c r="AH70" s="13"/>
      <c r="AI70" s="13"/>
      <c r="AJ70" s="13"/>
      <c r="AK70" s="13"/>
      <c r="AL70" s="13"/>
      <c r="AM70" s="275"/>
      <c r="AN70" s="13"/>
      <c r="AO70" s="13"/>
      <c r="AP70" s="13"/>
      <c r="AQ70" s="13"/>
      <c r="AR70" s="13"/>
      <c r="AS70" s="13"/>
    </row>
    <row r="71" spans="1:54" x14ac:dyDescent="0.25">
      <c r="A71" s="62"/>
      <c r="G71" s="2"/>
      <c r="K71" s="385"/>
      <c r="L71" s="65" t="s">
        <v>441</v>
      </c>
      <c r="M71" s="325"/>
      <c r="N71" s="13"/>
      <c r="O71" s="13"/>
      <c r="AG71" s="196"/>
      <c r="AH71" s="13"/>
      <c r="AI71" s="13"/>
      <c r="AJ71" s="13"/>
      <c r="AK71" s="13"/>
      <c r="AL71" s="13"/>
      <c r="AM71" s="275"/>
      <c r="AN71" s="13"/>
      <c r="AO71" s="13"/>
      <c r="AP71" s="13"/>
      <c r="AQ71" s="13"/>
      <c r="AR71" s="13"/>
      <c r="AS71" s="13"/>
    </row>
    <row r="72" spans="1:54" x14ac:dyDescent="0.25">
      <c r="A72" s="62"/>
      <c r="C72" s="13"/>
      <c r="M72" s="13"/>
      <c r="N72" s="13"/>
      <c r="O72" s="13"/>
      <c r="AG72" s="13"/>
      <c r="AH72" s="13"/>
      <c r="AI72" s="13"/>
      <c r="AJ72" s="13"/>
      <c r="AK72" s="13"/>
      <c r="AL72" s="13"/>
      <c r="AM72" s="275"/>
      <c r="AN72" s="13"/>
      <c r="AO72" s="13"/>
      <c r="AP72" s="13"/>
      <c r="AQ72" s="13"/>
      <c r="AR72" s="13"/>
      <c r="AS72" s="13"/>
    </row>
    <row r="73" spans="1:54" x14ac:dyDescent="0.25">
      <c r="A73" s="62"/>
      <c r="K73" s="337" t="s">
        <v>85</v>
      </c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61"/>
      <c r="AS73" s="338"/>
      <c r="AT73" s="338"/>
      <c r="AU73" s="338"/>
      <c r="AV73" s="338"/>
      <c r="AW73" s="338"/>
      <c r="AX73" s="338"/>
      <c r="AY73" s="338"/>
      <c r="AZ73" s="338"/>
      <c r="BA73" s="338"/>
      <c r="BB73" s="339"/>
    </row>
    <row r="74" spans="1:54" x14ac:dyDescent="0.25">
      <c r="J74" s="170" t="str">
        <f t="shared" ref="J74:J100" si="130">A7</f>
        <v>Security name</v>
      </c>
      <c r="K74" s="64" t="str">
        <f t="shared" ref="K74:AJ74" si="131">K7</f>
        <v>AIANZ 7 1/4 11/07/15</v>
      </c>
      <c r="L74" s="64" t="str">
        <f t="shared" si="131"/>
        <v>AIANZ 8 08/10/16</v>
      </c>
      <c r="M74" s="64" t="str">
        <f t="shared" si="131"/>
        <v>AIANZ 8 11/15/16</v>
      </c>
      <c r="N74" s="64" t="str">
        <f t="shared" si="131"/>
        <v>AIANZ 5.47 10/17/17</v>
      </c>
      <c r="O74" s="64" t="str">
        <f t="shared" si="131"/>
        <v>AIANZ 4.73 12/13/19</v>
      </c>
      <c r="P74" s="64" t="str">
        <f t="shared" si="131"/>
        <v>AIANZ 5.52 05/28/21</v>
      </c>
      <c r="Q74" s="64" t="str">
        <f t="shared" si="131"/>
        <v>GENEPO 7.65 03/15/16</v>
      </c>
      <c r="R74" s="64" t="str">
        <f t="shared" si="131"/>
        <v>GENEPO 7.185 09/15/16</v>
      </c>
      <c r="S74" s="64" t="str">
        <f t="shared" si="131"/>
        <v>GENEPO 5.205 11/01/19</v>
      </c>
      <c r="T74" s="64" t="str">
        <f t="shared" si="131"/>
        <v>GENEPO 8.3 06/23/20</v>
      </c>
      <c r="U74" s="64" t="str">
        <f t="shared" si="131"/>
        <v>GENEPO 5.81 03/08/23</v>
      </c>
      <c r="V74" s="64" t="str">
        <f t="shared" si="131"/>
        <v>MRPNZ 7.55 10/12/16</v>
      </c>
      <c r="W74" s="64" t="str">
        <f t="shared" si="131"/>
        <v>MRPNZ 5.029 03/06/19</v>
      </c>
      <c r="X74" s="64" t="str">
        <f t="shared" si="131"/>
        <v>MRPNZ 8.21 02/11/20</v>
      </c>
      <c r="Y74" s="64" t="str">
        <f t="shared" si="131"/>
        <v>MRPNZ 5.793 03/06/23</v>
      </c>
      <c r="Z74" s="64" t="str">
        <f t="shared" si="131"/>
        <v>WIANZ 5.27 06/11/20</v>
      </c>
      <c r="AA74" s="64" t="str">
        <f t="shared" si="131"/>
        <v>WIANZ 6 1/4 05/15/21</v>
      </c>
      <c r="AB74" s="64" t="str">
        <f t="shared" si="131"/>
        <v>CENNZ 7.855 04/13/17</v>
      </c>
      <c r="AC74" s="64" t="str">
        <f t="shared" si="131"/>
        <v>CENNZ 4.8 05/24/18</v>
      </c>
      <c r="AD74" s="64" t="str">
        <f t="shared" si="131"/>
        <v>CENNZ 5.8 05/15/19</v>
      </c>
      <c r="AE74" s="44" t="str">
        <f t="shared" si="131"/>
        <v>CENNZ 5.277 05/27/20</v>
      </c>
      <c r="AF74" s="64" t="str">
        <f t="shared" ref="AF74:AG77" si="132">AF7</f>
        <v>PIFAU 6.74 09/28/17</v>
      </c>
      <c r="AG74" s="44" t="str">
        <f t="shared" si="132"/>
        <v>PIFAU 6.31 12/20/18</v>
      </c>
      <c r="AH74" s="64" t="str">
        <f t="shared" si="131"/>
        <v>TPNZ 6.595 02/15/17</v>
      </c>
      <c r="AI74" s="64" t="str">
        <f t="shared" si="131"/>
        <v>TPNZ 5.14 11/30/18</v>
      </c>
      <c r="AJ74" s="64" t="str">
        <f t="shared" si="131"/>
        <v>TPNZ 4.65 09/06/19</v>
      </c>
      <c r="AK74" s="64" t="str">
        <f t="shared" ref="AK74:BB74" si="133">AK7</f>
        <v>TPNZ 7.19 11/12/19</v>
      </c>
      <c r="AL74" s="64" t="str">
        <f t="shared" si="133"/>
        <v>TPNZ 6.95 06/10/20</v>
      </c>
      <c r="AM74" s="64" t="str">
        <f t="shared" ref="AM74" si="134">AM7</f>
        <v>TPNZ 4.3 06/30/22</v>
      </c>
      <c r="AN74" s="64" t="str">
        <f t="shared" si="133"/>
        <v>TPNZ 5.448 03/15/23</v>
      </c>
      <c r="AO74" s="64" t="str">
        <f t="shared" si="133"/>
        <v>TPNZ 5.893 03/15/28</v>
      </c>
      <c r="AP74" s="64" t="str">
        <f t="shared" si="133"/>
        <v>SPKNZ 7.04 03/22/16</v>
      </c>
      <c r="AQ74" s="64" t="str">
        <f t="shared" si="133"/>
        <v>SPKNZ 5 1/4 10/25/19</v>
      </c>
      <c r="AR74" s="64" t="str">
        <f t="shared" si="133"/>
        <v>SPKNZ 4 1/2 03/25/22</v>
      </c>
      <c r="AS74" s="64" t="str">
        <f t="shared" si="133"/>
        <v>TLSAU 7.515 07/11/17</v>
      </c>
      <c r="AT74" s="64" t="str">
        <f t="shared" si="133"/>
        <v>FCGNZ 6.83 03/04/16</v>
      </c>
      <c r="AU74" s="64" t="str">
        <f t="shared" si="133"/>
        <v>FCGNZ 4.6 10/24/17</v>
      </c>
      <c r="AV74" s="64" t="str">
        <f t="shared" si="133"/>
        <v>FCGNZ 5.52 02/25/20</v>
      </c>
      <c r="AW74" s="64" t="str">
        <f t="shared" ref="AW74" si="135">AW7</f>
        <v>FCGNZ 4.33 10/20/21</v>
      </c>
      <c r="AX74" s="64" t="str">
        <f t="shared" si="133"/>
        <v>FCGNZ 5.9 02/25/22</v>
      </c>
      <c r="AY74" s="64" t="str">
        <f t="shared" ref="AY74" si="136">AY7</f>
        <v>FCGNZ 5.08 06/19/25</v>
      </c>
      <c r="AZ74" s="64" t="str">
        <f t="shared" si="133"/>
        <v>MERINZ 7.55 03/16/17</v>
      </c>
      <c r="BA74" s="64" t="str">
        <f t="shared" si="133"/>
        <v>CHRINT 5.15 12/06/19</v>
      </c>
      <c r="BB74" s="44" t="str">
        <f t="shared" si="133"/>
        <v>CHRINT 6 1/4 10/04/21</v>
      </c>
    </row>
    <row r="75" spans="1:54" x14ac:dyDescent="0.25">
      <c r="J75" s="170" t="str">
        <f t="shared" si="130"/>
        <v>Bond credit rating</v>
      </c>
      <c r="K75" s="43" t="str">
        <f t="shared" ref="K75:AJ75" si="137">K8</f>
        <v>A-</v>
      </c>
      <c r="L75" s="43" t="str">
        <f t="shared" si="137"/>
        <v>A-</v>
      </c>
      <c r="M75" s="43" t="str">
        <f t="shared" si="137"/>
        <v>A-</v>
      </c>
      <c r="N75" s="43" t="str">
        <f t="shared" si="137"/>
        <v>A-</v>
      </c>
      <c r="O75" s="43" t="str">
        <f t="shared" si="137"/>
        <v>A-</v>
      </c>
      <c r="P75" s="43" t="str">
        <f t="shared" si="137"/>
        <v>A-</v>
      </c>
      <c r="Q75" s="43" t="str">
        <f t="shared" si="137"/>
        <v>BBB+</v>
      </c>
      <c r="R75" s="43" t="str">
        <f t="shared" si="137"/>
        <v>BBB+</v>
      </c>
      <c r="S75" s="43" t="str">
        <f t="shared" si="137"/>
        <v>#N/A N/A</v>
      </c>
      <c r="T75" s="43" t="str">
        <f t="shared" si="137"/>
        <v>BBB+</v>
      </c>
      <c r="U75" s="43" t="str">
        <f t="shared" si="137"/>
        <v>BBB+</v>
      </c>
      <c r="V75" s="43" t="str">
        <f t="shared" si="137"/>
        <v>BBB+</v>
      </c>
      <c r="W75" s="43" t="str">
        <f t="shared" si="137"/>
        <v>BBB+</v>
      </c>
      <c r="X75" s="43" t="str">
        <f t="shared" si="137"/>
        <v>BBB+</v>
      </c>
      <c r="Y75" s="43" t="str">
        <f t="shared" si="137"/>
        <v>BBB+</v>
      </c>
      <c r="Z75" s="43" t="str">
        <f t="shared" si="137"/>
        <v>BBB+</v>
      </c>
      <c r="AA75" s="43" t="str">
        <f t="shared" si="137"/>
        <v>#N/A N/A</v>
      </c>
      <c r="AB75" s="43" t="str">
        <f t="shared" si="137"/>
        <v>BBB</v>
      </c>
      <c r="AC75" s="43" t="str">
        <f t="shared" si="137"/>
        <v>BBB</v>
      </c>
      <c r="AD75" s="43" t="str">
        <f t="shared" si="137"/>
        <v>BBB</v>
      </c>
      <c r="AE75" s="42" t="str">
        <f t="shared" si="137"/>
        <v>BBB</v>
      </c>
      <c r="AF75" s="43" t="str">
        <f t="shared" si="132"/>
        <v>BBB</v>
      </c>
      <c r="AG75" s="42" t="str">
        <f t="shared" si="132"/>
        <v>BBB</v>
      </c>
      <c r="AH75" s="43" t="str">
        <f t="shared" si="137"/>
        <v>AA-</v>
      </c>
      <c r="AI75" s="43" t="str">
        <f t="shared" si="137"/>
        <v>AA-</v>
      </c>
      <c r="AJ75" s="43" t="str">
        <f t="shared" si="137"/>
        <v>AA-</v>
      </c>
      <c r="AK75" s="43" t="str">
        <f t="shared" ref="AK75:BB75" si="138">AK8</f>
        <v>AA-</v>
      </c>
      <c r="AL75" s="43" t="str">
        <f t="shared" si="138"/>
        <v>AA-</v>
      </c>
      <c r="AM75" s="43" t="str">
        <f t="shared" ref="AM75" si="139">AM8</f>
        <v>AA-</v>
      </c>
      <c r="AN75" s="43" t="str">
        <f t="shared" si="138"/>
        <v>AA-</v>
      </c>
      <c r="AO75" s="43" t="str">
        <f t="shared" si="138"/>
        <v>AA-</v>
      </c>
      <c r="AP75" s="43" t="str">
        <f t="shared" si="138"/>
        <v>A-</v>
      </c>
      <c r="AQ75" s="43" t="str">
        <f t="shared" si="138"/>
        <v>A-</v>
      </c>
      <c r="AR75" s="43" t="str">
        <f t="shared" si="138"/>
        <v>A-</v>
      </c>
      <c r="AS75" s="43" t="str">
        <f t="shared" si="138"/>
        <v>A</v>
      </c>
      <c r="AT75" s="43" t="str">
        <f t="shared" si="138"/>
        <v>A</v>
      </c>
      <c r="AU75" s="43" t="str">
        <f t="shared" si="138"/>
        <v>A</v>
      </c>
      <c r="AV75" s="43" t="str">
        <f t="shared" si="138"/>
        <v>A</v>
      </c>
      <c r="AW75" s="43" t="str">
        <f t="shared" ref="AW75" si="140">AW8</f>
        <v>A /*-</v>
      </c>
      <c r="AX75" s="43" t="str">
        <f t="shared" si="138"/>
        <v>A</v>
      </c>
      <c r="AY75" s="43" t="str">
        <f t="shared" ref="AY75" si="141">AY8</f>
        <v>#N/A N/A</v>
      </c>
      <c r="AZ75" s="43" t="str">
        <f t="shared" si="138"/>
        <v>BBB+</v>
      </c>
      <c r="BA75" s="43" t="str">
        <f t="shared" si="138"/>
        <v>BBB+</v>
      </c>
      <c r="BB75" s="42" t="str">
        <f t="shared" si="138"/>
        <v>#N/A N/A</v>
      </c>
    </row>
    <row r="76" spans="1:54" x14ac:dyDescent="0.25">
      <c r="J76" s="170" t="str">
        <f t="shared" si="130"/>
        <v>Coupon frequency</v>
      </c>
      <c r="K76" s="43" t="str">
        <f t="shared" ref="K76:AJ76" si="142">K9</f>
        <v>S/A</v>
      </c>
      <c r="L76" s="43" t="str">
        <f t="shared" si="142"/>
        <v>S/A</v>
      </c>
      <c r="M76" s="43" t="str">
        <f t="shared" si="142"/>
        <v>S/A</v>
      </c>
      <c r="N76" s="43" t="str">
        <f t="shared" si="142"/>
        <v>S/A</v>
      </c>
      <c r="O76" s="43" t="str">
        <f t="shared" si="142"/>
        <v>S/A</v>
      </c>
      <c r="P76" s="43" t="str">
        <f t="shared" si="142"/>
        <v>S/A</v>
      </c>
      <c r="Q76" s="43" t="str">
        <f t="shared" si="142"/>
        <v>S/A</v>
      </c>
      <c r="R76" s="43" t="str">
        <f t="shared" si="142"/>
        <v>S/A</v>
      </c>
      <c r="S76" s="43" t="str">
        <f t="shared" si="142"/>
        <v>S/A</v>
      </c>
      <c r="T76" s="43" t="str">
        <f t="shared" si="142"/>
        <v>S/A</v>
      </c>
      <c r="U76" s="43" t="str">
        <f t="shared" si="142"/>
        <v>S/A</v>
      </c>
      <c r="V76" s="43" t="str">
        <f t="shared" si="142"/>
        <v>S/A</v>
      </c>
      <c r="W76" s="43" t="str">
        <f t="shared" si="142"/>
        <v>S/A</v>
      </c>
      <c r="X76" s="43" t="str">
        <f t="shared" si="142"/>
        <v>S/A</v>
      </c>
      <c r="Y76" s="43" t="str">
        <f t="shared" si="142"/>
        <v>S/A</v>
      </c>
      <c r="Z76" s="43" t="str">
        <f t="shared" si="142"/>
        <v>S/A</v>
      </c>
      <c r="AA76" s="43" t="str">
        <f t="shared" si="142"/>
        <v>S/A</v>
      </c>
      <c r="AB76" s="43" t="str">
        <f t="shared" si="142"/>
        <v>S/A</v>
      </c>
      <c r="AC76" s="43" t="str">
        <f t="shared" si="142"/>
        <v>S/A</v>
      </c>
      <c r="AD76" s="43" t="str">
        <f t="shared" si="142"/>
        <v>Qtrly</v>
      </c>
      <c r="AE76" s="42" t="str">
        <f t="shared" si="142"/>
        <v>S/A</v>
      </c>
      <c r="AF76" s="43" t="str">
        <f t="shared" si="132"/>
        <v>Qtrly</v>
      </c>
      <c r="AG76" s="42" t="str">
        <f t="shared" si="132"/>
        <v>S/A</v>
      </c>
      <c r="AH76" s="43" t="str">
        <f t="shared" si="142"/>
        <v>S/A</v>
      </c>
      <c r="AI76" s="43" t="str">
        <f t="shared" si="142"/>
        <v>S/A</v>
      </c>
      <c r="AJ76" s="43" t="str">
        <f t="shared" si="142"/>
        <v>S/A</v>
      </c>
      <c r="AK76" s="43" t="str">
        <f t="shared" ref="AK76:BB76" si="143">AK9</f>
        <v>S/A</v>
      </c>
      <c r="AL76" s="43" t="str">
        <f t="shared" si="143"/>
        <v>S/A</v>
      </c>
      <c r="AM76" s="43" t="str">
        <f t="shared" ref="AM76" si="144">AM9</f>
        <v>S/A</v>
      </c>
      <c r="AN76" s="43" t="str">
        <f t="shared" si="143"/>
        <v>S/A</v>
      </c>
      <c r="AO76" s="43" t="str">
        <f t="shared" si="143"/>
        <v>S/A</v>
      </c>
      <c r="AP76" s="43" t="str">
        <f t="shared" si="143"/>
        <v>S/A</v>
      </c>
      <c r="AQ76" s="43" t="str">
        <f t="shared" si="143"/>
        <v>S/A</v>
      </c>
      <c r="AR76" s="43" t="str">
        <f t="shared" si="143"/>
        <v>S/A</v>
      </c>
      <c r="AS76" s="43" t="str">
        <f t="shared" si="143"/>
        <v>S/A</v>
      </c>
      <c r="AT76" s="43" t="str">
        <f t="shared" si="143"/>
        <v>S/A</v>
      </c>
      <c r="AU76" s="43" t="str">
        <f t="shared" si="143"/>
        <v>S/A</v>
      </c>
      <c r="AV76" s="43" t="str">
        <f t="shared" si="143"/>
        <v>S/A</v>
      </c>
      <c r="AW76" s="43" t="str">
        <f t="shared" ref="AW76" si="145">AW9</f>
        <v>S/A</v>
      </c>
      <c r="AX76" s="43" t="str">
        <f t="shared" si="143"/>
        <v>S/A</v>
      </c>
      <c r="AY76" s="43" t="str">
        <f t="shared" ref="AY76" si="146">AY9</f>
        <v>S/A</v>
      </c>
      <c r="AZ76" s="43" t="str">
        <f t="shared" si="143"/>
        <v>S/A</v>
      </c>
      <c r="BA76" s="43" t="str">
        <f t="shared" si="143"/>
        <v>S/A</v>
      </c>
      <c r="BB76" s="42" t="str">
        <f t="shared" si="143"/>
        <v>S/A</v>
      </c>
    </row>
    <row r="77" spans="1:54" x14ac:dyDescent="0.25">
      <c r="F77" s="13"/>
      <c r="G77" s="13"/>
      <c r="H77" s="13"/>
      <c r="I77" s="13"/>
      <c r="J77" s="170" t="str">
        <f t="shared" si="130"/>
        <v>Maturity date</v>
      </c>
      <c r="K77" s="131" t="str">
        <f t="shared" ref="K77:AJ77" si="147">K10</f>
        <v>7/11/2015</v>
      </c>
      <c r="L77" s="131" t="str">
        <f t="shared" si="147"/>
        <v>10/08/2016</v>
      </c>
      <c r="M77" s="131" t="str">
        <f t="shared" si="147"/>
        <v>15/11/2016</v>
      </c>
      <c r="N77" s="131" t="str">
        <f t="shared" si="147"/>
        <v>17/10/2017</v>
      </c>
      <c r="O77" s="131" t="str">
        <f t="shared" si="147"/>
        <v>13/12/2019</v>
      </c>
      <c r="P77" s="131" t="str">
        <f t="shared" si="147"/>
        <v>28/05/2021</v>
      </c>
      <c r="Q77" s="131" t="str">
        <f t="shared" si="147"/>
        <v>15/03/2016</v>
      </c>
      <c r="R77" s="131" t="str">
        <f t="shared" si="147"/>
        <v>15/09/2016</v>
      </c>
      <c r="S77" s="131" t="str">
        <f t="shared" si="147"/>
        <v>1/11/2019</v>
      </c>
      <c r="T77" s="131" t="str">
        <f t="shared" si="147"/>
        <v>23/06/2020</v>
      </c>
      <c r="U77" s="131" t="str">
        <f t="shared" si="147"/>
        <v>8/03/2023</v>
      </c>
      <c r="V77" s="131" t="str">
        <f t="shared" si="147"/>
        <v>12/10/2016</v>
      </c>
      <c r="W77" s="131" t="str">
        <f t="shared" si="147"/>
        <v>6/03/2019</v>
      </c>
      <c r="X77" s="131" t="str">
        <f t="shared" si="147"/>
        <v>11/02/2020</v>
      </c>
      <c r="Y77" s="131" t="str">
        <f t="shared" si="147"/>
        <v>6/03/2023</v>
      </c>
      <c r="Z77" s="131" t="str">
        <f t="shared" si="147"/>
        <v>11/06/2020</v>
      </c>
      <c r="AA77" s="131" t="str">
        <f t="shared" si="147"/>
        <v>15/05/2021</v>
      </c>
      <c r="AB77" s="131" t="str">
        <f t="shared" si="147"/>
        <v>13/04/2017</v>
      </c>
      <c r="AC77" s="131" t="str">
        <f t="shared" si="147"/>
        <v>24/05/2018</v>
      </c>
      <c r="AD77" s="131" t="str">
        <f t="shared" si="147"/>
        <v>15/05/2019</v>
      </c>
      <c r="AE77" s="134" t="str">
        <f t="shared" si="147"/>
        <v>27/05/2020</v>
      </c>
      <c r="AF77" s="131" t="str">
        <f t="shared" si="132"/>
        <v>28/09/2017</v>
      </c>
      <c r="AG77" s="134" t="str">
        <f t="shared" si="132"/>
        <v>20/12/2018</v>
      </c>
      <c r="AH77" s="131" t="str">
        <f t="shared" si="147"/>
        <v>15/02/2017</v>
      </c>
      <c r="AI77" s="131" t="str">
        <f t="shared" si="147"/>
        <v>30/11/2018</v>
      </c>
      <c r="AJ77" s="131" t="str">
        <f t="shared" si="147"/>
        <v>6/09/2019</v>
      </c>
      <c r="AK77" s="131" t="str">
        <f t="shared" ref="AK77:BB77" si="148">AK10</f>
        <v>12/11/2019</v>
      </c>
      <c r="AL77" s="131" t="str">
        <f t="shared" si="148"/>
        <v>10/06/2020</v>
      </c>
      <c r="AM77" s="131" t="str">
        <f t="shared" ref="AM77" si="149">AM10</f>
        <v>30/06/2022</v>
      </c>
      <c r="AN77" s="131" t="str">
        <f t="shared" si="148"/>
        <v>15/03/2023</v>
      </c>
      <c r="AO77" s="131" t="str">
        <f t="shared" si="148"/>
        <v>15/03/2028</v>
      </c>
      <c r="AP77" s="131" t="str">
        <f t="shared" si="148"/>
        <v>22/03/2016</v>
      </c>
      <c r="AQ77" s="131" t="str">
        <f t="shared" si="148"/>
        <v>25/10/2019</v>
      </c>
      <c r="AR77" s="131" t="str">
        <f t="shared" si="148"/>
        <v>25/03/2022</v>
      </c>
      <c r="AS77" s="131" t="str">
        <f t="shared" si="148"/>
        <v>11/07/2017</v>
      </c>
      <c r="AT77" s="131" t="str">
        <f t="shared" si="148"/>
        <v>4/03/2016</v>
      </c>
      <c r="AU77" s="131" t="str">
        <f t="shared" si="148"/>
        <v>24/10/2017</v>
      </c>
      <c r="AV77" s="131" t="str">
        <f t="shared" si="148"/>
        <v>25/02/2020</v>
      </c>
      <c r="AW77" s="131" t="str">
        <f t="shared" ref="AW77" si="150">AW10</f>
        <v>20/10/2021</v>
      </c>
      <c r="AX77" s="131" t="str">
        <f t="shared" si="148"/>
        <v>25/02/2022</v>
      </c>
      <c r="AY77" s="131" t="str">
        <f t="shared" ref="AY77" si="151">AY10</f>
        <v>19/06/2025</v>
      </c>
      <c r="AZ77" s="131" t="str">
        <f t="shared" si="148"/>
        <v>16/03/2017</v>
      </c>
      <c r="BA77" s="131" t="str">
        <f t="shared" si="148"/>
        <v>6/12/2019</v>
      </c>
      <c r="BB77" s="134" t="str">
        <f t="shared" si="148"/>
        <v>4/10/2021</v>
      </c>
    </row>
    <row r="78" spans="1:54" x14ac:dyDescent="0.25">
      <c r="J78" s="57">
        <f t="shared" si="130"/>
        <v>42219</v>
      </c>
      <c r="K78" s="378"/>
      <c r="L78" s="378"/>
      <c r="M78" s="378"/>
      <c r="N78" s="378"/>
      <c r="O78" s="179">
        <f t="shared" ref="O78:O100" si="152">IF(O41="","",O41-(C41+(D41-C41)/($D$10-$C$10)*($O$10-$C$10)))</f>
        <v>0.99373205945211618</v>
      </c>
      <c r="P78" s="180">
        <f t="shared" ref="P78:P100" si="153">IF(P41="","",P41-(E41+(F41-E41)/($F$10-$E$10)*($P$10-$E$10)))</f>
        <v>1.1999328822856956</v>
      </c>
      <c r="Q78" s="378"/>
      <c r="R78" s="378"/>
      <c r="S78" s="180">
        <f t="shared" ref="S78:S100" si="154">IF(S41="","",S41-(C41+(D41-C41)/($D$10-$C$10)*($S$10-$C$10)))</f>
        <v>1.4567223001133525</v>
      </c>
      <c r="T78" s="180">
        <f t="shared" ref="T78:T100" si="155">IF(T41="","",T41-(D41+(E41-D41)/($E$10-$D$10)*($T$10-$D$10)))</f>
        <v>1.5767161300696197</v>
      </c>
      <c r="U78" s="179">
        <f t="shared" ref="U78:U100" si="156">IF(U41="","",U41-(E41+(F41-E41)/($F$10-$E$10)*($U$10-$E$10)))</f>
        <v>1.819004007357115</v>
      </c>
      <c r="V78" s="378"/>
      <c r="W78" s="179">
        <f t="shared" ref="W78:W100" si="157">IF(W41="","",W41-(B41+(C41-B41)/($C$10-$B$10)*($W$10-$B$10)))</f>
        <v>1.3671714361318252</v>
      </c>
      <c r="X78" s="179">
        <f t="shared" ref="X78:X100" si="158">IF(X41="","",X41-(C41+(D41-C41)/($D$10-$C$10)*($X$10-$C$10)))</f>
        <v>1.5320692410075676</v>
      </c>
      <c r="Y78" s="181">
        <f t="shared" ref="Y78:Y100" si="159">IF(Y41="","",Y41-(E41+(F41-E41)/($F$10-$E$10)*($Y$10-$E$10)))</f>
        <v>1.8554543314285681</v>
      </c>
      <c r="Z78" s="179">
        <f t="shared" ref="Z78:Z100" si="160">IF(Z41="","",Z41-(D41+(E41-D41)/($E$10-$D$10)*($Z$10-$D$10)))</f>
        <v>1.6069801887531829</v>
      </c>
      <c r="AA78" s="179">
        <f t="shared" ref="AA78:AA100" si="161">IF(AA41="","",AA41-(E41+(F41-E41)/($F$10-$E$10)*($AA$10-$E$10)))</f>
        <v>1.6316576324999721</v>
      </c>
      <c r="AB78" s="378"/>
      <c r="AC78" s="179">
        <f t="shared" ref="AC78:AC100" si="162">IF(AC41="","",AC41-(B41+(C41-B41)/($C$10-$B$10)*($AC$10-$B$10)))</f>
        <v>1.4089554884890059</v>
      </c>
      <c r="AD78" s="179">
        <f t="shared" ref="AD78:AD100" si="163">IF(AD41="","",AD41-(C41+(D41-C41)/($D$10-$C$10)*($AD$10-$C$10)))</f>
        <v>1.3903409570017602</v>
      </c>
      <c r="AE78" s="179">
        <f t="shared" ref="AE78:AE100" si="164">IF(AE41="","",AE41-(D41+(E41-D41)/($E$10-$D$10)*($AE$10-$D$10)))</f>
        <v>1.6775130546075929</v>
      </c>
      <c r="AF78" s="378"/>
      <c r="AG78" s="179">
        <f t="shared" ref="AG78:AG98" si="165">IF(AG41="","",AG41-(B41+(C41-B41)/($C$10-$B$10)*($AG$10-$B$10)))</f>
        <v>1.4875112079120663</v>
      </c>
      <c r="AH78" s="378"/>
      <c r="AI78" s="179">
        <f t="shared" ref="AI78:AI100" si="166">IF(AI41="","",AI41-(B41+(C41-B41)/($C$10-$B$10)*($AI$10-$B$10)))</f>
        <v>0.78775570903846059</v>
      </c>
      <c r="AJ78" s="181">
        <f t="shared" ref="AJ78:AJ100" si="167">IF(AJ41="","",AJ41-(C41+(D41-C41)/($D$10-$C$10)*($AJ$10-$C$10)))</f>
        <v>0.85974574099493939</v>
      </c>
      <c r="AK78" s="179">
        <f t="shared" ref="AK78:AK100" si="168">IF(AK41="","",AK41-(C41+(D41-C41)/($D$10-$C$10)*($AK$10-$C$10)))</f>
        <v>0.94665063119016191</v>
      </c>
      <c r="AL78" s="179">
        <f t="shared" ref="AL78:AL100" si="169">IF(AL41="","",AL41-(D41+(E41-D41)/($E$10-$D$10)*($AL$10-$D$10)))</f>
        <v>0.97574651281011526</v>
      </c>
      <c r="AM78" s="326">
        <f>IF(AM41="","",AM41-(E41+(F41-E41)/($F$10-$E$10)*($AM$10-$E$10)))</f>
        <v>1.1449770345713879</v>
      </c>
      <c r="AN78" s="191">
        <f t="shared" ref="AN78:AN100" si="170">IF(AN41="","",AN41-(E41+(F41-E41)/($F$10-$E$10)*($AN$10-$E$10)))</f>
        <v>1.2157263793571387</v>
      </c>
      <c r="AO78" s="181"/>
      <c r="AP78" s="378"/>
      <c r="AQ78" s="180">
        <f t="shared" ref="AQ78:AQ100" si="171">IF(AQ41="","",AQ41-(C41+(D41-C41)/($D$10-$C$10)*($AQ$10-$C$10)))</f>
        <v>1.0524820039735703</v>
      </c>
      <c r="AR78" s="180">
        <f>IF(AR41="","",AR41-(E41+(F41-E41)/($F$10-$E$10)*($AR$10-$E$10)))</f>
        <v>1.3237680182857123</v>
      </c>
      <c r="AS78" s="378"/>
      <c r="AT78" s="378"/>
      <c r="AU78" s="378"/>
      <c r="AV78" s="179">
        <f t="shared" ref="AV78:AV100" si="172">IF(AV41="","",AV41-(C41+(D41-C41)/($D$10-$C$10)*($AV$10-$C$10)))</f>
        <v>1.0210923032871535</v>
      </c>
      <c r="AW78" s="326">
        <f>IF(AW41="","",AW41-(E41+(F41-E41)/($F$10-$E$10)*($AW$10-$E$10)))</f>
        <v>1.1666042233571132</v>
      </c>
      <c r="AX78" s="179">
        <f t="shared" ref="AX78:AX100" si="173">IF(AX41="","",AX41-(E41+(F41-E41)/($F$10-$E$10)*($AX$10-$E$10)))</f>
        <v>1.3048090027857149</v>
      </c>
      <c r="AY78" s="326">
        <f>IF(AY41="","",AY41-(F41+(G41-F41)/($G$10-$F$10)*($AY$10-$F$10)))</f>
        <v>1.5606468381861536</v>
      </c>
      <c r="AZ78" s="378"/>
      <c r="BA78" s="179">
        <f t="shared" ref="BA78:BA100" si="174">IF(BA41="","",BA41-(C41+(D41-C41)/($D$10-$C$10)*($BA$10-$C$10)))</f>
        <v>1.3867035533123411</v>
      </c>
      <c r="BB78" s="179">
        <f t="shared" ref="BB78:BB100" si="175">IF(BB41="","",BB41-(E41+(F41-E41)/($F$10-$E$10)*($BB$10-$E$10)))</f>
        <v>1.6268678759285775</v>
      </c>
    </row>
    <row r="79" spans="1:54" x14ac:dyDescent="0.25">
      <c r="J79" s="57">
        <f t="shared" si="130"/>
        <v>42220</v>
      </c>
      <c r="K79" s="379"/>
      <c r="L79" s="379"/>
      <c r="M79" s="378"/>
      <c r="N79" s="379"/>
      <c r="O79" s="179">
        <f t="shared" si="152"/>
        <v>1.0016522458690198</v>
      </c>
      <c r="P79" s="180">
        <f t="shared" si="153"/>
        <v>1.2059572223142796</v>
      </c>
      <c r="Q79" s="379"/>
      <c r="R79" s="378"/>
      <c r="S79" s="180">
        <f t="shared" si="154"/>
        <v>1.4720502018891501</v>
      </c>
      <c r="T79" s="180">
        <f t="shared" si="155"/>
        <v>1.5841481982721506</v>
      </c>
      <c r="U79" s="179">
        <f t="shared" si="156"/>
        <v>1.8357097655428229</v>
      </c>
      <c r="V79" s="378"/>
      <c r="W79" s="179">
        <f t="shared" si="157"/>
        <v>1.3777725486923056</v>
      </c>
      <c r="X79" s="179">
        <f t="shared" si="158"/>
        <v>1.5415064926259516</v>
      </c>
      <c r="Y79" s="181">
        <f t="shared" si="159"/>
        <v>1.8690668605714174</v>
      </c>
      <c r="Z79" s="179">
        <f t="shared" si="160"/>
        <v>1.6184017863987608</v>
      </c>
      <c r="AA79" s="179">
        <f t="shared" si="161"/>
        <v>1.6385291999999829</v>
      </c>
      <c r="AB79" s="378"/>
      <c r="AC79" s="179">
        <f t="shared" si="162"/>
        <v>1.4278517051922957</v>
      </c>
      <c r="AD79" s="179">
        <f t="shared" si="163"/>
        <v>1.4119411900783061</v>
      </c>
      <c r="AE79" s="179">
        <f t="shared" si="164"/>
        <v>1.7184450915569935</v>
      </c>
      <c r="AF79" s="378"/>
      <c r="AG79" s="179">
        <f t="shared" si="165"/>
        <v>1.5030461565384448</v>
      </c>
      <c r="AH79" s="382"/>
      <c r="AI79" s="179">
        <f t="shared" si="166"/>
        <v>0.79436443557691661</v>
      </c>
      <c r="AJ79" s="181">
        <f t="shared" si="167"/>
        <v>0.86639687574936675</v>
      </c>
      <c r="AK79" s="179">
        <f t="shared" si="168"/>
        <v>0.95277773733626869</v>
      </c>
      <c r="AL79" s="179">
        <f t="shared" si="169"/>
        <v>0.97907886457594318</v>
      </c>
      <c r="AM79" s="326">
        <f>IF(AM42="","",AM42-(E42+(F42-E42)/($F$10-$E$10)*($AM$10-$E$10)))</f>
        <v>1.1575345591285511</v>
      </c>
      <c r="AN79" s="179">
        <f t="shared" si="170"/>
        <v>1.2233775404428608</v>
      </c>
      <c r="AO79" s="181"/>
      <c r="AP79" s="378"/>
      <c r="AQ79" s="180">
        <f t="shared" si="171"/>
        <v>1.0597512245591743</v>
      </c>
      <c r="AR79" s="180">
        <f t="shared" ref="AR79:AR100" si="176">IF(AR42="","",AR42-(E42+(F42-E42)/($F$10-$E$10)*($AR$10-$E$10)))</f>
        <v>1.3507691005142597</v>
      </c>
      <c r="AS79" s="378"/>
      <c r="AT79" s="378"/>
      <c r="AU79" s="378"/>
      <c r="AV79" s="179">
        <f t="shared" si="172"/>
        <v>1.0243695072858756</v>
      </c>
      <c r="AW79" s="326">
        <f>IF(AW42="","",AW42-(E42+(F42-E42)/($F$10-$E$10)*($AW$10-$E$10)))</f>
        <v>1.1698170702428468</v>
      </c>
      <c r="AX79" s="179">
        <f t="shared" si="173"/>
        <v>1.3101337909143016</v>
      </c>
      <c r="AY79" s="180">
        <f>IF(AY42="","",AY42-(F42+(G42-F42)/($G$10-$F$10)*($AY$10-$F$10)))</f>
        <v>1.568435517664267</v>
      </c>
      <c r="AZ79" s="384"/>
      <c r="BA79" s="179">
        <f t="shared" si="174"/>
        <v>1.3946290785390718</v>
      </c>
      <c r="BB79" s="179">
        <f t="shared" si="175"/>
        <v>1.6329328729714248</v>
      </c>
    </row>
    <row r="80" spans="1:54" x14ac:dyDescent="0.25">
      <c r="J80" s="57">
        <f t="shared" si="130"/>
        <v>42221</v>
      </c>
      <c r="K80" s="379"/>
      <c r="L80" s="379"/>
      <c r="M80" s="378"/>
      <c r="N80" s="379"/>
      <c r="O80" s="179">
        <f t="shared" si="152"/>
        <v>1.0048749165239368</v>
      </c>
      <c r="P80" s="180">
        <f t="shared" si="153"/>
        <v>1.2138629751857146</v>
      </c>
      <c r="Q80" s="379"/>
      <c r="R80" s="378"/>
      <c r="S80" s="180">
        <f t="shared" si="154"/>
        <v>1.4678623799433366</v>
      </c>
      <c r="T80" s="180">
        <f t="shared" si="155"/>
        <v>1.5892337261455602</v>
      </c>
      <c r="U80" s="179">
        <f t="shared" si="156"/>
        <v>1.8351320094571282</v>
      </c>
      <c r="V80" s="378"/>
      <c r="W80" s="179">
        <f t="shared" si="157"/>
        <v>1.3759688351538868</v>
      </c>
      <c r="X80" s="179">
        <f t="shared" si="158"/>
        <v>1.5421891294962156</v>
      </c>
      <c r="Y80" s="181">
        <f t="shared" si="159"/>
        <v>1.8716255119285758</v>
      </c>
      <c r="Z80" s="179">
        <f t="shared" si="160"/>
        <v>1.6184145556202498</v>
      </c>
      <c r="AA80" s="179">
        <f t="shared" si="161"/>
        <v>1.6489170000000053</v>
      </c>
      <c r="AB80" s="378"/>
      <c r="AC80" s="179">
        <f t="shared" si="162"/>
        <v>1.4194201661538721</v>
      </c>
      <c r="AD80" s="179">
        <f t="shared" si="163"/>
        <v>1.4024993790672844</v>
      </c>
      <c r="AE80" s="179">
        <f t="shared" si="164"/>
        <v>1.7144181530885789</v>
      </c>
      <c r="AF80" s="378"/>
      <c r="AG80" s="179">
        <f t="shared" si="165"/>
        <v>1.4937686542308004</v>
      </c>
      <c r="AH80" s="382"/>
      <c r="AI80" s="179">
        <f t="shared" si="166"/>
        <v>0.79437249346154637</v>
      </c>
      <c r="AJ80" s="181">
        <f t="shared" si="167"/>
        <v>0.86987049200249889</v>
      </c>
      <c r="AK80" s="179">
        <f t="shared" si="168"/>
        <v>0.95779334565488927</v>
      </c>
      <c r="AL80" s="179">
        <f t="shared" si="169"/>
        <v>0.98819727078478881</v>
      </c>
      <c r="AM80" s="326">
        <f t="shared" ref="AM80:AM98" si="177">IF(AM43="","",AM43-(E43+(F43-E43)/($F$10-$E$10)*($AM$10-$E$10)))</f>
        <v>1.1651191708714088</v>
      </c>
      <c r="AN80" s="179">
        <f t="shared" si="170"/>
        <v>1.2316683445570997</v>
      </c>
      <c r="AO80" s="181"/>
      <c r="AP80" s="378"/>
      <c r="AQ80" s="180">
        <f t="shared" si="171"/>
        <v>1.0626053992632283</v>
      </c>
      <c r="AR80" s="180">
        <f t="shared" si="176"/>
        <v>1.3438453844857055</v>
      </c>
      <c r="AS80" s="378"/>
      <c r="AT80" s="378"/>
      <c r="AU80" s="378"/>
      <c r="AV80" s="179">
        <f t="shared" si="172"/>
        <v>1.0322359183564043</v>
      </c>
      <c r="AW80" s="326">
        <f t="shared" ref="AW80:AW98" si="178">IF(AW43="","",AW43-(E43+(F43-E43)/($F$10-$E$10)*($AW$10-$E$10)))</f>
        <v>1.1816736147571536</v>
      </c>
      <c r="AX80" s="179">
        <f t="shared" si="173"/>
        <v>1.3193279365857098</v>
      </c>
      <c r="AY80" s="180">
        <f t="shared" ref="AY80:AY98" si="179">IF(AY43="","",AY43-(F43+(G43-F43)/($G$10-$F$10)*($AY$10-$F$10)))</f>
        <v>1.5924273944644116</v>
      </c>
      <c r="AZ80" s="384"/>
      <c r="BA80" s="179">
        <f t="shared" si="174"/>
        <v>1.3978443983438349</v>
      </c>
      <c r="BB80" s="179">
        <f t="shared" si="175"/>
        <v>1.6412485220285649</v>
      </c>
    </row>
    <row r="81" spans="10:54" x14ac:dyDescent="0.25">
      <c r="J81" s="57">
        <f t="shared" si="130"/>
        <v>42222</v>
      </c>
      <c r="K81" s="379"/>
      <c r="L81" s="379"/>
      <c r="M81" s="378"/>
      <c r="N81" s="379"/>
      <c r="O81" s="179">
        <f t="shared" si="152"/>
        <v>1.0066403621662428</v>
      </c>
      <c r="P81" s="180">
        <f t="shared" si="153"/>
        <v>1.2230323751321484</v>
      </c>
      <c r="Q81" s="379"/>
      <c r="R81" s="378"/>
      <c r="S81" s="180">
        <f t="shared" si="154"/>
        <v>1.469227086448361</v>
      </c>
      <c r="T81" s="180">
        <f t="shared" si="155"/>
        <v>1.5932959421772086</v>
      </c>
      <c r="U81" s="179">
        <f t="shared" si="156"/>
        <v>1.8269169594214563</v>
      </c>
      <c r="V81" s="378"/>
      <c r="W81" s="179">
        <f t="shared" si="157"/>
        <v>1.3752655875604085</v>
      </c>
      <c r="X81" s="179">
        <f t="shared" si="158"/>
        <v>1.5453288217632171</v>
      </c>
      <c r="Y81" s="181">
        <f t="shared" si="159"/>
        <v>1.8634485972856911</v>
      </c>
      <c r="Z81" s="179">
        <f t="shared" si="160"/>
        <v>1.622359246689876</v>
      </c>
      <c r="AA81" s="179">
        <f t="shared" si="161"/>
        <v>1.658383087500015</v>
      </c>
      <c r="AB81" s="378"/>
      <c r="AC81" s="179">
        <f t="shared" si="162"/>
        <v>1.4157869167033033</v>
      </c>
      <c r="AD81" s="179">
        <f t="shared" si="163"/>
        <v>1.4032991075795005</v>
      </c>
      <c r="AE81" s="179">
        <f t="shared" si="164"/>
        <v>1.7172054004556645</v>
      </c>
      <c r="AF81" s="378"/>
      <c r="AG81" s="179">
        <f t="shared" si="165"/>
        <v>1.4939294336263749</v>
      </c>
      <c r="AH81" s="382"/>
      <c r="AI81" s="179">
        <f t="shared" si="166"/>
        <v>0.79261526153847184</v>
      </c>
      <c r="AJ81" s="181">
        <f t="shared" si="167"/>
        <v>0.87184430299117066</v>
      </c>
      <c r="AK81" s="179">
        <f t="shared" si="168"/>
        <v>0.95892758770779496</v>
      </c>
      <c r="AL81" s="179">
        <f t="shared" si="169"/>
        <v>0.99098948060757275</v>
      </c>
      <c r="AM81" s="326">
        <f t="shared" si="177"/>
        <v>1.1618129926392844</v>
      </c>
      <c r="AN81" s="179">
        <f t="shared" si="170"/>
        <v>1.2232383581464186</v>
      </c>
      <c r="AO81" s="181"/>
      <c r="AP81" s="378"/>
      <c r="AQ81" s="180">
        <f t="shared" si="171"/>
        <v>1.0650066638286955</v>
      </c>
      <c r="AR81" s="180">
        <f t="shared" si="176"/>
        <v>1.3421176303071625</v>
      </c>
      <c r="AS81" s="378"/>
      <c r="AT81" s="378"/>
      <c r="AU81" s="378"/>
      <c r="AV81" s="179">
        <f t="shared" si="172"/>
        <v>1.035099464502498</v>
      </c>
      <c r="AW81" s="326">
        <f t="shared" si="178"/>
        <v>1.1864852712214389</v>
      </c>
      <c r="AX81" s="179">
        <f t="shared" si="173"/>
        <v>1.3211051854071383</v>
      </c>
      <c r="AY81" s="180">
        <f t="shared" si="179"/>
        <v>1.5750278246406655</v>
      </c>
      <c r="AZ81" s="384"/>
      <c r="BA81" s="179">
        <f t="shared" si="174"/>
        <v>1.4007909570465764</v>
      </c>
      <c r="BB81" s="179">
        <f t="shared" si="175"/>
        <v>1.6474275541357075</v>
      </c>
    </row>
    <row r="82" spans="10:54" x14ac:dyDescent="0.25">
      <c r="J82" s="57">
        <f t="shared" si="130"/>
        <v>42223</v>
      </c>
      <c r="K82" s="379"/>
      <c r="L82" s="379"/>
      <c r="M82" s="378"/>
      <c r="N82" s="379"/>
      <c r="O82" s="179">
        <f t="shared" si="152"/>
        <v>1.0046476452959716</v>
      </c>
      <c r="P82" s="180">
        <f t="shared" si="153"/>
        <v>1.218922450167836</v>
      </c>
      <c r="Q82" s="379"/>
      <c r="R82" s="378"/>
      <c r="S82" s="180">
        <f t="shared" si="154"/>
        <v>1.4679199489042629</v>
      </c>
      <c r="T82" s="180">
        <f t="shared" si="155"/>
        <v>1.5912136717974614</v>
      </c>
      <c r="U82" s="179">
        <f t="shared" si="156"/>
        <v>1.8156082452785678</v>
      </c>
      <c r="V82" s="378"/>
      <c r="W82" s="179">
        <f t="shared" si="157"/>
        <v>1.3730717670824282</v>
      </c>
      <c r="X82" s="179">
        <f t="shared" si="158"/>
        <v>1.5437795994269363</v>
      </c>
      <c r="Y82" s="181">
        <f t="shared" si="159"/>
        <v>1.8531612087142939</v>
      </c>
      <c r="Z82" s="179">
        <f t="shared" si="160"/>
        <v>1.6202759948544214</v>
      </c>
      <c r="AA82" s="179">
        <f t="shared" si="161"/>
        <v>1.6542540624999935</v>
      </c>
      <c r="AB82" s="378"/>
      <c r="AC82" s="179">
        <f t="shared" si="162"/>
        <v>1.409134974368107</v>
      </c>
      <c r="AD82" s="179">
        <f t="shared" si="163"/>
        <v>1.4006406024151761</v>
      </c>
      <c r="AE82" s="179">
        <f t="shared" si="164"/>
        <v>1.7161410705506115</v>
      </c>
      <c r="AF82" s="378"/>
      <c r="AG82" s="179">
        <f t="shared" si="165"/>
        <v>1.4895282699450676</v>
      </c>
      <c r="AH82" s="382"/>
      <c r="AI82" s="179">
        <f t="shared" si="166"/>
        <v>0.78385125346152229</v>
      </c>
      <c r="AJ82" s="181">
        <f t="shared" si="167"/>
        <v>0.86503442371533845</v>
      </c>
      <c r="AK82" s="179">
        <f t="shared" si="168"/>
        <v>0.95160783849497887</v>
      </c>
      <c r="AL82" s="179">
        <f t="shared" si="169"/>
        <v>0.98281638073417543</v>
      </c>
      <c r="AM82" s="326">
        <f t="shared" si="177"/>
        <v>1.1464798339607176</v>
      </c>
      <c r="AN82" s="179">
        <f t="shared" si="170"/>
        <v>1.2078926832535495</v>
      </c>
      <c r="AO82" s="181"/>
      <c r="AP82" s="378"/>
      <c r="AQ82" s="180">
        <f t="shared" si="171"/>
        <v>1.0595809182556688</v>
      </c>
      <c r="AR82" s="180">
        <f t="shared" si="176"/>
        <v>1.3349373305928816</v>
      </c>
      <c r="AS82" s="378"/>
      <c r="AT82" s="378"/>
      <c r="AU82" s="378"/>
      <c r="AV82" s="179">
        <f t="shared" si="172"/>
        <v>1.0397848982241609</v>
      </c>
      <c r="AW82" s="326">
        <f t="shared" si="178"/>
        <v>1.1976768510785631</v>
      </c>
      <c r="AX82" s="179">
        <f t="shared" si="173"/>
        <v>1.3241354986928271</v>
      </c>
      <c r="AY82" s="180">
        <f t="shared" si="179"/>
        <v>1.5663769826266063</v>
      </c>
      <c r="AZ82" s="384"/>
      <c r="BA82" s="179">
        <f t="shared" si="174"/>
        <v>1.3987330521473376</v>
      </c>
      <c r="BB82" s="179">
        <f t="shared" si="175"/>
        <v>1.6412535760642895</v>
      </c>
    </row>
    <row r="83" spans="10:54" x14ac:dyDescent="0.25">
      <c r="J83" s="57">
        <f t="shared" si="130"/>
        <v>42226</v>
      </c>
      <c r="K83" s="379"/>
      <c r="L83" s="379"/>
      <c r="M83" s="378"/>
      <c r="N83" s="379"/>
      <c r="O83" s="179">
        <f t="shared" si="152"/>
        <v>0.98849014116497802</v>
      </c>
      <c r="P83" s="180">
        <f t="shared" si="153"/>
        <v>1.2221356264571392</v>
      </c>
      <c r="Q83" s="379"/>
      <c r="R83" s="378"/>
      <c r="S83" s="180">
        <f t="shared" si="154"/>
        <v>1.4510881107934197</v>
      </c>
      <c r="T83" s="180">
        <f t="shared" si="155"/>
        <v>1.5733989666202546</v>
      </c>
      <c r="U83" s="179">
        <f t="shared" si="156"/>
        <v>1.8025387149714232</v>
      </c>
      <c r="V83" s="378"/>
      <c r="W83" s="179">
        <f t="shared" si="157"/>
        <v>1.3567923654780119</v>
      </c>
      <c r="X83" s="179">
        <f t="shared" si="158"/>
        <v>1.5285029895528814</v>
      </c>
      <c r="Y83" s="181">
        <f t="shared" si="159"/>
        <v>1.84312596378569</v>
      </c>
      <c r="Z83" s="179">
        <f t="shared" si="160"/>
        <v>1.6062679416645502</v>
      </c>
      <c r="AA83" s="179">
        <f t="shared" si="161"/>
        <v>1.6419170575000086</v>
      </c>
      <c r="AB83" s="378"/>
      <c r="AC83" s="179">
        <f t="shared" si="162"/>
        <v>1.3948954373351774</v>
      </c>
      <c r="AD83" s="179">
        <f t="shared" si="163"/>
        <v>1.3841604309064994</v>
      </c>
      <c r="AE83" s="179">
        <f t="shared" si="164"/>
        <v>1.6987133710949318</v>
      </c>
      <c r="AF83" s="378"/>
      <c r="AG83" s="179">
        <f t="shared" si="165"/>
        <v>1.5028401761813166</v>
      </c>
      <c r="AH83" s="382"/>
      <c r="AI83" s="179">
        <f t="shared" si="166"/>
        <v>0.7696353680769179</v>
      </c>
      <c r="AJ83" s="181">
        <f t="shared" si="167"/>
        <v>0.8484049294647118</v>
      </c>
      <c r="AK83" s="179">
        <f t="shared" si="168"/>
        <v>0.93701602333120082</v>
      </c>
      <c r="AL83" s="179">
        <f t="shared" si="169"/>
        <v>0.96679512062658901</v>
      </c>
      <c r="AM83" s="326">
        <f t="shared" si="177"/>
        <v>1.133601542414266</v>
      </c>
      <c r="AN83" s="179">
        <f t="shared" si="170"/>
        <v>1.1960504828714251</v>
      </c>
      <c r="AO83" s="181"/>
      <c r="AP83" s="378"/>
      <c r="AQ83" s="180">
        <f t="shared" si="171"/>
        <v>1.043688675314888</v>
      </c>
      <c r="AR83" s="180">
        <f t="shared" si="176"/>
        <v>1.3204890511571405</v>
      </c>
      <c r="AS83" s="378"/>
      <c r="AT83" s="378"/>
      <c r="AU83" s="378"/>
      <c r="AV83" s="179">
        <f t="shared" si="172"/>
        <v>1.0196636655100466</v>
      </c>
      <c r="AW83" s="326">
        <f t="shared" si="178"/>
        <v>1.1838239336714342</v>
      </c>
      <c r="AX83" s="179">
        <f t="shared" si="173"/>
        <v>1.3082221820571465</v>
      </c>
      <c r="AY83" s="180">
        <f t="shared" si="179"/>
        <v>1.5416555648716552</v>
      </c>
      <c r="AZ83" s="384"/>
      <c r="BA83" s="179">
        <f t="shared" si="174"/>
        <v>1.3824414006863819</v>
      </c>
      <c r="BB83" s="179">
        <f t="shared" si="175"/>
        <v>1.6260694641857207</v>
      </c>
    </row>
    <row r="84" spans="10:54" x14ac:dyDescent="0.25">
      <c r="J84" s="57">
        <f t="shared" si="130"/>
        <v>42227</v>
      </c>
      <c r="K84" s="379"/>
      <c r="L84" s="379"/>
      <c r="M84" s="378"/>
      <c r="N84" s="379"/>
      <c r="O84" s="179">
        <f t="shared" si="152"/>
        <v>0.99461108627203698</v>
      </c>
      <c r="P84" s="180">
        <f t="shared" si="153"/>
        <v>1.21176393742854</v>
      </c>
      <c r="Q84" s="379"/>
      <c r="R84" s="378"/>
      <c r="S84" s="180">
        <f t="shared" si="154"/>
        <v>1.4568758239609463</v>
      </c>
      <c r="T84" s="180">
        <f t="shared" si="155"/>
        <v>1.5831662930506143</v>
      </c>
      <c r="U84" s="179">
        <f t="shared" si="156"/>
        <v>1.8100001957857286</v>
      </c>
      <c r="V84" s="378"/>
      <c r="W84" s="179">
        <f t="shared" si="157"/>
        <v>1.3569326933791626</v>
      </c>
      <c r="X84" s="179">
        <f t="shared" si="158"/>
        <v>1.5340494199307311</v>
      </c>
      <c r="Y84" s="181">
        <f t="shared" si="159"/>
        <v>1.847533374642873</v>
      </c>
      <c r="Z84" s="179">
        <f t="shared" si="160"/>
        <v>1.6058806374113788</v>
      </c>
      <c r="AA84" s="179">
        <f t="shared" si="161"/>
        <v>1.646946019999973</v>
      </c>
      <c r="AB84" s="378"/>
      <c r="AC84" s="179">
        <f t="shared" si="162"/>
        <v>1.4014018840934237</v>
      </c>
      <c r="AD84" s="179">
        <f t="shared" si="163"/>
        <v>1.3875654421464936</v>
      </c>
      <c r="AE84" s="179">
        <f t="shared" si="164"/>
        <v>1.7065738384873543</v>
      </c>
      <c r="AF84" s="378"/>
      <c r="AG84" s="179">
        <f t="shared" si="165"/>
        <v>1.4832347077472585</v>
      </c>
      <c r="AH84" s="382"/>
      <c r="AI84" s="179">
        <f t="shared" si="166"/>
        <v>0.77092208942311125</v>
      </c>
      <c r="AJ84" s="181">
        <f t="shared" si="167"/>
        <v>0.85377824171284855</v>
      </c>
      <c r="AK84" s="179">
        <f t="shared" si="168"/>
        <v>0.94188252534003514</v>
      </c>
      <c r="AL84" s="179">
        <f t="shared" si="169"/>
        <v>0.9766350638164476</v>
      </c>
      <c r="AM84" s="326">
        <f t="shared" si="177"/>
        <v>1.1401712123571377</v>
      </c>
      <c r="AN84" s="179">
        <f t="shared" si="170"/>
        <v>1.2024214497857524</v>
      </c>
      <c r="AO84" s="181"/>
      <c r="AP84" s="378"/>
      <c r="AQ84" s="180">
        <f t="shared" si="171"/>
        <v>1.0484141014924155</v>
      </c>
      <c r="AR84" s="180">
        <f t="shared" si="176"/>
        <v>1.3279010469285741</v>
      </c>
      <c r="AS84" s="378"/>
      <c r="AT84" s="378"/>
      <c r="AU84" s="378"/>
      <c r="AV84" s="179">
        <f t="shared" si="172"/>
        <v>1.0253323448677323</v>
      </c>
      <c r="AW84" s="326">
        <f t="shared" si="178"/>
        <v>1.1885107577856937</v>
      </c>
      <c r="AX84" s="179">
        <f t="shared" si="173"/>
        <v>1.3148565409285609</v>
      </c>
      <c r="AY84" s="180">
        <f t="shared" si="179"/>
        <v>1.5643140020379844</v>
      </c>
      <c r="AZ84" s="384"/>
      <c r="BA84" s="179">
        <f t="shared" si="174"/>
        <v>1.3884990363035201</v>
      </c>
      <c r="BB84" s="179">
        <f t="shared" si="175"/>
        <v>1.6349750686428512</v>
      </c>
    </row>
    <row r="85" spans="10:54" x14ac:dyDescent="0.25">
      <c r="J85" s="57">
        <f t="shared" si="130"/>
        <v>42228</v>
      </c>
      <c r="K85" s="379"/>
      <c r="L85" s="379"/>
      <c r="M85" s="378"/>
      <c r="N85" s="379"/>
      <c r="O85" s="179">
        <f t="shared" si="152"/>
        <v>1.0078193363286929</v>
      </c>
      <c r="P85" s="180">
        <f t="shared" si="153"/>
        <v>1.2257330453142559</v>
      </c>
      <c r="Q85" s="379"/>
      <c r="R85" s="378"/>
      <c r="S85" s="180">
        <f t="shared" si="154"/>
        <v>1.4686953509319784</v>
      </c>
      <c r="T85" s="180">
        <f t="shared" si="155"/>
        <v>1.5973756459176878</v>
      </c>
      <c r="U85" s="179">
        <f t="shared" si="156"/>
        <v>1.814112627542853</v>
      </c>
      <c r="V85" s="378"/>
      <c r="W85" s="179">
        <f t="shared" si="157"/>
        <v>1.3656358989395803</v>
      </c>
      <c r="X85" s="179">
        <f t="shared" si="158"/>
        <v>1.5469350293954531</v>
      </c>
      <c r="Y85" s="181">
        <f t="shared" si="159"/>
        <v>1.8526390480713988</v>
      </c>
      <c r="Z85" s="179">
        <f t="shared" si="160"/>
        <v>1.6239234365189996</v>
      </c>
      <c r="AA85" s="179">
        <f t="shared" si="161"/>
        <v>1.6617040574999908</v>
      </c>
      <c r="AB85" s="378"/>
      <c r="AC85" s="179">
        <f t="shared" si="162"/>
        <v>1.4097178457966879</v>
      </c>
      <c r="AD85" s="179">
        <f t="shared" si="163"/>
        <v>1.396825226444832</v>
      </c>
      <c r="AE85" s="179">
        <f t="shared" si="164"/>
        <v>1.722242796645574</v>
      </c>
      <c r="AF85" s="378"/>
      <c r="AG85" s="179">
        <f t="shared" si="165"/>
        <v>1.4856266288736171</v>
      </c>
      <c r="AH85" s="382"/>
      <c r="AI85" s="179">
        <f t="shared" si="166"/>
        <v>0.78028060096152396</v>
      </c>
      <c r="AJ85" s="181">
        <f t="shared" si="167"/>
        <v>0.86503271040303842</v>
      </c>
      <c r="AK85" s="179">
        <f t="shared" si="168"/>
        <v>0.95517061478589449</v>
      </c>
      <c r="AL85" s="179">
        <f t="shared" si="169"/>
        <v>0.9907231688607383</v>
      </c>
      <c r="AM85" s="326">
        <f t="shared" si="177"/>
        <v>1.1474325301285528</v>
      </c>
      <c r="AN85" s="179">
        <f t="shared" si="170"/>
        <v>1.206805731942834</v>
      </c>
      <c r="AO85" s="181"/>
      <c r="AP85" s="378"/>
      <c r="AQ85" s="180">
        <f t="shared" si="171"/>
        <v>1.0611277146158611</v>
      </c>
      <c r="AR85" s="180">
        <f t="shared" si="176"/>
        <v>1.3362984820142585</v>
      </c>
      <c r="AS85" s="378"/>
      <c r="AT85" s="378"/>
      <c r="AU85" s="378"/>
      <c r="AV85" s="179">
        <f t="shared" si="172"/>
        <v>1.0418192695277129</v>
      </c>
      <c r="AW85" s="326">
        <f t="shared" si="178"/>
        <v>1.1996720982428206</v>
      </c>
      <c r="AX85" s="179">
        <f t="shared" si="173"/>
        <v>1.3270961344142811</v>
      </c>
      <c r="AY85" s="180">
        <f t="shared" si="179"/>
        <v>1.5650915793086937</v>
      </c>
      <c r="AZ85" s="384"/>
      <c r="BA85" s="179">
        <f t="shared" si="174"/>
        <v>1.4014058950125956</v>
      </c>
      <c r="BB85" s="179">
        <f t="shared" si="175"/>
        <v>1.6458658024714312</v>
      </c>
    </row>
    <row r="86" spans="10:54" x14ac:dyDescent="0.25">
      <c r="J86" s="57">
        <f t="shared" si="130"/>
        <v>42229</v>
      </c>
      <c r="K86" s="379"/>
      <c r="L86" s="379"/>
      <c r="M86" s="378"/>
      <c r="N86" s="379"/>
      <c r="O86" s="179">
        <f t="shared" si="152"/>
        <v>0.9873939547103423</v>
      </c>
      <c r="P86" s="180">
        <f t="shared" si="153"/>
        <v>1.211782662767861</v>
      </c>
      <c r="Q86" s="379"/>
      <c r="R86" s="378"/>
      <c r="S86" s="180">
        <f t="shared" si="154"/>
        <v>1.4509739743702936</v>
      </c>
      <c r="T86" s="180">
        <f t="shared" si="155"/>
        <v>1.5745560736961837</v>
      </c>
      <c r="U86" s="179">
        <f t="shared" si="156"/>
        <v>1.8073367801785634</v>
      </c>
      <c r="V86" s="378"/>
      <c r="W86" s="179">
        <f t="shared" si="157"/>
        <v>1.3536460322252948</v>
      </c>
      <c r="X86" s="179">
        <f t="shared" si="158"/>
        <v>1.5263406791246839</v>
      </c>
      <c r="Y86" s="181">
        <f t="shared" si="159"/>
        <v>1.8448445582142843</v>
      </c>
      <c r="Z86" s="179">
        <f t="shared" si="160"/>
        <v>1.6029358390316442</v>
      </c>
      <c r="AA86" s="179">
        <f t="shared" si="161"/>
        <v>1.6467923100000226</v>
      </c>
      <c r="AB86" s="378"/>
      <c r="AC86" s="179">
        <f t="shared" si="162"/>
        <v>1.3954424804395598</v>
      </c>
      <c r="AD86" s="179">
        <f t="shared" si="163"/>
        <v>1.3828579289917142</v>
      </c>
      <c r="AE86" s="179">
        <f t="shared" si="164"/>
        <v>1.6989592100759685</v>
      </c>
      <c r="AF86" s="378"/>
      <c r="AG86" s="179">
        <f t="shared" si="165"/>
        <v>1.4733169210165102</v>
      </c>
      <c r="AH86" s="382"/>
      <c r="AI86" s="179">
        <f t="shared" si="166"/>
        <v>0.76574069596154315</v>
      </c>
      <c r="AJ86" s="181">
        <f t="shared" si="167"/>
        <v>0.84732053391687989</v>
      </c>
      <c r="AK86" s="179">
        <f t="shared" si="168"/>
        <v>0.93490610088791026</v>
      </c>
      <c r="AL86" s="179">
        <f t="shared" si="169"/>
        <v>0.96655064260125068</v>
      </c>
      <c r="AM86" s="326">
        <f t="shared" si="177"/>
        <v>1.1360758261607229</v>
      </c>
      <c r="AN86" s="179">
        <f t="shared" si="170"/>
        <v>1.198891459553594</v>
      </c>
      <c r="AO86" s="181"/>
      <c r="AP86" s="378"/>
      <c r="AQ86" s="180">
        <f t="shared" si="171"/>
        <v>1.0415693618135999</v>
      </c>
      <c r="AR86" s="180">
        <f t="shared" si="176"/>
        <v>1.3248391608928554</v>
      </c>
      <c r="AS86" s="378"/>
      <c r="AT86" s="378"/>
      <c r="AU86" s="378"/>
      <c r="AV86" s="179">
        <f t="shared" si="172"/>
        <v>1.0358813892380101</v>
      </c>
      <c r="AW86" s="326">
        <f t="shared" si="178"/>
        <v>1.1981622676785748</v>
      </c>
      <c r="AX86" s="179">
        <f t="shared" si="173"/>
        <v>1.331926453392871</v>
      </c>
      <c r="AY86" s="180">
        <f t="shared" si="179"/>
        <v>1.5847550434617004</v>
      </c>
      <c r="AZ86" s="384"/>
      <c r="BA86" s="179">
        <f t="shared" si="174"/>
        <v>1.381312372153662</v>
      </c>
      <c r="BB86" s="179">
        <f t="shared" si="175"/>
        <v>1.63319762946429</v>
      </c>
    </row>
    <row r="87" spans="10:54" x14ac:dyDescent="0.25">
      <c r="J87" s="57">
        <f t="shared" si="130"/>
        <v>42230</v>
      </c>
      <c r="K87" s="379"/>
      <c r="L87" s="379"/>
      <c r="M87" s="378"/>
      <c r="N87" s="379"/>
      <c r="O87" s="179">
        <f t="shared" si="152"/>
        <v>1.0015724368262076</v>
      </c>
      <c r="P87" s="180">
        <f t="shared" si="153"/>
        <v>1.2373449965000081</v>
      </c>
      <c r="Q87" s="379"/>
      <c r="R87" s="378"/>
      <c r="S87" s="180">
        <f t="shared" si="154"/>
        <v>1.4474778846221676</v>
      </c>
      <c r="T87" s="180">
        <f t="shared" si="155"/>
        <v>1.5774001878987431</v>
      </c>
      <c r="U87" s="179">
        <f t="shared" si="156"/>
        <v>1.8052963885000222</v>
      </c>
      <c r="V87" s="378"/>
      <c r="W87" s="179">
        <f t="shared" si="157"/>
        <v>1.3677645378076764</v>
      </c>
      <c r="X87" s="179">
        <f t="shared" si="158"/>
        <v>1.5406856899748171</v>
      </c>
      <c r="Y87" s="181">
        <f t="shared" si="159"/>
        <v>1.9042442925000009</v>
      </c>
      <c r="Z87" s="179">
        <f t="shared" si="160"/>
        <v>1.6291564721772573</v>
      </c>
      <c r="AA87" s="179">
        <f t="shared" si="161"/>
        <v>1.6662736525000277</v>
      </c>
      <c r="AB87" s="378"/>
      <c r="AC87" s="179">
        <f t="shared" si="162"/>
        <v>1.4031956323076811</v>
      </c>
      <c r="AD87" s="179">
        <f t="shared" si="163"/>
        <v>1.3954199418699509</v>
      </c>
      <c r="AE87" s="179">
        <f t="shared" si="164"/>
        <v>1.691314390025334</v>
      </c>
      <c r="AF87" s="378"/>
      <c r="AG87" s="179">
        <f t="shared" si="165"/>
        <v>1.5061659759615447</v>
      </c>
      <c r="AH87" s="382"/>
      <c r="AI87" s="179">
        <f t="shared" si="166"/>
        <v>0.7786805169230524</v>
      </c>
      <c r="AJ87" s="181">
        <f t="shared" si="167"/>
        <v>0.85178784085012405</v>
      </c>
      <c r="AK87" s="179">
        <f t="shared" si="168"/>
        <v>0.941407453532769</v>
      </c>
      <c r="AL87" s="179">
        <f t="shared" si="169"/>
        <v>0.97227497336711632</v>
      </c>
      <c r="AM87" s="326">
        <f t="shared" si="177"/>
        <v>1.1438567680000191</v>
      </c>
      <c r="AN87" s="179">
        <f t="shared" si="170"/>
        <v>1.2121579645000202</v>
      </c>
      <c r="AO87" s="181"/>
      <c r="AP87" s="378"/>
      <c r="AQ87" s="180">
        <f t="shared" si="171"/>
        <v>1.053447952588161</v>
      </c>
      <c r="AR87" s="180">
        <f t="shared" si="176"/>
        <v>1.3324922620000086</v>
      </c>
      <c r="AS87" s="378"/>
      <c r="AT87" s="378"/>
      <c r="AU87" s="378"/>
      <c r="AV87" s="179">
        <f t="shared" si="172"/>
        <v>1.0367082365428688</v>
      </c>
      <c r="AW87" s="326">
        <f t="shared" si="178"/>
        <v>1.1994584140000222</v>
      </c>
      <c r="AX87" s="179">
        <f t="shared" si="173"/>
        <v>1.3405600005000098</v>
      </c>
      <c r="AY87" s="180">
        <f t="shared" si="179"/>
        <v>1.5982859442368382</v>
      </c>
      <c r="AZ87" s="384"/>
      <c r="BA87" s="179">
        <f t="shared" si="174"/>
        <v>1.3885016947921867</v>
      </c>
      <c r="BB87" s="179">
        <f t="shared" si="175"/>
        <v>1.6406220885000358</v>
      </c>
    </row>
    <row r="88" spans="10:54" x14ac:dyDescent="0.25">
      <c r="J88" s="57">
        <f t="shared" si="130"/>
        <v>42233</v>
      </c>
      <c r="K88" s="379"/>
      <c r="L88" s="379"/>
      <c r="M88" s="378"/>
      <c r="N88" s="379"/>
      <c r="O88" s="179">
        <f t="shared" si="152"/>
        <v>0.99041417899242701</v>
      </c>
      <c r="P88" s="180">
        <f t="shared" si="153"/>
        <v>1.2098522994535168</v>
      </c>
      <c r="Q88" s="379"/>
      <c r="R88" s="378"/>
      <c r="S88" s="180">
        <f t="shared" si="154"/>
        <v>1.4553567835705099</v>
      </c>
      <c r="T88" s="180">
        <f t="shared" si="155"/>
        <v>1.576789033531659</v>
      </c>
      <c r="U88" s="179">
        <f t="shared" si="156"/>
        <v>1.8032204906356695</v>
      </c>
      <c r="V88" s="378"/>
      <c r="W88" s="179">
        <f t="shared" si="157"/>
        <v>1.3577321861868081</v>
      </c>
      <c r="X88" s="179">
        <f t="shared" si="158"/>
        <v>1.5299465117380215</v>
      </c>
      <c r="Y88" s="181">
        <f t="shared" si="159"/>
        <v>1.840723587642819</v>
      </c>
      <c r="Z88" s="179">
        <f t="shared" si="160"/>
        <v>1.6053241710696309</v>
      </c>
      <c r="AA88" s="179">
        <f t="shared" si="161"/>
        <v>1.6448455999999556</v>
      </c>
      <c r="AB88" s="378"/>
      <c r="AC88" s="179">
        <f t="shared" si="162"/>
        <v>1.3937931289011187</v>
      </c>
      <c r="AD88" s="179">
        <f t="shared" si="163"/>
        <v>1.3896708347598232</v>
      </c>
      <c r="AE88" s="179">
        <f t="shared" si="164"/>
        <v>1.7015447198670839</v>
      </c>
      <c r="AF88" s="378"/>
      <c r="AG88" s="179">
        <f t="shared" si="165"/>
        <v>1.5078544962087785</v>
      </c>
      <c r="AH88" s="382"/>
      <c r="AI88" s="179">
        <f t="shared" si="166"/>
        <v>0.76857290134614864</v>
      </c>
      <c r="AJ88" s="181">
        <f t="shared" si="167"/>
        <v>0.85311993884128157</v>
      </c>
      <c r="AK88" s="179">
        <f t="shared" si="168"/>
        <v>0.94019751874056245</v>
      </c>
      <c r="AL88" s="179">
        <f t="shared" si="169"/>
        <v>0.96790216732277523</v>
      </c>
      <c r="AM88" s="326">
        <f t="shared" si="177"/>
        <v>1.1322344450321222</v>
      </c>
      <c r="AN88" s="179">
        <f t="shared" si="170"/>
        <v>1.1947775436106935</v>
      </c>
      <c r="AO88" s="181"/>
      <c r="AP88" s="378"/>
      <c r="AQ88" s="180">
        <f t="shared" si="171"/>
        <v>1.0459856689168809</v>
      </c>
      <c r="AR88" s="180">
        <f t="shared" si="176"/>
        <v>1.337057199878545</v>
      </c>
      <c r="AS88" s="378"/>
      <c r="AT88" s="378"/>
      <c r="AU88" s="378"/>
      <c r="AV88" s="179">
        <f t="shared" si="172"/>
        <v>1.0434309260453309</v>
      </c>
      <c r="AW88" s="326">
        <f t="shared" si="178"/>
        <v>1.1976711764356791</v>
      </c>
      <c r="AX88" s="179">
        <f t="shared" si="173"/>
        <v>1.3307927204785357</v>
      </c>
      <c r="AY88" s="180">
        <f t="shared" si="179"/>
        <v>1.5863616656057253</v>
      </c>
      <c r="AZ88" s="384"/>
      <c r="BA88" s="179">
        <f t="shared" si="174"/>
        <v>1.3864442193387827</v>
      </c>
      <c r="BB88" s="179">
        <f t="shared" si="175"/>
        <v>1.631661552492818</v>
      </c>
    </row>
    <row r="89" spans="10:54" x14ac:dyDescent="0.25">
      <c r="J89" s="57">
        <f t="shared" si="130"/>
        <v>42234</v>
      </c>
      <c r="K89" s="379"/>
      <c r="L89" s="379"/>
      <c r="M89" s="378"/>
      <c r="N89" s="379"/>
      <c r="O89" s="179">
        <f t="shared" si="152"/>
        <v>0.99953932957177605</v>
      </c>
      <c r="P89" s="180">
        <f t="shared" si="153"/>
        <v>1.2142154644249734</v>
      </c>
      <c r="Q89" s="379"/>
      <c r="R89" s="378"/>
      <c r="S89" s="180">
        <f t="shared" si="154"/>
        <v>1.4634686548299967</v>
      </c>
      <c r="T89" s="180">
        <f t="shared" si="155"/>
        <v>1.5877800889177252</v>
      </c>
      <c r="U89" s="179">
        <f t="shared" si="156"/>
        <v>1.8016994424499937</v>
      </c>
      <c r="V89" s="378"/>
      <c r="W89" s="179">
        <f t="shared" si="157"/>
        <v>1.3598723859615505</v>
      </c>
      <c r="X89" s="179">
        <f t="shared" si="158"/>
        <v>1.5396514459886772</v>
      </c>
      <c r="Y89" s="181">
        <f t="shared" si="159"/>
        <v>1.8391744909999641</v>
      </c>
      <c r="Z89" s="179">
        <f t="shared" si="160"/>
        <v>1.6163802705189778</v>
      </c>
      <c r="AA89" s="179">
        <f t="shared" si="161"/>
        <v>1.6490627999999896</v>
      </c>
      <c r="AB89" s="378"/>
      <c r="AC89" s="179">
        <f t="shared" si="162"/>
        <v>1.3930070384615569</v>
      </c>
      <c r="AD89" s="179">
        <f t="shared" si="163"/>
        <v>1.3936994669389349</v>
      </c>
      <c r="AE89" s="179">
        <f t="shared" si="164"/>
        <v>1.7126895306455503</v>
      </c>
      <c r="AF89" s="378"/>
      <c r="AG89" s="179">
        <f t="shared" si="165"/>
        <v>1.4839891276923356</v>
      </c>
      <c r="AH89" s="382"/>
      <c r="AI89" s="179">
        <f t="shared" si="166"/>
        <v>0.77101362288461717</v>
      </c>
      <c r="AJ89" s="181">
        <f t="shared" si="167"/>
        <v>0.8597249010075485</v>
      </c>
      <c r="AK89" s="179">
        <f t="shared" si="168"/>
        <v>0.94750635946474082</v>
      </c>
      <c r="AL89" s="179">
        <f t="shared" si="169"/>
        <v>0.97786671836073902</v>
      </c>
      <c r="AM89" s="326">
        <f t="shared" si="177"/>
        <v>1.1352225654749892</v>
      </c>
      <c r="AN89" s="179">
        <f t="shared" si="170"/>
        <v>1.1933429900249681</v>
      </c>
      <c r="AO89" s="181"/>
      <c r="AP89" s="378"/>
      <c r="AQ89" s="180">
        <f t="shared" si="171"/>
        <v>1.0538665852896689</v>
      </c>
      <c r="AR89" s="180">
        <f t="shared" si="176"/>
        <v>1.3243596301499925</v>
      </c>
      <c r="AS89" s="378"/>
      <c r="AT89" s="378"/>
      <c r="AU89" s="378"/>
      <c r="AV89" s="179">
        <f t="shared" si="172"/>
        <v>1.0544526025692584</v>
      </c>
      <c r="AW89" s="326">
        <f t="shared" si="178"/>
        <v>1.2000563445500041</v>
      </c>
      <c r="AX89" s="179">
        <f t="shared" si="173"/>
        <v>1.3340233873499954</v>
      </c>
      <c r="AY89" s="180">
        <f t="shared" si="179"/>
        <v>1.580603083880876</v>
      </c>
      <c r="AZ89" s="384"/>
      <c r="BA89" s="179">
        <f t="shared" si="174"/>
        <v>1.3944206575315032</v>
      </c>
      <c r="BB89" s="179">
        <f t="shared" si="175"/>
        <v>1.6358930029500178</v>
      </c>
    </row>
    <row r="90" spans="10:54" x14ac:dyDescent="0.25">
      <c r="J90" s="57">
        <f t="shared" si="130"/>
        <v>42235</v>
      </c>
      <c r="K90" s="379"/>
      <c r="L90" s="379"/>
      <c r="M90" s="378"/>
      <c r="N90" s="379"/>
      <c r="O90" s="179">
        <f t="shared" si="152"/>
        <v>1.0003556304597101</v>
      </c>
      <c r="P90" s="180">
        <f t="shared" si="153"/>
        <v>1.200443476003568</v>
      </c>
      <c r="Q90" s="379"/>
      <c r="R90" s="378"/>
      <c r="S90" s="180">
        <f t="shared" si="154"/>
        <v>1.4635572690428247</v>
      </c>
      <c r="T90" s="180">
        <f t="shared" si="155"/>
        <v>1.5822699858607576</v>
      </c>
      <c r="U90" s="179">
        <f t="shared" si="156"/>
        <v>1.7980957903357009</v>
      </c>
      <c r="V90" s="378"/>
      <c r="W90" s="179">
        <f t="shared" si="157"/>
        <v>1.3662533027197701</v>
      </c>
      <c r="X90" s="179">
        <f t="shared" si="158"/>
        <v>1.539682751769532</v>
      </c>
      <c r="Y90" s="181">
        <f t="shared" si="159"/>
        <v>1.8457752786428276</v>
      </c>
      <c r="Z90" s="179">
        <f t="shared" si="160"/>
        <v>1.6126948504936873</v>
      </c>
      <c r="AA90" s="179">
        <f t="shared" si="161"/>
        <v>1.6330404200000315</v>
      </c>
      <c r="AB90" s="378"/>
      <c r="AC90" s="179">
        <f t="shared" si="162"/>
        <v>1.3998903141483536</v>
      </c>
      <c r="AD90" s="179">
        <f t="shared" si="163"/>
        <v>1.3960039708528553</v>
      </c>
      <c r="AE90" s="179">
        <f t="shared" si="164"/>
        <v>1.7089901462847918</v>
      </c>
      <c r="AF90" s="378"/>
      <c r="AG90" s="179">
        <f t="shared" si="165"/>
        <v>1.4852617156867765</v>
      </c>
      <c r="AH90" s="382"/>
      <c r="AI90" s="179">
        <f t="shared" si="166"/>
        <v>0.77586503173073362</v>
      </c>
      <c r="AJ90" s="181">
        <f t="shared" si="167"/>
        <v>0.86048173715364484</v>
      </c>
      <c r="AK90" s="179">
        <f t="shared" si="168"/>
        <v>0.95639748244960776</v>
      </c>
      <c r="AL90" s="179">
        <f t="shared" si="169"/>
        <v>0.9772570283797597</v>
      </c>
      <c r="AM90" s="326">
        <f t="shared" si="177"/>
        <v>1.1295119503821311</v>
      </c>
      <c r="AN90" s="179">
        <f t="shared" si="170"/>
        <v>1.1908307512607417</v>
      </c>
      <c r="AO90" s="181"/>
      <c r="AP90" s="378"/>
      <c r="AQ90" s="180">
        <f t="shared" si="171"/>
        <v>1.0561871700566661</v>
      </c>
      <c r="AR90" s="180">
        <f t="shared" si="176"/>
        <v>1.3156857757785589</v>
      </c>
      <c r="AS90" s="378"/>
      <c r="AT90" s="378"/>
      <c r="AU90" s="378"/>
      <c r="AV90" s="179">
        <f t="shared" si="172"/>
        <v>1.0550430547418079</v>
      </c>
      <c r="AW90" s="326">
        <f t="shared" si="178"/>
        <v>1.1912635637357214</v>
      </c>
      <c r="AX90" s="179">
        <f t="shared" si="173"/>
        <v>1.3278459920785908</v>
      </c>
      <c r="AY90" s="180">
        <f t="shared" si="179"/>
        <v>1.5795713897073829</v>
      </c>
      <c r="AZ90" s="384"/>
      <c r="BA90" s="179">
        <f t="shared" si="174"/>
        <v>1.394454126473561</v>
      </c>
      <c r="BB90" s="179">
        <f t="shared" si="175"/>
        <v>1.6247930101928643</v>
      </c>
    </row>
    <row r="91" spans="10:54" x14ac:dyDescent="0.25">
      <c r="J91" s="57">
        <f t="shared" si="130"/>
        <v>42236</v>
      </c>
      <c r="K91" s="379"/>
      <c r="L91" s="379"/>
      <c r="M91" s="378"/>
      <c r="N91" s="379"/>
      <c r="O91" s="179">
        <f t="shared" si="152"/>
        <v>1.0153601092695301</v>
      </c>
      <c r="P91" s="180">
        <f t="shared" si="153"/>
        <v>1.1922425635892648</v>
      </c>
      <c r="Q91" s="379"/>
      <c r="R91" s="378"/>
      <c r="S91" s="180">
        <f t="shared" si="154"/>
        <v>1.4794908001511482</v>
      </c>
      <c r="T91" s="180">
        <f t="shared" si="155"/>
        <v>1.5915248981582422</v>
      </c>
      <c r="U91" s="179">
        <f t="shared" si="156"/>
        <v>1.7967432473928304</v>
      </c>
      <c r="V91" s="378"/>
      <c r="W91" s="179">
        <f t="shared" si="157"/>
        <v>1.383160976928556</v>
      </c>
      <c r="X91" s="179">
        <f t="shared" si="158"/>
        <v>1.552540308010061</v>
      </c>
      <c r="Y91" s="181">
        <f t="shared" si="159"/>
        <v>1.8361769360713969</v>
      </c>
      <c r="Z91" s="179">
        <f t="shared" si="160"/>
        <v>1.6220353693480569</v>
      </c>
      <c r="AA91" s="179">
        <f t="shared" si="161"/>
        <v>1.6264923399999853</v>
      </c>
      <c r="AB91" s="378"/>
      <c r="AC91" s="179">
        <f t="shared" si="162"/>
        <v>1.4169193882142923</v>
      </c>
      <c r="AD91" s="179">
        <f t="shared" si="163"/>
        <v>1.4125779645529026</v>
      </c>
      <c r="AE91" s="179">
        <f t="shared" si="164"/>
        <v>1.7194468508354341</v>
      </c>
      <c r="AF91" s="378"/>
      <c r="AG91" s="179">
        <f t="shared" si="165"/>
        <v>1.4985778107143077</v>
      </c>
      <c r="AH91" s="382"/>
      <c r="AI91" s="179">
        <f t="shared" si="166"/>
        <v>0.79224097750001032</v>
      </c>
      <c r="AJ91" s="181">
        <f t="shared" si="167"/>
        <v>0.87754723215995334</v>
      </c>
      <c r="AK91" s="179">
        <f t="shared" si="168"/>
        <v>0.97141007158689296</v>
      </c>
      <c r="AL91" s="179">
        <f t="shared" si="169"/>
        <v>0.98572695861392923</v>
      </c>
      <c r="AM91" s="326">
        <f t="shared" si="177"/>
        <v>1.1253256440535804</v>
      </c>
      <c r="AN91" s="179">
        <f t="shared" si="170"/>
        <v>1.1887955945178055</v>
      </c>
      <c r="AO91" s="181"/>
      <c r="AP91" s="378"/>
      <c r="AQ91" s="180">
        <f t="shared" si="171"/>
        <v>1.0721984694647246</v>
      </c>
      <c r="AR91" s="180">
        <f t="shared" si="176"/>
        <v>1.3094739974642762</v>
      </c>
      <c r="AS91" s="378"/>
      <c r="AT91" s="378"/>
      <c r="AU91" s="378"/>
      <c r="AV91" s="179">
        <f t="shared" si="172"/>
        <v>1.0730942718828604</v>
      </c>
      <c r="AW91" s="326">
        <f t="shared" si="178"/>
        <v>1.1849868018928658</v>
      </c>
      <c r="AX91" s="179">
        <f t="shared" si="173"/>
        <v>1.3302491264642864</v>
      </c>
      <c r="AY91" s="180">
        <f t="shared" si="179"/>
        <v>1.5854882197552866</v>
      </c>
      <c r="AZ91" s="384"/>
      <c r="BA91" s="179">
        <f t="shared" si="174"/>
        <v>1.4093811785831321</v>
      </c>
      <c r="BB91" s="179">
        <f t="shared" si="175"/>
        <v>1.6180622313214292</v>
      </c>
    </row>
    <row r="92" spans="10:54" x14ac:dyDescent="0.25">
      <c r="J92" s="57">
        <f t="shared" si="130"/>
        <v>42237</v>
      </c>
      <c r="K92" s="379"/>
      <c r="L92" s="379"/>
      <c r="M92" s="378"/>
      <c r="N92" s="379"/>
      <c r="O92" s="179">
        <f t="shared" si="152"/>
        <v>1.0194904461146281</v>
      </c>
      <c r="P92" s="180">
        <f t="shared" si="153"/>
        <v>1.1911237542142619</v>
      </c>
      <c r="Q92" s="379"/>
      <c r="R92" s="378"/>
      <c r="S92" s="180">
        <f t="shared" si="154"/>
        <v>1.4846449820970049</v>
      </c>
      <c r="T92" s="180">
        <f t="shared" si="155"/>
        <v>1.5948852635506676</v>
      </c>
      <c r="U92" s="179">
        <f t="shared" si="156"/>
        <v>1.7971564711428534</v>
      </c>
      <c r="V92" s="378"/>
      <c r="W92" s="179">
        <f t="shared" si="157"/>
        <v>1.3881170625824488</v>
      </c>
      <c r="X92" s="179">
        <f t="shared" si="158"/>
        <v>1.5579883661398117</v>
      </c>
      <c r="Y92" s="181">
        <f t="shared" si="159"/>
        <v>1.8345214985714398</v>
      </c>
      <c r="Z92" s="179">
        <f t="shared" si="160"/>
        <v>1.6242778839114331</v>
      </c>
      <c r="AA92" s="179">
        <f t="shared" si="161"/>
        <v>1.6272503324999965</v>
      </c>
      <c r="AB92" s="378"/>
      <c r="AC92" s="179">
        <f t="shared" si="162"/>
        <v>1.4279914518680989</v>
      </c>
      <c r="AD92" s="179">
        <f t="shared" si="163"/>
        <v>1.4167102867436214</v>
      </c>
      <c r="AE92" s="179">
        <f t="shared" si="164"/>
        <v>1.7225823774873583</v>
      </c>
      <c r="AF92" s="378"/>
      <c r="AG92" s="179">
        <f t="shared" si="165"/>
        <v>1.5055653774450803</v>
      </c>
      <c r="AH92" s="382"/>
      <c r="AI92" s="179">
        <f t="shared" si="166"/>
        <v>0.79826015096153169</v>
      </c>
      <c r="AJ92" s="181">
        <f t="shared" si="167"/>
        <v>0.88554691590679147</v>
      </c>
      <c r="AK92" s="179">
        <f t="shared" si="168"/>
        <v>0.9901041132682642</v>
      </c>
      <c r="AL92" s="179">
        <f t="shared" si="169"/>
        <v>0.98906739331650062</v>
      </c>
      <c r="AM92" s="326">
        <f t="shared" si="177"/>
        <v>1.1240426759285747</v>
      </c>
      <c r="AN92" s="179">
        <f t="shared" si="170"/>
        <v>1.1893695576428689</v>
      </c>
      <c r="AO92" s="181"/>
      <c r="AP92" s="378"/>
      <c r="AQ92" s="180">
        <f t="shared" si="171"/>
        <v>1.0762152747607208</v>
      </c>
      <c r="AR92" s="180">
        <f t="shared" si="176"/>
        <v>1.3084756662142838</v>
      </c>
      <c r="AS92" s="378"/>
      <c r="AT92" s="378"/>
      <c r="AU92" s="378"/>
      <c r="AV92" s="179">
        <f t="shared" si="172"/>
        <v>1.121705073312369</v>
      </c>
      <c r="AW92" s="326">
        <f t="shared" si="178"/>
        <v>1.1900184256428514</v>
      </c>
      <c r="AX92" s="179">
        <f t="shared" si="173"/>
        <v>1.3341472302142754</v>
      </c>
      <c r="AY92" s="180">
        <f t="shared" si="179"/>
        <v>1.6213438285352506</v>
      </c>
      <c r="AZ92" s="384"/>
      <c r="BA92" s="179">
        <f t="shared" si="174"/>
        <v>1.4133062612783558</v>
      </c>
      <c r="BB92" s="179">
        <f t="shared" si="175"/>
        <v>1.6157636525714181</v>
      </c>
    </row>
    <row r="93" spans="10:54" x14ac:dyDescent="0.25">
      <c r="J93" s="57">
        <f t="shared" si="130"/>
        <v>42240</v>
      </c>
      <c r="K93" s="379"/>
      <c r="L93" s="379"/>
      <c r="M93" s="378"/>
      <c r="N93" s="379"/>
      <c r="O93" s="179">
        <f t="shared" si="152"/>
        <v>1.0332989559256842</v>
      </c>
      <c r="P93" s="180">
        <f t="shared" si="153"/>
        <v>1.2315837297713976</v>
      </c>
      <c r="Q93" s="379"/>
      <c r="R93" s="378"/>
      <c r="S93" s="180">
        <f t="shared" si="154"/>
        <v>1.513944253860203</v>
      </c>
      <c r="T93" s="180">
        <f t="shared" si="155"/>
        <v>1.6222566695696599</v>
      </c>
      <c r="U93" s="179">
        <f t="shared" si="156"/>
        <v>1.8312855895143136</v>
      </c>
      <c r="V93" s="378"/>
      <c r="W93" s="179">
        <f t="shared" si="157"/>
        <v>1.4090749180219704</v>
      </c>
      <c r="X93" s="179">
        <f t="shared" si="158"/>
        <v>1.5799171620906982</v>
      </c>
      <c r="Y93" s="181">
        <f t="shared" si="159"/>
        <v>1.9187912493571404</v>
      </c>
      <c r="Z93" s="179">
        <f t="shared" si="160"/>
        <v>1.6361112522531767</v>
      </c>
      <c r="AA93" s="179">
        <f t="shared" si="161"/>
        <v>1.6441345599999657</v>
      </c>
      <c r="AB93" s="378"/>
      <c r="AC93" s="179">
        <f t="shared" si="162"/>
        <v>1.4373483976648473</v>
      </c>
      <c r="AD93" s="179">
        <f t="shared" si="163"/>
        <v>1.4324631684588049</v>
      </c>
      <c r="AE93" s="179">
        <f t="shared" si="164"/>
        <v>1.7545602306076122</v>
      </c>
      <c r="AF93" s="378"/>
      <c r="AG93" s="179">
        <f t="shared" si="165"/>
        <v>1.5171626038186656</v>
      </c>
      <c r="AH93" s="382"/>
      <c r="AI93" s="179">
        <f t="shared" si="166"/>
        <v>0.80966027942307361</v>
      </c>
      <c r="AJ93" s="181">
        <f t="shared" si="167"/>
        <v>0.89050704443956352</v>
      </c>
      <c r="AK93" s="179">
        <f t="shared" si="168"/>
        <v>0.99827441678211715</v>
      </c>
      <c r="AL93" s="179">
        <f t="shared" si="169"/>
        <v>0.99795939081013518</v>
      </c>
      <c r="AM93" s="326">
        <f t="shared" si="177"/>
        <v>1.1381550660428541</v>
      </c>
      <c r="AN93" s="179">
        <f t="shared" si="170"/>
        <v>1.2011585613142741</v>
      </c>
      <c r="AO93" s="181"/>
      <c r="AP93" s="378"/>
      <c r="AQ93" s="180">
        <f t="shared" si="171"/>
        <v>1.0932110101826211</v>
      </c>
      <c r="AR93" s="180">
        <f t="shared" si="176"/>
        <v>1.3294048296714118</v>
      </c>
      <c r="AS93" s="378"/>
      <c r="AT93" s="378"/>
      <c r="AU93" s="378"/>
      <c r="AV93" s="179">
        <f t="shared" si="172"/>
        <v>1.1327430094458566</v>
      </c>
      <c r="AW93" s="326">
        <f t="shared" si="178"/>
        <v>1.204397622414271</v>
      </c>
      <c r="AX93" s="179">
        <f t="shared" si="173"/>
        <v>1.3835625124714053</v>
      </c>
      <c r="AY93" s="180">
        <f t="shared" si="179"/>
        <v>1.6370856474555042</v>
      </c>
      <c r="AZ93" s="384"/>
      <c r="BA93" s="179">
        <f t="shared" si="174"/>
        <v>1.4269181797481374</v>
      </c>
      <c r="BB93" s="179">
        <f t="shared" si="175"/>
        <v>1.6361297086571271</v>
      </c>
    </row>
    <row r="94" spans="10:54" x14ac:dyDescent="0.25">
      <c r="J94" s="57">
        <f t="shared" si="130"/>
        <v>42241</v>
      </c>
      <c r="K94" s="379"/>
      <c r="L94" s="379"/>
      <c r="M94" s="378"/>
      <c r="N94" s="379"/>
      <c r="O94" s="179">
        <f t="shared" si="152"/>
        <v>1.0236851559445612</v>
      </c>
      <c r="P94" s="180">
        <f t="shared" si="153"/>
        <v>1.2276224112999796</v>
      </c>
      <c r="Q94" s="379"/>
      <c r="R94" s="378"/>
      <c r="S94" s="180">
        <f t="shared" si="154"/>
        <v>1.5041801411838782</v>
      </c>
      <c r="T94" s="180">
        <f t="shared" si="155"/>
        <v>1.618104451772139</v>
      </c>
      <c r="U94" s="179">
        <f t="shared" si="156"/>
        <v>1.8432691336999665</v>
      </c>
      <c r="V94" s="378"/>
      <c r="W94" s="179">
        <f t="shared" si="157"/>
        <v>1.3912820077747003</v>
      </c>
      <c r="X94" s="179">
        <f t="shared" si="158"/>
        <v>1.5737443127455775</v>
      </c>
      <c r="Y94" s="181">
        <f t="shared" si="159"/>
        <v>1.9297917584999751</v>
      </c>
      <c r="Z94" s="179">
        <f t="shared" si="160"/>
        <v>1.6279374618987346</v>
      </c>
      <c r="AA94" s="179">
        <f t="shared" si="161"/>
        <v>1.6342254500000042</v>
      </c>
      <c r="AB94" s="378"/>
      <c r="AC94" s="179">
        <f t="shared" si="162"/>
        <v>1.4291087795604209</v>
      </c>
      <c r="AD94" s="179">
        <f t="shared" si="163"/>
        <v>1.4159144828697809</v>
      </c>
      <c r="AE94" s="179">
        <f t="shared" si="164"/>
        <v>1.7546550945569712</v>
      </c>
      <c r="AF94" s="378"/>
      <c r="AG94" s="179">
        <f t="shared" si="165"/>
        <v>1.4988573589835239</v>
      </c>
      <c r="AH94" s="382"/>
      <c r="AI94" s="179">
        <f t="shared" si="166"/>
        <v>0.78993030403845443</v>
      </c>
      <c r="AJ94" s="181">
        <f t="shared" si="167"/>
        <v>0.87528793733624877</v>
      </c>
      <c r="AK94" s="179">
        <f t="shared" si="168"/>
        <v>0.96813863743071371</v>
      </c>
      <c r="AL94" s="179">
        <f t="shared" si="169"/>
        <v>0.98766672607592909</v>
      </c>
      <c r="AM94" s="326">
        <f t="shared" si="177"/>
        <v>1.1347939535999814</v>
      </c>
      <c r="AN94" s="179">
        <f t="shared" si="170"/>
        <v>1.1986266643999768</v>
      </c>
      <c r="AO94" s="181"/>
      <c r="AP94" s="378"/>
      <c r="AQ94" s="180">
        <f t="shared" si="171"/>
        <v>1.0772447853904135</v>
      </c>
      <c r="AR94" s="180">
        <f t="shared" si="176"/>
        <v>1.3259023363999685</v>
      </c>
      <c r="AS94" s="378"/>
      <c r="AT94" s="378"/>
      <c r="AU94" s="378"/>
      <c r="AV94" s="179">
        <f t="shared" si="172"/>
        <v>1.128613334332472</v>
      </c>
      <c r="AW94" s="326">
        <f t="shared" si="178"/>
        <v>1.2073276433000193</v>
      </c>
      <c r="AX94" s="179">
        <f t="shared" si="173"/>
        <v>1.4119580760999924</v>
      </c>
      <c r="AY94" s="180">
        <f t="shared" si="179"/>
        <v>1.6508265316991682</v>
      </c>
      <c r="AZ94" s="384"/>
      <c r="BA94" s="179">
        <f t="shared" si="174"/>
        <v>1.4071196626511235</v>
      </c>
      <c r="BB94" s="179">
        <f t="shared" si="175"/>
        <v>1.62600464170001</v>
      </c>
    </row>
    <row r="95" spans="10:54" x14ac:dyDescent="0.25">
      <c r="J95" s="57">
        <f t="shared" si="130"/>
        <v>42242</v>
      </c>
      <c r="K95" s="379"/>
      <c r="L95" s="379"/>
      <c r="M95" s="378"/>
      <c r="N95" s="379"/>
      <c r="O95" s="179">
        <f t="shared" si="152"/>
        <v>1.008061778488671</v>
      </c>
      <c r="P95" s="180">
        <f t="shared" si="153"/>
        <v>1.2196523630143101</v>
      </c>
      <c r="Q95" s="379"/>
      <c r="R95" s="378"/>
      <c r="S95" s="180">
        <f t="shared" si="154"/>
        <v>1.4877299816057703</v>
      </c>
      <c r="T95" s="180">
        <f t="shared" si="155"/>
        <v>1.6030178670506059</v>
      </c>
      <c r="U95" s="179">
        <f t="shared" si="156"/>
        <v>1.8438343323428814</v>
      </c>
      <c r="V95" s="378"/>
      <c r="W95" s="179">
        <f t="shared" si="157"/>
        <v>1.3750400542692574</v>
      </c>
      <c r="X95" s="179">
        <f t="shared" si="158"/>
        <v>1.557789627607058</v>
      </c>
      <c r="Y95" s="181">
        <f t="shared" si="159"/>
        <v>1.9303333645714269</v>
      </c>
      <c r="Z95" s="179">
        <f t="shared" si="160"/>
        <v>1.6138411144113887</v>
      </c>
      <c r="AA95" s="179">
        <f t="shared" si="161"/>
        <v>1.6240576800000239</v>
      </c>
      <c r="AB95" s="378"/>
      <c r="AC95" s="179">
        <f t="shared" si="162"/>
        <v>1.4151599632692764</v>
      </c>
      <c r="AD95" s="179">
        <f t="shared" si="163"/>
        <v>1.3992075614579593</v>
      </c>
      <c r="AE95" s="179">
        <f t="shared" si="164"/>
        <v>1.7394941554873289</v>
      </c>
      <c r="AF95" s="378"/>
      <c r="AG95" s="179">
        <f t="shared" si="165"/>
        <v>1.4819283111538923</v>
      </c>
      <c r="AH95" s="382"/>
      <c r="AI95" s="179">
        <f t="shared" si="166"/>
        <v>0.7761823998077011</v>
      </c>
      <c r="AJ95" s="181">
        <f t="shared" si="167"/>
        <v>0.85712054826196615</v>
      </c>
      <c r="AK95" s="179">
        <f t="shared" si="168"/>
        <v>0.95267634811084756</v>
      </c>
      <c r="AL95" s="179">
        <f t="shared" si="169"/>
        <v>0.97257164481640856</v>
      </c>
      <c r="AM95" s="326">
        <f t="shared" si="177"/>
        <v>1.1304154495285959</v>
      </c>
      <c r="AN95" s="179">
        <f t="shared" si="170"/>
        <v>1.2023371095428677</v>
      </c>
      <c r="AO95" s="181"/>
      <c r="AP95" s="378"/>
      <c r="AQ95" s="180">
        <f t="shared" si="171"/>
        <v>1.0618697833753026</v>
      </c>
      <c r="AR95" s="180">
        <f t="shared" si="176"/>
        <v>1.3203975326142907</v>
      </c>
      <c r="AS95" s="378"/>
      <c r="AT95" s="378"/>
      <c r="AU95" s="378"/>
      <c r="AV95" s="179">
        <f t="shared" si="172"/>
        <v>1.1146441690679887</v>
      </c>
      <c r="AW95" s="326">
        <f t="shared" si="178"/>
        <v>1.2142938839428581</v>
      </c>
      <c r="AX95" s="179">
        <f t="shared" si="173"/>
        <v>1.4091903038142877</v>
      </c>
      <c r="AY95" s="180">
        <f t="shared" si="179"/>
        <v>1.6711954516906125</v>
      </c>
      <c r="AZ95" s="384"/>
      <c r="BA95" s="179">
        <f t="shared" si="174"/>
        <v>1.391515175258164</v>
      </c>
      <c r="BB95" s="179">
        <f t="shared" si="175"/>
        <v>1.6195249842714285</v>
      </c>
    </row>
    <row r="96" spans="10:54" x14ac:dyDescent="0.25">
      <c r="J96" s="57">
        <f t="shared" si="130"/>
        <v>42243</v>
      </c>
      <c r="K96" s="379"/>
      <c r="L96" s="379"/>
      <c r="M96" s="378"/>
      <c r="N96" s="379"/>
      <c r="O96" s="179">
        <f t="shared" si="152"/>
        <v>1.0120363174307059</v>
      </c>
      <c r="P96" s="180">
        <f t="shared" si="153"/>
        <v>1.1924138162142586</v>
      </c>
      <c r="Q96" s="379"/>
      <c r="R96" s="378"/>
      <c r="S96" s="180">
        <f t="shared" si="154"/>
        <v>1.4831863239798264</v>
      </c>
      <c r="T96" s="180">
        <f t="shared" si="155"/>
        <v>1.6073557467721433</v>
      </c>
      <c r="U96" s="179">
        <f t="shared" si="156"/>
        <v>1.8334856441428125</v>
      </c>
      <c r="V96" s="378"/>
      <c r="W96" s="179">
        <f t="shared" si="157"/>
        <v>1.3752939630824303</v>
      </c>
      <c r="X96" s="179">
        <f t="shared" si="158"/>
        <v>1.5710826509319893</v>
      </c>
      <c r="Y96" s="181">
        <f t="shared" si="159"/>
        <v>1.9353332010714168</v>
      </c>
      <c r="Z96" s="179">
        <f t="shared" si="160"/>
        <v>1.63724283939872</v>
      </c>
      <c r="AA96" s="179">
        <f t="shared" si="161"/>
        <v>1.6181668499999802</v>
      </c>
      <c r="AB96" s="378"/>
      <c r="AC96" s="179">
        <f t="shared" si="162"/>
        <v>1.3414861943681227</v>
      </c>
      <c r="AD96" s="179">
        <f t="shared" si="163"/>
        <v>1.3993373312844786</v>
      </c>
      <c r="AE96" s="179">
        <f t="shared" si="164"/>
        <v>1.7269721270569276</v>
      </c>
      <c r="AF96" s="378"/>
      <c r="AG96" s="179">
        <f t="shared" si="165"/>
        <v>1.508699859945049</v>
      </c>
      <c r="AH96" s="382"/>
      <c r="AI96" s="179">
        <f t="shared" si="166"/>
        <v>0.76882727596152556</v>
      </c>
      <c r="AJ96" s="181">
        <f t="shared" si="167"/>
        <v>0.84529285354532346</v>
      </c>
      <c r="AK96" s="179">
        <f t="shared" si="168"/>
        <v>0.96730221178841136</v>
      </c>
      <c r="AL96" s="179">
        <f t="shared" si="169"/>
        <v>0.96741190357593965</v>
      </c>
      <c r="AM96" s="326">
        <f t="shared" si="177"/>
        <v>1.1178401074285684</v>
      </c>
      <c r="AN96" s="179">
        <f t="shared" si="170"/>
        <v>1.2124144136428519</v>
      </c>
      <c r="AO96" s="181"/>
      <c r="AP96" s="378"/>
      <c r="AQ96" s="180">
        <f t="shared" si="171"/>
        <v>1.0615048892380408</v>
      </c>
      <c r="AR96" s="180">
        <f t="shared" si="176"/>
        <v>1.3090347172142889</v>
      </c>
      <c r="AS96" s="378"/>
      <c r="AT96" s="378"/>
      <c r="AU96" s="378"/>
      <c r="AV96" s="179">
        <f t="shared" si="172"/>
        <v>1.1134159354155808</v>
      </c>
      <c r="AW96" s="326">
        <f t="shared" si="178"/>
        <v>1.1964697026428279</v>
      </c>
      <c r="AX96" s="179">
        <f t="shared" si="173"/>
        <v>1.4067802367142428</v>
      </c>
      <c r="AY96" s="180">
        <f t="shared" si="179"/>
        <v>1.679800571478443</v>
      </c>
      <c r="AZ96" s="384"/>
      <c r="BA96" s="179">
        <f t="shared" si="174"/>
        <v>1.3864349851888833</v>
      </c>
      <c r="BB96" s="179">
        <f t="shared" si="175"/>
        <v>1.6046492380714206</v>
      </c>
    </row>
    <row r="97" spans="10:54" x14ac:dyDescent="0.25">
      <c r="J97" s="57">
        <f t="shared" si="130"/>
        <v>42244</v>
      </c>
      <c r="K97" s="379"/>
      <c r="L97" s="379"/>
      <c r="M97" s="378"/>
      <c r="N97" s="379"/>
      <c r="O97" s="179">
        <f t="shared" si="152"/>
        <v>0.99023309753777822</v>
      </c>
      <c r="P97" s="180">
        <f t="shared" si="153"/>
        <v>1.1895265848392635</v>
      </c>
      <c r="Q97" s="379"/>
      <c r="R97" s="378"/>
      <c r="S97" s="180">
        <f t="shared" si="154"/>
        <v>1.460545167147326</v>
      </c>
      <c r="T97" s="180">
        <f t="shared" si="155"/>
        <v>1.5760384308860593</v>
      </c>
      <c r="U97" s="179">
        <f t="shared" si="156"/>
        <v>1.8230586448928627</v>
      </c>
      <c r="V97" s="378"/>
      <c r="W97" s="179">
        <f t="shared" si="157"/>
        <v>1.3576205982692113</v>
      </c>
      <c r="X97" s="179">
        <f t="shared" si="158"/>
        <v>1.5210748238098044</v>
      </c>
      <c r="Y97" s="181">
        <f t="shared" si="159"/>
        <v>1.9107142635714118</v>
      </c>
      <c r="Z97" s="179">
        <f t="shared" si="160"/>
        <v>1.6262993159493497</v>
      </c>
      <c r="AA97" s="179">
        <f t="shared" si="161"/>
        <v>1.6181668499999802</v>
      </c>
      <c r="AB97" s="378"/>
      <c r="AC97" s="179">
        <f t="shared" si="162"/>
        <v>1.3893038432692251</v>
      </c>
      <c r="AD97" s="179">
        <f t="shared" si="163"/>
        <v>1.3671300223703522</v>
      </c>
      <c r="AE97" s="179">
        <f t="shared" si="164"/>
        <v>1.7116237522784772</v>
      </c>
      <c r="AF97" s="378"/>
      <c r="AG97" s="179">
        <f t="shared" si="165"/>
        <v>1.5025721836538235</v>
      </c>
      <c r="AH97" s="382"/>
      <c r="AI97" s="179">
        <f t="shared" si="166"/>
        <v>0.74855909980769386</v>
      </c>
      <c r="AJ97" s="181">
        <f t="shared" si="167"/>
        <v>0.82114811329345327</v>
      </c>
      <c r="AK97" s="179">
        <f t="shared" si="168"/>
        <v>0.91175781129719535</v>
      </c>
      <c r="AL97" s="179">
        <f t="shared" si="169"/>
        <v>0.94307901303798136</v>
      </c>
      <c r="AM97" s="326">
        <f t="shared" si="177"/>
        <v>1.1155052978035593</v>
      </c>
      <c r="AN97" s="179">
        <f t="shared" si="170"/>
        <v>1.1840831707678579</v>
      </c>
      <c r="AO97" s="181"/>
      <c r="AP97" s="378"/>
      <c r="AQ97" s="180">
        <f t="shared" si="171"/>
        <v>1.0247859229155889</v>
      </c>
      <c r="AR97" s="180">
        <f t="shared" si="176"/>
        <v>1.322233259964281</v>
      </c>
      <c r="AS97" s="378"/>
      <c r="AT97" s="378"/>
      <c r="AU97" s="378"/>
      <c r="AV97" s="179">
        <f t="shared" si="172"/>
        <v>1.0813879872732803</v>
      </c>
      <c r="AW97" s="326">
        <f t="shared" si="178"/>
        <v>1.2035008018928504</v>
      </c>
      <c r="AX97" s="179">
        <f t="shared" si="173"/>
        <v>1.4003765664642884</v>
      </c>
      <c r="AY97" s="180">
        <f t="shared" si="179"/>
        <v>1.6768803031125938</v>
      </c>
      <c r="AZ97" s="384"/>
      <c r="BA97" s="179">
        <f t="shared" si="174"/>
        <v>1.3556660633060318</v>
      </c>
      <c r="BB97" s="179">
        <f t="shared" si="175"/>
        <v>1.6107139413214164</v>
      </c>
    </row>
    <row r="98" spans="10:54" x14ac:dyDescent="0.25">
      <c r="J98" s="57">
        <f t="shared" si="130"/>
        <v>42247</v>
      </c>
      <c r="K98" s="379"/>
      <c r="L98" s="379"/>
      <c r="M98" s="378"/>
      <c r="N98" s="379"/>
      <c r="O98" s="179">
        <f t="shared" si="152"/>
        <v>0.99713505091312227</v>
      </c>
      <c r="P98" s="180">
        <f t="shared" si="153"/>
        <v>1.1696327031428657</v>
      </c>
      <c r="Q98" s="379"/>
      <c r="R98" s="378"/>
      <c r="S98" s="180">
        <f t="shared" si="154"/>
        <v>1.4697491573110977</v>
      </c>
      <c r="T98" s="180">
        <f t="shared" si="155"/>
        <v>1.5786479634177444</v>
      </c>
      <c r="U98" s="179">
        <f t="shared" si="156"/>
        <v>1.8264313854285636</v>
      </c>
      <c r="V98" s="378"/>
      <c r="W98" s="179">
        <f t="shared" si="157"/>
        <v>1.3693619298241555</v>
      </c>
      <c r="X98" s="179">
        <f t="shared" si="158"/>
        <v>1.5315335474874154</v>
      </c>
      <c r="Y98" s="181">
        <f t="shared" si="159"/>
        <v>1.9139985182142998</v>
      </c>
      <c r="Z98" s="179">
        <f t="shared" si="160"/>
        <v>1.6298267315189783</v>
      </c>
      <c r="AA98" s="179">
        <f t="shared" si="161"/>
        <v>1.6038479199999678</v>
      </c>
      <c r="AB98" s="378"/>
      <c r="AC98" s="179">
        <f t="shared" si="162"/>
        <v>1.3927645586813195</v>
      </c>
      <c r="AD98" s="179">
        <f t="shared" si="163"/>
        <v>1.381522492421027</v>
      </c>
      <c r="AE98" s="179">
        <f t="shared" si="164"/>
        <v>1.7244708416455676</v>
      </c>
      <c r="AF98" s="378"/>
      <c r="AG98" s="179">
        <f t="shared" si="165"/>
        <v>1.512097679450529</v>
      </c>
      <c r="AH98" s="382"/>
      <c r="AI98" s="179">
        <f t="shared" si="166"/>
        <v>0.75759091461538386</v>
      </c>
      <c r="AJ98" s="181">
        <f t="shared" si="167"/>
        <v>0.83187275667507654</v>
      </c>
      <c r="AK98" s="179">
        <f t="shared" si="168"/>
        <v>0.92297779801637159</v>
      </c>
      <c r="AL98" s="179">
        <f t="shared" si="169"/>
        <v>0.94778189136075897</v>
      </c>
      <c r="AM98" s="326">
        <f t="shared" si="177"/>
        <v>1.1111849187856957</v>
      </c>
      <c r="AN98" s="179">
        <f t="shared" si="170"/>
        <v>1.1857637519285924</v>
      </c>
      <c r="AO98" s="181"/>
      <c r="AP98" s="378"/>
      <c r="AQ98" s="180">
        <f t="shared" si="171"/>
        <v>1.0351129950441007</v>
      </c>
      <c r="AR98" s="180">
        <f t="shared" si="176"/>
        <v>1.3140969851428457</v>
      </c>
      <c r="AS98" s="378"/>
      <c r="AT98" s="378"/>
      <c r="AU98" s="378"/>
      <c r="AV98" s="179">
        <f t="shared" si="172"/>
        <v>1.0938245320214071</v>
      </c>
      <c r="AW98" s="326">
        <f t="shared" si="178"/>
        <v>1.1933554674285882</v>
      </c>
      <c r="AX98" s="179">
        <f t="shared" si="173"/>
        <v>1.4013465591428229</v>
      </c>
      <c r="AY98" s="180">
        <f t="shared" si="179"/>
        <v>1.680820313757716</v>
      </c>
      <c r="AZ98" s="384"/>
      <c r="BA98" s="179">
        <f t="shared" si="174"/>
        <v>1.3646148061461156</v>
      </c>
      <c r="BB98" s="179">
        <f t="shared" si="175"/>
        <v>1.5947980222142708</v>
      </c>
    </row>
    <row r="99" spans="10:54" x14ac:dyDescent="0.25">
      <c r="J99" s="57" t="str">
        <f t="shared" si="130"/>
        <v/>
      </c>
      <c r="K99" s="379" t="str">
        <f>IF(K62="","",K62-(#REF!+(B62-#REF!)/($B$10-#REF!)*($K$10-#REF!)))</f>
        <v/>
      </c>
      <c r="L99" s="379" t="str">
        <f>IF(L62="","",L62-(#REF!+(B62-#REF!)/($B$10-#REF!)*($L$10-#REF!)))</f>
        <v/>
      </c>
      <c r="M99" s="378" t="str">
        <f>IF(M62="","",M62-(#REF!+(B62-#REF!)/($B$10-#REF!)*($M$10-#REF!)))</f>
        <v/>
      </c>
      <c r="N99" s="379" t="str">
        <f>IF(N62="","",N62-(#REF!+(B62-#REF!)/($B$10-#REF!)*($N$10-#REF!)))</f>
        <v/>
      </c>
      <c r="O99" s="179" t="str">
        <f t="shared" si="152"/>
        <v/>
      </c>
      <c r="P99" s="180" t="str">
        <f t="shared" si="153"/>
        <v/>
      </c>
      <c r="Q99" s="379"/>
      <c r="R99" s="378"/>
      <c r="S99" s="180" t="str">
        <f t="shared" si="154"/>
        <v/>
      </c>
      <c r="T99" s="180" t="str">
        <f t="shared" si="155"/>
        <v/>
      </c>
      <c r="U99" s="179" t="str">
        <f t="shared" si="156"/>
        <v/>
      </c>
      <c r="V99" s="378" t="str">
        <f>IF(V62="","",V62-(#REF!+(B62-#REF!)/($B$10-#REF!)*($V$10-#REF!)))</f>
        <v/>
      </c>
      <c r="W99" s="179" t="str">
        <f t="shared" si="157"/>
        <v/>
      </c>
      <c r="X99" s="179" t="str">
        <f t="shared" si="158"/>
        <v/>
      </c>
      <c r="Y99" s="181" t="str">
        <f t="shared" si="159"/>
        <v/>
      </c>
      <c r="Z99" s="179" t="str">
        <f t="shared" si="160"/>
        <v/>
      </c>
      <c r="AA99" s="179" t="str">
        <f t="shared" si="161"/>
        <v/>
      </c>
      <c r="AB99" s="378" t="str">
        <f>IF(AB62="","",AB62-(#REF!+(B62-#REF!)/($B$10-#REF!)*($AB$10-#REF!)))</f>
        <v/>
      </c>
      <c r="AC99" s="179" t="str">
        <f t="shared" si="162"/>
        <v/>
      </c>
      <c r="AD99" s="179" t="str">
        <f t="shared" si="163"/>
        <v/>
      </c>
      <c r="AE99" s="179" t="str">
        <f t="shared" si="164"/>
        <v/>
      </c>
      <c r="AF99" s="382"/>
      <c r="AG99" s="179" t="str">
        <f>IF(AF62="","",AF62-(#REF!+(B62-#REF!)/($B$10-#REF!)*($AF$10-#REF!)))</f>
        <v/>
      </c>
      <c r="AH99" s="382" t="str">
        <f>IF(AH62="","",AH62-(#REF!+(B62-#REF!)/($B$10-#REF!)*($AH$10-#REF!)))</f>
        <v/>
      </c>
      <c r="AI99" s="179" t="str">
        <f t="shared" si="166"/>
        <v/>
      </c>
      <c r="AJ99" s="181" t="str">
        <f t="shared" si="167"/>
        <v/>
      </c>
      <c r="AK99" s="179" t="str">
        <f t="shared" si="168"/>
        <v/>
      </c>
      <c r="AL99" s="179" t="str">
        <f t="shared" si="169"/>
        <v/>
      </c>
      <c r="AM99" s="326"/>
      <c r="AN99" s="179" t="str">
        <f t="shared" si="170"/>
        <v/>
      </c>
      <c r="AO99" s="181"/>
      <c r="AP99" s="378" t="str">
        <f>IF(AP62="","",AP62-(#REF!+(B62-#REF!)/($B$10-#REF!)*($AP$10-#REF!)))</f>
        <v/>
      </c>
      <c r="AQ99" s="180" t="str">
        <f t="shared" si="171"/>
        <v/>
      </c>
      <c r="AR99" s="180" t="str">
        <f t="shared" si="176"/>
        <v/>
      </c>
      <c r="AS99" s="378" t="str">
        <f>IF(AS62="","",AS62-(#REF!+(B62-#REF!)/($B$10-#REF!)*($AS$10-#REF!)))</f>
        <v/>
      </c>
      <c r="AT99" s="378" t="str">
        <f>IF(AT62="","",AT62-(#REF!+(B62-#REF!)/($B$10-#REF!)*($AT$10-#REF!)))</f>
        <v/>
      </c>
      <c r="AU99" s="378" t="str">
        <f>IF(AU62="","",AU62-(#REF!+(B62-#REF!)/($B$10-#REF!)*($AU$10-#REF!)))</f>
        <v/>
      </c>
      <c r="AV99" s="179" t="str">
        <f t="shared" si="172"/>
        <v/>
      </c>
      <c r="AW99" s="326"/>
      <c r="AX99" s="179" t="str">
        <f t="shared" si="173"/>
        <v/>
      </c>
      <c r="AY99" s="180"/>
      <c r="AZ99" s="384" t="str">
        <f>IF(AZ62="","",AZ62-(#REF!+(B62-#REF!)/($B$10-#REF!)*($AZ$10-#REF!)))</f>
        <v/>
      </c>
      <c r="BA99" s="179" t="str">
        <f t="shared" si="174"/>
        <v/>
      </c>
      <c r="BB99" s="179" t="str">
        <f t="shared" si="175"/>
        <v/>
      </c>
    </row>
    <row r="100" spans="10:54" x14ac:dyDescent="0.25">
      <c r="J100" s="57" t="str">
        <f t="shared" si="130"/>
        <v/>
      </c>
      <c r="K100" s="380" t="str">
        <f>IF(K63="","",K63-(#REF!+(B63-#REF!)/($B$10-#REF!)*($K$10-#REF!)))</f>
        <v/>
      </c>
      <c r="L100" s="380" t="str">
        <f>IF(L63="","",L63-(#REF!+(B63-#REF!)/($B$10-#REF!)*($L$10-#REF!)))</f>
        <v/>
      </c>
      <c r="M100" s="381" t="str">
        <f>IF(M63="","",M63-(#REF!+(B63-#REF!)/($B$10-#REF!)*($M$10-#REF!)))</f>
        <v/>
      </c>
      <c r="N100" s="380" t="str">
        <f>IF(N63="","",N63-(#REF!+(B63-#REF!)/($B$10-#REF!)*($N$10-#REF!)))</f>
        <v/>
      </c>
      <c r="O100" s="182" t="str">
        <f t="shared" si="152"/>
        <v/>
      </c>
      <c r="P100" s="183" t="str">
        <f t="shared" si="153"/>
        <v/>
      </c>
      <c r="Q100" s="381" t="str">
        <f>IF(Q63="","",Q63-(#REF!+(B63-#REF!)/($B$10-#REF!)*($Q$10-#REF!)))</f>
        <v/>
      </c>
      <c r="R100" s="381" t="str">
        <f>IF(R63="","",R63-(#REF!+(B63-#REF!)/($B$10-#REF!)*($R$10-#REF!)))</f>
        <v/>
      </c>
      <c r="S100" s="182" t="str">
        <f t="shared" si="154"/>
        <v/>
      </c>
      <c r="T100" s="182" t="str">
        <f t="shared" si="155"/>
        <v/>
      </c>
      <c r="U100" s="182" t="str">
        <f t="shared" si="156"/>
        <v/>
      </c>
      <c r="V100" s="381" t="str">
        <f>IF(V63="","",V63-(#REF!+(B63-#REF!)/($B$10-#REF!)*($V$10-#REF!)))</f>
        <v/>
      </c>
      <c r="W100" s="182" t="str">
        <f t="shared" si="157"/>
        <v/>
      </c>
      <c r="X100" s="182" t="str">
        <f t="shared" si="158"/>
        <v/>
      </c>
      <c r="Y100" s="184" t="str">
        <f t="shared" si="159"/>
        <v/>
      </c>
      <c r="Z100" s="182" t="str">
        <f t="shared" si="160"/>
        <v/>
      </c>
      <c r="AA100" s="182" t="str">
        <f t="shared" si="161"/>
        <v/>
      </c>
      <c r="AB100" s="381" t="str">
        <f>IF(AB63="","",AB63-(#REF!+(B63-#REF!)/($B$10-#REF!)*($AB$10-#REF!)))</f>
        <v/>
      </c>
      <c r="AC100" s="182" t="str">
        <f t="shared" si="162"/>
        <v/>
      </c>
      <c r="AD100" s="182" t="str">
        <f t="shared" si="163"/>
        <v/>
      </c>
      <c r="AE100" s="182" t="str">
        <f t="shared" si="164"/>
        <v/>
      </c>
      <c r="AF100" s="383"/>
      <c r="AG100" s="182" t="str">
        <f>IF(AF63="","",AF63-(#REF!+(B63-#REF!)/($B$10-#REF!)*($AF$10-#REF!)))</f>
        <v/>
      </c>
      <c r="AH100" s="383" t="str">
        <f>IF(AH63="","",AH63-(#REF!+(B63-#REF!)/($B$10-#REF!)*($AH$10-#REF!)))</f>
        <v/>
      </c>
      <c r="AI100" s="182" t="str">
        <f t="shared" si="166"/>
        <v/>
      </c>
      <c r="AJ100" s="183" t="str">
        <f t="shared" si="167"/>
        <v/>
      </c>
      <c r="AK100" s="182" t="str">
        <f t="shared" si="168"/>
        <v/>
      </c>
      <c r="AL100" s="182" t="str">
        <f t="shared" si="169"/>
        <v/>
      </c>
      <c r="AM100" s="182"/>
      <c r="AN100" s="182" t="str">
        <f t="shared" si="170"/>
        <v/>
      </c>
      <c r="AO100" s="184"/>
      <c r="AP100" s="381" t="str">
        <f>IF(AP63="","",AP63-(#REF!+(B63-#REF!)/($B$10-#REF!)*($AP$10-#REF!)))</f>
        <v/>
      </c>
      <c r="AQ100" s="182" t="str">
        <f t="shared" si="171"/>
        <v/>
      </c>
      <c r="AR100" s="182" t="str">
        <f t="shared" si="176"/>
        <v/>
      </c>
      <c r="AS100" s="383" t="str">
        <f>IF(AS63="","",AS63-(#REF!+(B63-#REF!)/($B$10-#REF!)*($AS$10-#REF!)))</f>
        <v/>
      </c>
      <c r="AT100" s="381" t="str">
        <f>IF(AT63="","",AT63-(#REF!+(B63-#REF!)/($B$10-#REF!)*($AT$10-#REF!)))</f>
        <v/>
      </c>
      <c r="AU100" s="381" t="str">
        <f>IF(AU63="","",AU63-(#REF!+(B63-#REF!)/($B$10-#REF!)*($AU$10-#REF!)))</f>
        <v/>
      </c>
      <c r="AV100" s="182" t="str">
        <f t="shared" si="172"/>
        <v/>
      </c>
      <c r="AW100" s="182"/>
      <c r="AX100" s="182" t="str">
        <f t="shared" si="173"/>
        <v/>
      </c>
      <c r="AY100" s="182"/>
      <c r="AZ100" s="381" t="str">
        <f>IF(AZ63="","",AZ63-(#REF!+(B63-#REF!)/($B$10-#REF!)*($AZ$10-#REF!)))</f>
        <v/>
      </c>
      <c r="BA100" s="182" t="str">
        <f t="shared" si="174"/>
        <v/>
      </c>
      <c r="BB100" s="182" t="str">
        <f t="shared" si="175"/>
        <v/>
      </c>
    </row>
    <row r="101" spans="10:54" x14ac:dyDescent="0.25">
      <c r="AD101" s="27"/>
      <c r="AV101" s="27"/>
      <c r="AW101" s="27"/>
      <c r="AX101" s="27"/>
      <c r="AY101" s="27"/>
      <c r="BB101" s="51"/>
    </row>
    <row r="102" spans="10:54" x14ac:dyDescent="0.25">
      <c r="J102" s="63" t="s">
        <v>86</v>
      </c>
      <c r="K102" s="59"/>
      <c r="L102" s="60"/>
      <c r="M102" s="60"/>
      <c r="N102" s="60"/>
      <c r="O102" s="60">
        <f t="shared" ref="O102:BA102" si="180">AVERAGE(O78:O100)</f>
        <v>1.0038592492980067</v>
      </c>
      <c r="P102" s="60">
        <f t="shared" si="180"/>
        <v>1.2099417780724353</v>
      </c>
      <c r="Q102" s="60"/>
      <c r="R102" s="60"/>
      <c r="S102" s="60">
        <f t="shared" si="180"/>
        <v>1.4702260274646117</v>
      </c>
      <c r="T102" s="60">
        <f t="shared" si="180"/>
        <v>1.5894845350063282</v>
      </c>
      <c r="U102" s="60">
        <f t="shared" si="180"/>
        <v>1.81761599361972</v>
      </c>
      <c r="V102" s="60"/>
      <c r="W102" s="60">
        <f t="shared" si="180"/>
        <v>1.371563385146259</v>
      </c>
      <c r="X102" s="60">
        <f t="shared" si="180"/>
        <v>1.5445875524103383</v>
      </c>
      <c r="Y102" s="60">
        <f t="shared" si="180"/>
        <v>1.8733560902074717</v>
      </c>
      <c r="Z102" s="60">
        <f>AVERAGE(Z78:Z100)</f>
        <v>1.6193603504710694</v>
      </c>
      <c r="AA102" s="60">
        <f t="shared" si="180"/>
        <v>1.6389840420238033</v>
      </c>
      <c r="AB102" s="60"/>
      <c r="AC102" s="60">
        <f>AVERAGE(AC78:AC100)</f>
        <v>1.405836932823131</v>
      </c>
      <c r="AD102" s="60">
        <f t="shared" si="180"/>
        <v>1.398085132819622</v>
      </c>
      <c r="AE102" s="60">
        <f t="shared" si="180"/>
        <v>1.7161217239686526</v>
      </c>
      <c r="AF102" s="60"/>
      <c r="AG102" s="60">
        <f t="shared" si="180"/>
        <v>1.4962635550850367</v>
      </c>
      <c r="AH102" s="60"/>
      <c r="AI102" s="60">
        <f t="shared" si="180"/>
        <v>0.77975816107142581</v>
      </c>
      <c r="AJ102" s="60">
        <f t="shared" si="180"/>
        <v>0.85985076525817927</v>
      </c>
      <c r="AK102" s="60">
        <f t="shared" si="180"/>
        <v>0.9526134584379824</v>
      </c>
      <c r="AL102" s="60">
        <f t="shared" si="180"/>
        <v>0.97638563402169487</v>
      </c>
      <c r="AM102" s="60">
        <f t="shared" si="180"/>
        <v>1.136728264013938</v>
      </c>
      <c r="AN102" s="60">
        <f t="shared" si="180"/>
        <v>1.2028443096697234</v>
      </c>
      <c r="AO102" s="60"/>
      <c r="AP102" s="60"/>
      <c r="AQ102" s="60">
        <f t="shared" si="180"/>
        <v>1.0574217414447618</v>
      </c>
      <c r="AR102" s="60">
        <f t="shared" si="180"/>
        <v>1.3263609236986336</v>
      </c>
      <c r="AS102" s="60"/>
      <c r="AT102" s="60"/>
      <c r="AU102" s="60"/>
      <c r="AV102" s="60">
        <f>AVERAGE(AV78:AV100)</f>
        <v>1.0630638996881274</v>
      </c>
      <c r="AW102" s="60">
        <f>AVERAGE(AW78:AW100)</f>
        <v>1.1931059969482953</v>
      </c>
      <c r="AX102" s="60">
        <f>AVERAGE(AX78:AX100)</f>
        <v>1.346306925570061</v>
      </c>
      <c r="AY102" s="60">
        <f>AVERAGE(AY78:AY100)</f>
        <v>1.6031901761036917</v>
      </c>
      <c r="AZ102" s="60"/>
      <c r="BA102" s="60">
        <f t="shared" si="180"/>
        <v>1.392911273992443</v>
      </c>
      <c r="BB102" s="61">
        <f>AVERAGE(BB78:BB100)</f>
        <v>1.6280216400074814</v>
      </c>
    </row>
    <row r="103" spans="10:54" x14ac:dyDescent="0.25">
      <c r="AD103" s="27"/>
      <c r="AK103" s="13"/>
      <c r="AL103" s="13"/>
      <c r="AM103" s="275"/>
      <c r="AN103" s="13"/>
      <c r="AO103" s="13"/>
    </row>
    <row r="104" spans="10:54" x14ac:dyDescent="0.25">
      <c r="K104" s="279" t="s">
        <v>347</v>
      </c>
      <c r="L104" s="280"/>
      <c r="M104" s="280"/>
      <c r="N104" s="280"/>
      <c r="O104" s="280"/>
      <c r="P104" s="280"/>
      <c r="Q104" s="279" t="s">
        <v>348</v>
      </c>
      <c r="R104" s="280"/>
      <c r="S104" s="280"/>
      <c r="T104" s="280"/>
      <c r="U104" s="281"/>
      <c r="V104" s="280" t="s">
        <v>349</v>
      </c>
      <c r="W104" s="280"/>
      <c r="X104" s="280"/>
      <c r="Y104" s="281"/>
      <c r="Z104" s="280" t="s">
        <v>119</v>
      </c>
      <c r="AA104" s="280"/>
      <c r="AB104" s="279" t="s">
        <v>350</v>
      </c>
      <c r="AC104" s="280"/>
      <c r="AD104" s="280"/>
      <c r="AE104" s="280"/>
      <c r="AF104" s="279" t="s">
        <v>351</v>
      </c>
      <c r="AG104" s="280"/>
      <c r="AH104" s="279" t="s">
        <v>352</v>
      </c>
      <c r="AI104" s="280"/>
      <c r="AJ104" s="280"/>
      <c r="AK104" s="283"/>
      <c r="AL104" s="283"/>
      <c r="AM104" s="283"/>
      <c r="AN104" s="283"/>
      <c r="AO104" s="284"/>
      <c r="AP104" s="279" t="s">
        <v>353</v>
      </c>
      <c r="AQ104" s="58"/>
      <c r="AR104" s="280"/>
      <c r="AS104" s="282" t="s">
        <v>354</v>
      </c>
      <c r="AT104" s="279" t="s">
        <v>355</v>
      </c>
      <c r="AU104" s="58"/>
      <c r="AV104" s="280"/>
      <c r="AW104" s="280"/>
      <c r="AX104" s="58"/>
      <c r="AY104" s="280"/>
      <c r="AZ104" s="279" t="s">
        <v>356</v>
      </c>
      <c r="BA104" s="279" t="s">
        <v>357</v>
      </c>
      <c r="BB104" s="285"/>
    </row>
    <row r="105" spans="10:54" x14ac:dyDescent="0.25">
      <c r="J105" s="200" t="s">
        <v>375</v>
      </c>
      <c r="K105" s="176"/>
      <c r="L105" s="132"/>
      <c r="M105" s="132"/>
      <c r="N105" s="132"/>
      <c r="O105" s="132"/>
      <c r="P105" s="132"/>
      <c r="Q105" s="176">
        <f>T102+(U102-T102)/(U77-T77)*($B$3+(365*7+1)-T77)</f>
        <v>1.7739754615570367</v>
      </c>
      <c r="R105" s="132"/>
      <c r="S105" s="132"/>
      <c r="T105" s="132"/>
      <c r="U105" s="133"/>
      <c r="V105" s="177">
        <f>X102+(Y102-X102)/(Y77-X77)*($B$3+(365*7+1)-X77)</f>
        <v>1.8184144310760473</v>
      </c>
      <c r="W105" s="132"/>
      <c r="X105" s="132"/>
      <c r="Y105" s="133"/>
      <c r="Z105" s="178"/>
      <c r="AA105" s="132"/>
      <c r="AB105" s="309"/>
      <c r="AC105" s="132"/>
      <c r="AD105" s="132"/>
      <c r="AE105" s="132"/>
      <c r="AF105" s="176"/>
      <c r="AG105" s="132"/>
      <c r="AH105" s="176">
        <f>AM102+(AN102-AM102)/(AN77-AM77)*($B$3+(365*7+1)-AM77)</f>
        <v>1.1526166160707547</v>
      </c>
      <c r="AI105" s="132"/>
      <c r="AJ105" s="132"/>
      <c r="AK105" s="310"/>
      <c r="AL105" s="310"/>
      <c r="AM105" s="310"/>
      <c r="AN105" s="310"/>
      <c r="AO105" s="311"/>
      <c r="AP105" s="176"/>
      <c r="AQ105" s="280"/>
      <c r="AR105" s="132"/>
      <c r="AS105" s="322"/>
      <c r="AT105" s="176">
        <f>AX102+(AY102-AX102)/(AY77-AX77)*($B$3+(365*7+1)-AX77)</f>
        <v>1.3860070642888949</v>
      </c>
      <c r="AU105" s="280"/>
      <c r="AV105" s="132"/>
      <c r="AW105" s="132"/>
      <c r="AX105" s="280"/>
      <c r="AY105" s="132"/>
      <c r="AZ105" s="176"/>
      <c r="BA105" s="176"/>
      <c r="BB105" s="276"/>
    </row>
    <row r="106" spans="10:54" x14ac:dyDescent="0.25">
      <c r="K106" s="193" t="s">
        <v>111</v>
      </c>
      <c r="L106" s="65"/>
    </row>
    <row r="107" spans="10:54" x14ac:dyDescent="0.25">
      <c r="K107" s="193" t="s">
        <v>87</v>
      </c>
      <c r="L107" s="65"/>
      <c r="AA107" s="266"/>
      <c r="AB107" s="266"/>
      <c r="AH107" s="266"/>
      <c r="AI107" s="266"/>
      <c r="AJ107" s="266"/>
      <c r="AK107" s="267"/>
      <c r="AL107" s="267"/>
    </row>
    <row r="108" spans="10:54" x14ac:dyDescent="0.25">
      <c r="K108" s="193"/>
      <c r="L108" s="65"/>
      <c r="AA108" s="266"/>
      <c r="AB108" s="266"/>
      <c r="AH108" s="266"/>
      <c r="AI108" s="266"/>
      <c r="AJ108" s="266"/>
      <c r="AK108" s="267"/>
      <c r="AL108" s="267"/>
    </row>
    <row r="109" spans="10:54" s="325" customFormat="1" x14ac:dyDescent="0.25">
      <c r="AA109" s="324"/>
      <c r="AB109" s="324"/>
      <c r="AH109" s="324"/>
      <c r="AI109" s="324"/>
      <c r="AJ109" s="324"/>
    </row>
    <row r="110" spans="10:54" x14ac:dyDescent="0.25">
      <c r="K110" s="28" t="s">
        <v>377</v>
      </c>
      <c r="AA110" s="266"/>
      <c r="AB110" s="266"/>
      <c r="AH110" s="266"/>
      <c r="AI110" s="266"/>
      <c r="AJ110" s="266"/>
      <c r="AK110" s="267"/>
      <c r="AL110" s="267"/>
    </row>
    <row r="111" spans="10:54" ht="45" x14ac:dyDescent="0.25">
      <c r="K111" s="185" t="s">
        <v>88</v>
      </c>
      <c r="L111" s="186" t="s">
        <v>112</v>
      </c>
      <c r="M111" s="186" t="s">
        <v>136</v>
      </c>
      <c r="N111" s="186" t="s">
        <v>359</v>
      </c>
      <c r="O111" s="186" t="s">
        <v>92</v>
      </c>
      <c r="P111" s="360" t="s">
        <v>89</v>
      </c>
      <c r="Q111" s="187"/>
      <c r="R111" s="187"/>
      <c r="S111" s="188"/>
      <c r="AA111" s="266"/>
      <c r="AB111" s="266"/>
      <c r="AH111" s="266"/>
      <c r="AI111" s="266"/>
      <c r="AJ111" s="266"/>
      <c r="AK111" s="267"/>
      <c r="AL111" s="267"/>
    </row>
    <row r="112" spans="10:54" x14ac:dyDescent="0.25">
      <c r="K112" s="231" t="s">
        <v>76</v>
      </c>
      <c r="L112" s="295" t="s">
        <v>113</v>
      </c>
      <c r="M112" s="296" t="str">
        <f>'Corp bond yields'!$DW$13</f>
        <v>AA-</v>
      </c>
      <c r="N112" s="297">
        <v>7</v>
      </c>
      <c r="O112" s="298">
        <f>AH105</f>
        <v>1.1526166160707547</v>
      </c>
      <c r="P112" s="365" t="s">
        <v>426</v>
      </c>
      <c r="Q112" s="299"/>
      <c r="R112" s="187"/>
      <c r="S112" s="188"/>
      <c r="AA112" s="266"/>
      <c r="AB112" s="266"/>
      <c r="AH112" s="266"/>
      <c r="AI112" s="266"/>
      <c r="AJ112" s="266"/>
      <c r="AK112" s="267"/>
      <c r="AL112" s="267"/>
    </row>
    <row r="113" spans="11:45" x14ac:dyDescent="0.25">
      <c r="K113" s="40" t="s">
        <v>118</v>
      </c>
      <c r="L113" s="300" t="s">
        <v>114</v>
      </c>
      <c r="M113" s="189" t="s">
        <v>213</v>
      </c>
      <c r="N113" s="286">
        <f>(AR77-B3)/365</f>
        <v>6.5671232876712331</v>
      </c>
      <c r="O113" s="301">
        <f>AR102</f>
        <v>1.3263609236986336</v>
      </c>
      <c r="P113" s="365" t="s">
        <v>427</v>
      </c>
      <c r="Q113" s="272"/>
      <c r="R113" s="272"/>
      <c r="S113" s="302"/>
      <c r="AA113" s="266"/>
      <c r="AB113" s="266"/>
      <c r="AH113" s="266"/>
      <c r="AI113" s="266"/>
      <c r="AJ113" s="266"/>
      <c r="AK113" s="267"/>
      <c r="AL113" s="267"/>
    </row>
    <row r="114" spans="11:45" x14ac:dyDescent="0.25">
      <c r="K114" s="40" t="s">
        <v>94</v>
      </c>
      <c r="L114" s="300" t="s">
        <v>114</v>
      </c>
      <c r="M114" s="189" t="str">
        <f>'Corp bond yields'!$C$13</f>
        <v>A-</v>
      </c>
      <c r="N114" s="286">
        <f>(P77-B3)/365</f>
        <v>5.7424657534246579</v>
      </c>
      <c r="O114" s="301">
        <f>P102</f>
        <v>1.2099417780724353</v>
      </c>
      <c r="P114" s="365" t="s">
        <v>428</v>
      </c>
      <c r="Q114" s="272"/>
      <c r="R114" s="272"/>
      <c r="S114" s="302"/>
      <c r="AA114" s="266"/>
      <c r="AB114" s="266"/>
      <c r="AH114" s="266"/>
      <c r="AI114" s="266"/>
      <c r="AJ114" s="266"/>
      <c r="AK114" s="267"/>
      <c r="AL114" s="267"/>
    </row>
    <row r="115" spans="11:45" x14ac:dyDescent="0.25">
      <c r="K115" s="40" t="s">
        <v>95</v>
      </c>
      <c r="L115" s="300" t="s">
        <v>113</v>
      </c>
      <c r="M115" s="189" t="str">
        <f>'Corp bond yields'!$AA$13</f>
        <v>BBB+</v>
      </c>
      <c r="N115" s="286">
        <v>7</v>
      </c>
      <c r="O115" s="301">
        <f>Q105</f>
        <v>1.7739754615570367</v>
      </c>
      <c r="P115" s="272" t="s">
        <v>378</v>
      </c>
      <c r="Q115" s="272"/>
      <c r="R115" s="272"/>
      <c r="S115" s="302"/>
      <c r="AA115" s="266"/>
      <c r="AB115" s="266"/>
      <c r="AH115" s="266"/>
      <c r="AI115" s="266"/>
      <c r="AJ115" s="266"/>
      <c r="AK115" s="267"/>
      <c r="AL115" s="267"/>
    </row>
    <row r="116" spans="11:45" x14ac:dyDescent="0.25">
      <c r="K116" s="40" t="s">
        <v>72</v>
      </c>
      <c r="L116" s="300" t="s">
        <v>113</v>
      </c>
      <c r="M116" s="189" t="str">
        <f>'Corp bond yields'!$AY$13</f>
        <v>BBB+</v>
      </c>
      <c r="N116" s="286">
        <v>7</v>
      </c>
      <c r="O116" s="301">
        <f>V105</f>
        <v>1.8184144310760473</v>
      </c>
      <c r="P116" s="366" t="s">
        <v>429</v>
      </c>
      <c r="Q116" s="272"/>
      <c r="R116" s="272"/>
      <c r="S116" s="302"/>
      <c r="AA116" s="266"/>
      <c r="AB116" s="266"/>
      <c r="AH116" s="266"/>
      <c r="AI116" s="266"/>
      <c r="AJ116" s="266"/>
      <c r="AK116" s="267"/>
      <c r="AL116" s="267"/>
    </row>
    <row r="117" spans="11:45" x14ac:dyDescent="0.25">
      <c r="K117" s="40" t="s">
        <v>73</v>
      </c>
      <c r="L117" s="300" t="s">
        <v>114</v>
      </c>
      <c r="M117" s="189" t="str">
        <f>'Corp bond yields'!$CA$13</f>
        <v>BBB+</v>
      </c>
      <c r="N117" s="286">
        <f>(AA77-B3)/365</f>
        <v>5.7068493150684931</v>
      </c>
      <c r="O117" s="303">
        <f>AA102</f>
        <v>1.6389840420238033</v>
      </c>
      <c r="P117" s="367" t="s">
        <v>430</v>
      </c>
      <c r="Q117" s="272"/>
      <c r="R117" s="272"/>
      <c r="S117" s="302"/>
      <c r="Z117" s="28"/>
      <c r="AA117" s="28"/>
      <c r="AH117" s="29"/>
      <c r="AI117" s="29"/>
      <c r="AJ117" s="29"/>
      <c r="AK117" s="29"/>
      <c r="AL117" s="29"/>
      <c r="AM117" s="29"/>
      <c r="AN117" s="29"/>
      <c r="AO117" s="29"/>
      <c r="AP117" s="2"/>
      <c r="AQ117" s="2"/>
      <c r="AR117" s="2"/>
      <c r="AS117" s="2"/>
    </row>
    <row r="118" spans="11:45" x14ac:dyDescent="0.25">
      <c r="K118" s="40" t="s">
        <v>74</v>
      </c>
      <c r="L118" s="300" t="s">
        <v>114</v>
      </c>
      <c r="M118" s="304" t="str">
        <f>'Corp bond yields'!$CM$13</f>
        <v>BBB</v>
      </c>
      <c r="N118" s="286">
        <f>(AE77-B3)/365</f>
        <v>4.7397260273972606</v>
      </c>
      <c r="O118" s="301">
        <f>AE102</f>
        <v>1.7161217239686526</v>
      </c>
      <c r="P118" s="367" t="s">
        <v>431</v>
      </c>
      <c r="Q118" s="272"/>
      <c r="R118" s="272"/>
      <c r="S118" s="302"/>
      <c r="Z118" s="28"/>
      <c r="AA118" s="28"/>
      <c r="AH118" s="29"/>
      <c r="AI118" s="29"/>
      <c r="AJ118" s="29"/>
      <c r="AK118" s="29"/>
      <c r="AL118" s="29"/>
      <c r="AM118" s="29"/>
      <c r="AN118" s="29"/>
      <c r="AO118" s="29"/>
      <c r="AP118" s="2"/>
      <c r="AQ118" s="2"/>
      <c r="AR118" s="2"/>
      <c r="AS118" s="2"/>
    </row>
    <row r="119" spans="11:45" x14ac:dyDescent="0.25">
      <c r="K119" s="40" t="s">
        <v>75</v>
      </c>
      <c r="L119" s="300" t="s">
        <v>114</v>
      </c>
      <c r="M119" s="304" t="str">
        <f>'Corp bond yields'!$DK$13</f>
        <v>BBB</v>
      </c>
      <c r="N119" s="286" t="s">
        <v>435</v>
      </c>
      <c r="O119" s="303" t="s">
        <v>435</v>
      </c>
      <c r="P119" s="367" t="s">
        <v>432</v>
      </c>
      <c r="Q119" s="272"/>
      <c r="R119" s="272"/>
      <c r="S119" s="302"/>
      <c r="Z119" s="28"/>
      <c r="AA119" s="28"/>
      <c r="AH119" s="29"/>
      <c r="AI119" s="29"/>
      <c r="AJ119" s="29"/>
      <c r="AK119" s="29"/>
      <c r="AL119" s="29"/>
      <c r="AM119" s="29"/>
      <c r="AN119" s="29"/>
      <c r="AO119" s="29"/>
      <c r="AP119" s="2"/>
      <c r="AQ119" s="2"/>
      <c r="AR119" s="2"/>
      <c r="AS119" s="2"/>
    </row>
    <row r="120" spans="11:45" ht="17.25" customHeight="1" x14ac:dyDescent="0.25">
      <c r="K120" s="40" t="s">
        <v>77</v>
      </c>
      <c r="L120" s="305" t="s">
        <v>114</v>
      </c>
      <c r="M120" s="189" t="str">
        <f>'Corp bond yields'!$GM$13</f>
        <v>A</v>
      </c>
      <c r="N120" s="286">
        <v>7</v>
      </c>
      <c r="O120" s="301">
        <f>AT105</f>
        <v>1.3860070642888949</v>
      </c>
      <c r="P120" s="367" t="s">
        <v>433</v>
      </c>
      <c r="Q120" s="266"/>
      <c r="R120" s="266"/>
      <c r="S120" s="270"/>
      <c r="Z120" s="28"/>
      <c r="AA120" s="28"/>
      <c r="AH120" s="29"/>
      <c r="AI120" s="29"/>
      <c r="AJ120" s="29"/>
      <c r="AK120" s="29"/>
      <c r="AL120" s="29"/>
      <c r="AM120" s="29"/>
      <c r="AN120" s="29"/>
      <c r="AO120" s="29"/>
      <c r="AP120" s="2"/>
      <c r="AQ120" s="2"/>
      <c r="AR120" s="2"/>
      <c r="AS120" s="2"/>
    </row>
    <row r="121" spans="11:45" ht="17.25" customHeight="1" x14ac:dyDescent="0.25">
      <c r="K121" s="40" t="s">
        <v>78</v>
      </c>
      <c r="L121" s="305" t="s">
        <v>113</v>
      </c>
      <c r="M121" s="189" t="str">
        <f>'Corp bond yields'!$HO$13</f>
        <v>BBB+</v>
      </c>
      <c r="N121" s="286" t="s">
        <v>435</v>
      </c>
      <c r="O121" s="369" t="s">
        <v>435</v>
      </c>
      <c r="P121" s="294" t="s">
        <v>423</v>
      </c>
      <c r="Q121" s="294"/>
      <c r="R121" s="266"/>
      <c r="S121" s="270"/>
      <c r="Z121" s="28"/>
      <c r="AA121" s="28"/>
      <c r="AH121" s="29"/>
      <c r="AI121" s="29"/>
      <c r="AJ121" s="29"/>
      <c r="AK121" s="29"/>
      <c r="AL121" s="29"/>
      <c r="AM121" s="29"/>
      <c r="AN121" s="29"/>
      <c r="AO121" s="29"/>
      <c r="AP121" s="2"/>
      <c r="AQ121" s="2"/>
      <c r="AR121" s="2"/>
      <c r="AS121" s="2"/>
    </row>
    <row r="122" spans="11:45" ht="17.25" customHeight="1" x14ac:dyDescent="0.25">
      <c r="K122" s="277" t="s">
        <v>79</v>
      </c>
      <c r="L122" s="306" t="s">
        <v>113</v>
      </c>
      <c r="M122" s="287" t="str">
        <f>'Corp bond yields'!$IA$13</f>
        <v>BBB+</v>
      </c>
      <c r="N122" s="307">
        <f>(BB77-B3)/365</f>
        <v>6.095890410958904</v>
      </c>
      <c r="O122" s="308">
        <f>BB102</f>
        <v>1.6280216400074814</v>
      </c>
      <c r="P122" s="368" t="s">
        <v>434</v>
      </c>
      <c r="Q122" s="274"/>
      <c r="R122" s="274"/>
      <c r="S122" s="276"/>
      <c r="Z122" s="28"/>
      <c r="AA122" s="28"/>
      <c r="AH122" s="29"/>
      <c r="AI122" s="29"/>
      <c r="AJ122" s="29"/>
      <c r="AK122" s="29"/>
      <c r="AL122" s="29"/>
      <c r="AM122" s="29"/>
      <c r="AN122" s="29"/>
      <c r="AO122" s="29"/>
      <c r="AP122" s="2"/>
      <c r="AQ122" s="2"/>
      <c r="AR122" s="2"/>
      <c r="AS122" s="2"/>
    </row>
    <row r="123" spans="11:45" ht="17.25" customHeight="1" x14ac:dyDescent="0.25">
      <c r="Z123" s="28"/>
      <c r="AA123" s="28"/>
      <c r="AH123" s="29"/>
      <c r="AI123" s="29"/>
      <c r="AJ123" s="29"/>
      <c r="AK123" s="29"/>
      <c r="AL123" s="29"/>
      <c r="AM123" s="29"/>
      <c r="AN123" s="29"/>
      <c r="AO123" s="29"/>
      <c r="AP123" s="2"/>
      <c r="AQ123" s="2"/>
      <c r="AR123" s="2"/>
      <c r="AS123" s="2"/>
    </row>
    <row r="124" spans="11:45" x14ac:dyDescent="0.25">
      <c r="X124" s="2"/>
      <c r="Y124" s="2"/>
      <c r="Z124" s="114"/>
      <c r="AA124" s="114"/>
      <c r="AB124" s="115"/>
      <c r="AC124" s="116"/>
      <c r="AD124" s="114"/>
      <c r="AE124" s="114"/>
      <c r="AF124" s="111"/>
      <c r="AG124" s="2"/>
    </row>
    <row r="125" spans="11:45" x14ac:dyDescent="0.25">
      <c r="X125" s="2"/>
      <c r="Y125" s="2"/>
      <c r="Z125" s="114"/>
      <c r="AA125" s="114"/>
      <c r="AB125" s="115"/>
      <c r="AC125" s="116"/>
      <c r="AD125" s="114"/>
      <c r="AE125" s="114"/>
      <c r="AF125" s="111"/>
      <c r="AG125" s="2"/>
    </row>
    <row r="126" spans="11:45" x14ac:dyDescent="0.25">
      <c r="X126" s="2"/>
      <c r="Y126" s="2"/>
      <c r="Z126" s="114"/>
      <c r="AA126" s="114"/>
      <c r="AB126" s="115"/>
      <c r="AC126" s="116"/>
      <c r="AD126" s="114"/>
      <c r="AE126" s="114"/>
      <c r="AF126" s="111"/>
      <c r="AG126" s="2"/>
    </row>
    <row r="127" spans="11:45" x14ac:dyDescent="0.25">
      <c r="X127" s="2"/>
      <c r="Y127" s="2"/>
      <c r="Z127" s="114"/>
      <c r="AA127" s="114"/>
      <c r="AB127" s="114"/>
      <c r="AC127" s="114"/>
      <c r="AD127" s="114"/>
      <c r="AE127" s="114"/>
      <c r="AF127" s="111"/>
      <c r="AG127" s="2"/>
    </row>
    <row r="128" spans="11:45" x14ac:dyDescent="0.25">
      <c r="X128" s="2"/>
      <c r="Y128" s="2"/>
      <c r="Z128" s="65"/>
      <c r="AA128" s="2"/>
      <c r="AB128" s="2"/>
      <c r="AC128" s="2"/>
      <c r="AD128" s="2"/>
      <c r="AE128" s="2"/>
      <c r="AF128" s="2"/>
      <c r="AG128" s="2"/>
    </row>
    <row r="129" spans="24:33" x14ac:dyDescent="0.25">
      <c r="X129" s="2"/>
      <c r="Y129" s="2"/>
      <c r="Z129" s="68"/>
      <c r="AA129" s="2"/>
      <c r="AB129" s="2"/>
      <c r="AC129" s="2"/>
      <c r="AD129" s="2"/>
      <c r="AE129" s="2"/>
      <c r="AF129" s="2"/>
      <c r="AG129" s="2"/>
    </row>
    <row r="130" spans="24:33" x14ac:dyDescent="0.25">
      <c r="X130" s="2"/>
      <c r="Y130" s="2"/>
      <c r="Z130" s="68"/>
      <c r="AA130" s="2"/>
      <c r="AB130" s="2"/>
      <c r="AC130" s="2"/>
      <c r="AD130" s="2"/>
      <c r="AE130" s="2"/>
      <c r="AF130" s="2"/>
      <c r="AG130" s="2"/>
    </row>
    <row r="131" spans="24:33" x14ac:dyDescent="0.25">
      <c r="X131" s="2"/>
      <c r="Y131" s="2"/>
      <c r="Z131" s="68"/>
      <c r="AA131" s="2"/>
      <c r="AB131" s="2"/>
      <c r="AC131" s="2"/>
      <c r="AD131" s="2"/>
      <c r="AE131" s="2"/>
      <c r="AF131" s="2"/>
      <c r="AG131" s="2"/>
    </row>
    <row r="132" spans="24:33" x14ac:dyDescent="0.25">
      <c r="X132" s="2"/>
      <c r="Y132" s="2"/>
      <c r="Z132" s="68"/>
      <c r="AA132" s="2"/>
      <c r="AB132" s="2"/>
      <c r="AC132" s="2"/>
      <c r="AD132" s="2"/>
      <c r="AE132" s="2"/>
      <c r="AF132" s="2"/>
      <c r="AG132" s="2"/>
    </row>
    <row r="133" spans="24:33" x14ac:dyDescent="0.25">
      <c r="X133" s="2"/>
      <c r="Y133" s="2"/>
      <c r="Z133" s="68"/>
      <c r="AA133" s="2"/>
      <c r="AB133" s="2"/>
      <c r="AC133" s="2"/>
      <c r="AD133" s="2"/>
      <c r="AE133" s="2"/>
      <c r="AF133" s="2"/>
      <c r="AG133" s="2"/>
    </row>
    <row r="134" spans="24:33" x14ac:dyDescent="0.25">
      <c r="X134" s="2"/>
      <c r="Y134" s="2"/>
      <c r="Z134" s="68"/>
      <c r="AA134" s="2"/>
      <c r="AB134" s="2"/>
      <c r="AC134" s="2"/>
      <c r="AD134" s="2"/>
      <c r="AE134" s="2"/>
      <c r="AF134" s="2"/>
      <c r="AG134" s="2"/>
    </row>
    <row r="135" spans="24:33" x14ac:dyDescent="0.25">
      <c r="X135" s="2"/>
      <c r="Y135" s="2"/>
      <c r="Z135" s="68"/>
      <c r="AA135" s="2"/>
      <c r="AB135" s="2"/>
      <c r="AC135" s="2"/>
      <c r="AD135" s="2"/>
      <c r="AE135" s="2"/>
      <c r="AF135" s="2"/>
      <c r="AG135" s="2"/>
    </row>
    <row r="136" spans="24:33" x14ac:dyDescent="0.25">
      <c r="X136" s="2"/>
      <c r="Y136" s="2"/>
      <c r="Z136" s="68"/>
      <c r="AA136" s="2"/>
      <c r="AB136" s="2"/>
      <c r="AC136" s="2"/>
      <c r="AD136" s="2"/>
      <c r="AE136" s="2"/>
      <c r="AF136" s="2"/>
      <c r="AG136" s="2"/>
    </row>
    <row r="137" spans="24:33" x14ac:dyDescent="0.25">
      <c r="X137" s="2"/>
      <c r="Y137" s="2"/>
      <c r="Z137" s="117"/>
      <c r="AA137" s="2"/>
      <c r="AB137" s="2"/>
      <c r="AC137" s="2"/>
      <c r="AD137" s="2"/>
      <c r="AE137" s="2"/>
      <c r="AF137" s="2"/>
      <c r="AG137" s="2"/>
    </row>
    <row r="138" spans="24:33" x14ac:dyDescent="0.25">
      <c r="X138" s="2"/>
      <c r="Y138" s="2"/>
      <c r="Z138" s="118"/>
      <c r="AA138" s="2"/>
      <c r="AB138" s="2"/>
      <c r="AC138" s="2"/>
      <c r="AD138" s="2"/>
      <c r="AE138" s="2"/>
      <c r="AF138" s="2"/>
      <c r="AG138" s="2"/>
    </row>
    <row r="139" spans="24:33" x14ac:dyDescent="0.25">
      <c r="X139" s="2"/>
      <c r="Y139" s="2"/>
      <c r="Z139" s="68"/>
      <c r="AA139" s="2"/>
      <c r="AB139" s="2"/>
      <c r="AC139" s="2"/>
      <c r="AD139" s="2"/>
      <c r="AE139" s="2"/>
      <c r="AF139" s="2"/>
      <c r="AG139" s="2"/>
    </row>
    <row r="140" spans="24:33" x14ac:dyDescent="0.25">
      <c r="X140" s="2"/>
      <c r="Y140" s="2"/>
      <c r="Z140" s="68"/>
      <c r="AA140" s="2"/>
      <c r="AB140" s="2"/>
      <c r="AC140" s="2"/>
      <c r="AD140" s="2"/>
      <c r="AE140" s="2"/>
      <c r="AF140" s="2"/>
      <c r="AG140" s="2"/>
    </row>
    <row r="141" spans="24:33" x14ac:dyDescent="0.25"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4:33" x14ac:dyDescent="0.25"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</sheetData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41"/>
  <sheetViews>
    <sheetView workbookViewId="0"/>
  </sheetViews>
  <sheetFormatPr defaultColWidth="9.140625" defaultRowHeight="15" x14ac:dyDescent="0.25"/>
  <cols>
    <col min="1" max="1" width="2.5703125" style="3" customWidth="1"/>
    <col min="2" max="2" width="19.42578125" style="3" customWidth="1"/>
    <col min="3" max="3" width="9.140625" style="3"/>
    <col min="4" max="4" width="21" style="3" customWidth="1"/>
    <col min="5" max="5" width="9.5703125" style="3" customWidth="1"/>
    <col min="6" max="6" width="13" style="3" customWidth="1"/>
    <col min="7" max="7" width="11.7109375" style="3" customWidth="1"/>
    <col min="8" max="8" width="14.28515625" style="3" customWidth="1"/>
    <col min="9" max="9" width="13.42578125" style="3" customWidth="1"/>
    <col min="10" max="10" width="16" style="3" customWidth="1"/>
    <col min="11" max="11" width="12.42578125" style="3" customWidth="1"/>
    <col min="12" max="16384" width="9.140625" style="3"/>
  </cols>
  <sheetData>
    <row r="1" spans="1:22" ht="23.25" x14ac:dyDescent="0.35">
      <c r="A1" s="88" t="s">
        <v>439</v>
      </c>
    </row>
    <row r="3" spans="1:22" x14ac:dyDescent="0.25">
      <c r="B3" s="202" t="s">
        <v>422</v>
      </c>
      <c r="C3" s="203"/>
      <c r="D3" s="203"/>
      <c r="E3" s="203"/>
      <c r="F3" s="203"/>
      <c r="G3" s="203"/>
      <c r="H3" s="203"/>
      <c r="I3" s="203"/>
      <c r="J3" s="203"/>
      <c r="K3" s="204"/>
    </row>
    <row r="4" spans="1:22" x14ac:dyDescent="0.25">
      <c r="B4" s="205"/>
      <c r="C4" s="29"/>
      <c r="D4" s="29"/>
      <c r="E4" s="29"/>
      <c r="F4" s="29"/>
      <c r="G4" s="29"/>
      <c r="H4" s="29"/>
      <c r="I4" s="112"/>
      <c r="J4" s="29"/>
      <c r="K4" s="30"/>
    </row>
    <row r="5" spans="1:22" ht="45" x14ac:dyDescent="0.25">
      <c r="B5" s="206"/>
      <c r="C5" s="32"/>
      <c r="D5" s="33" t="s">
        <v>90</v>
      </c>
      <c r="E5" s="34" t="s">
        <v>91</v>
      </c>
      <c r="F5" s="35" t="s">
        <v>379</v>
      </c>
      <c r="G5" s="35" t="s">
        <v>92</v>
      </c>
      <c r="H5" s="207"/>
      <c r="I5" s="33"/>
      <c r="J5" s="33"/>
      <c r="K5" s="208"/>
    </row>
    <row r="6" spans="1:22" x14ac:dyDescent="0.25">
      <c r="B6" s="206"/>
      <c r="C6" s="32"/>
      <c r="D6" s="34"/>
      <c r="E6" s="34"/>
      <c r="F6" s="35"/>
      <c r="G6" s="35"/>
      <c r="H6" s="2"/>
      <c r="I6" s="33"/>
      <c r="J6" s="32"/>
      <c r="K6" s="208"/>
    </row>
    <row r="7" spans="1:22" x14ac:dyDescent="0.25">
      <c r="B7" s="209" t="s">
        <v>380</v>
      </c>
      <c r="C7" s="113"/>
      <c r="D7" s="113" t="s">
        <v>381</v>
      </c>
      <c r="E7" s="18" t="s">
        <v>1</v>
      </c>
      <c r="F7" s="37">
        <v>7</v>
      </c>
      <c r="G7" s="22">
        <v>1.85</v>
      </c>
      <c r="H7" s="210"/>
      <c r="I7" s="36"/>
      <c r="J7" s="36"/>
      <c r="K7" s="211"/>
    </row>
    <row r="8" spans="1:22" x14ac:dyDescent="0.25">
      <c r="B8" s="209"/>
      <c r="C8" s="65"/>
      <c r="D8" s="65"/>
      <c r="E8" s="65"/>
      <c r="F8" s="65"/>
      <c r="G8" s="65"/>
      <c r="H8" s="210"/>
      <c r="I8" s="36"/>
      <c r="J8" s="36"/>
      <c r="K8" s="211"/>
    </row>
    <row r="9" spans="1:22" x14ac:dyDescent="0.25">
      <c r="B9" s="209"/>
      <c r="C9" s="65"/>
      <c r="D9" s="65"/>
      <c r="E9" s="65"/>
      <c r="F9" s="65"/>
      <c r="G9" s="65"/>
      <c r="I9" s="36"/>
      <c r="J9" s="36"/>
      <c r="K9" s="211"/>
    </row>
    <row r="10" spans="1:22" x14ac:dyDescent="0.25">
      <c r="B10" s="10"/>
      <c r="C10" s="11"/>
      <c r="D10" s="2"/>
      <c r="E10" s="2"/>
      <c r="F10" s="2"/>
      <c r="G10" s="2"/>
      <c r="H10" s="2"/>
      <c r="I10" s="2"/>
      <c r="J10" s="2"/>
      <c r="K10" s="4"/>
    </row>
    <row r="11" spans="1:22" x14ac:dyDescent="0.25">
      <c r="B11" s="6"/>
      <c r="C11" s="7"/>
      <c r="D11" s="7"/>
      <c r="E11" s="7"/>
      <c r="F11" s="7"/>
      <c r="G11" s="7"/>
      <c r="H11" s="212"/>
      <c r="I11" s="213"/>
      <c r="J11" s="7"/>
      <c r="K11" s="8"/>
    </row>
    <row r="12" spans="1:22" ht="45" x14ac:dyDescent="0.25">
      <c r="B12" s="214" t="s">
        <v>88</v>
      </c>
      <c r="C12" s="33"/>
      <c r="D12" s="33" t="s">
        <v>90</v>
      </c>
      <c r="E12" s="34" t="s">
        <v>91</v>
      </c>
      <c r="F12" s="35" t="s">
        <v>379</v>
      </c>
      <c r="G12" s="35" t="s">
        <v>92</v>
      </c>
      <c r="H12" s="33" t="s">
        <v>93</v>
      </c>
      <c r="I12" s="33"/>
      <c r="J12" s="33"/>
      <c r="K12" s="215"/>
      <c r="M12" s="288"/>
    </row>
    <row r="13" spans="1:22" x14ac:dyDescent="0.25">
      <c r="B13" s="5"/>
      <c r="C13" s="2"/>
      <c r="D13" s="2"/>
      <c r="E13" s="2"/>
      <c r="F13" s="2"/>
      <c r="G13" s="38"/>
      <c r="H13" s="2"/>
      <c r="I13" s="2"/>
      <c r="J13" s="2"/>
      <c r="K13" s="4"/>
    </row>
    <row r="14" spans="1:22" x14ac:dyDescent="0.25">
      <c r="B14" s="216" t="s">
        <v>397</v>
      </c>
      <c r="C14" s="65"/>
      <c r="D14" s="65"/>
      <c r="E14" s="65"/>
      <c r="F14" s="67"/>
      <c r="G14" s="67"/>
      <c r="H14" s="65"/>
      <c r="I14" s="65"/>
      <c r="J14" s="65"/>
      <c r="K14" s="4"/>
      <c r="M14" s="325"/>
      <c r="N14" s="325"/>
      <c r="O14" s="325"/>
      <c r="P14" s="325"/>
      <c r="Q14" s="325"/>
      <c r="R14" s="325"/>
      <c r="S14" s="325"/>
      <c r="T14" s="325"/>
      <c r="U14" s="325"/>
      <c r="V14" s="325"/>
    </row>
    <row r="15" spans="1:22" ht="17.25" x14ac:dyDescent="0.25">
      <c r="B15" s="217" t="s">
        <v>382</v>
      </c>
      <c r="C15" s="218"/>
      <c r="D15" s="218" t="s">
        <v>96</v>
      </c>
      <c r="E15" s="219" t="str">
        <f>'RFR and DP'!M120</f>
        <v>A</v>
      </c>
      <c r="F15" s="220">
        <f>'RFR and DP'!N120</f>
        <v>7</v>
      </c>
      <c r="G15" s="221">
        <f>'RFR and DP'!O120</f>
        <v>1.3860070642888949</v>
      </c>
      <c r="H15" s="392" t="s">
        <v>383</v>
      </c>
      <c r="I15" s="392"/>
      <c r="J15" s="392"/>
      <c r="K15" s="393"/>
      <c r="M15" s="325"/>
      <c r="N15" s="325"/>
      <c r="O15" s="325"/>
      <c r="P15" s="325"/>
      <c r="Q15" s="196"/>
      <c r="R15" s="278"/>
      <c r="S15" s="325"/>
      <c r="T15" s="325"/>
      <c r="U15" s="325"/>
      <c r="V15" s="325"/>
    </row>
    <row r="16" spans="1:22" ht="17.25" x14ac:dyDescent="0.25">
      <c r="B16" s="217" t="s">
        <v>387</v>
      </c>
      <c r="C16" s="218"/>
      <c r="D16" s="218" t="s">
        <v>381</v>
      </c>
      <c r="E16" s="219" t="str">
        <f>'RFR and DP'!M113</f>
        <v>A-</v>
      </c>
      <c r="F16" s="220">
        <f>'RFR and DP'!N113</f>
        <v>6.5671232876712331</v>
      </c>
      <c r="G16" s="221">
        <f>'RFR and DP'!O113</f>
        <v>1.3263609236986336</v>
      </c>
      <c r="H16" s="392" t="s">
        <v>384</v>
      </c>
      <c r="I16" s="392"/>
      <c r="J16" s="392"/>
      <c r="K16" s="393"/>
      <c r="M16" s="325"/>
      <c r="N16" s="325"/>
      <c r="O16" s="325"/>
      <c r="P16" s="325"/>
      <c r="Q16" s="196"/>
      <c r="R16" s="278"/>
      <c r="S16" s="325"/>
      <c r="T16" s="325"/>
      <c r="U16" s="325"/>
      <c r="V16" s="325"/>
    </row>
    <row r="17" spans="2:22" ht="17.25" x14ac:dyDescent="0.25">
      <c r="B17" s="217" t="s">
        <v>388</v>
      </c>
      <c r="C17" s="218"/>
      <c r="D17" s="218" t="s">
        <v>96</v>
      </c>
      <c r="E17" s="219" t="str">
        <f>'RFR and DP'!M114</f>
        <v>A-</v>
      </c>
      <c r="F17" s="220">
        <f>'RFR and DP'!N114</f>
        <v>5.7424657534246579</v>
      </c>
      <c r="G17" s="221">
        <f>'RFR and DP'!O114</f>
        <v>1.2099417780724353</v>
      </c>
      <c r="H17" s="392" t="s">
        <v>384</v>
      </c>
      <c r="I17" s="392"/>
      <c r="J17" s="392"/>
      <c r="K17" s="393"/>
      <c r="M17" s="325"/>
      <c r="N17" s="325"/>
      <c r="O17" s="325"/>
      <c r="P17" s="325"/>
      <c r="Q17" s="196"/>
      <c r="R17" s="278"/>
      <c r="S17" s="325"/>
      <c r="T17" s="325"/>
      <c r="U17" s="325"/>
      <c r="V17" s="325"/>
    </row>
    <row r="18" spans="2:22" ht="17.25" x14ac:dyDescent="0.25">
      <c r="B18" s="217" t="s">
        <v>389</v>
      </c>
      <c r="C18" s="218"/>
      <c r="D18" s="218" t="s">
        <v>96</v>
      </c>
      <c r="E18" s="219" t="str">
        <f>'RFR and DP'!M117</f>
        <v>BBB+</v>
      </c>
      <c r="F18" s="220">
        <f>'RFR and DP'!N117</f>
        <v>5.7068493150684931</v>
      </c>
      <c r="G18" s="221">
        <f>'RFR and DP'!O117</f>
        <v>1.6389840420238033</v>
      </c>
      <c r="H18" s="392" t="s">
        <v>385</v>
      </c>
      <c r="I18" s="392"/>
      <c r="J18" s="392"/>
      <c r="K18" s="393"/>
      <c r="M18" s="325"/>
      <c r="N18" s="325"/>
      <c r="O18" s="325"/>
      <c r="P18" s="325"/>
      <c r="Q18" s="196"/>
      <c r="R18" s="278"/>
      <c r="S18" s="325"/>
      <c r="T18" s="325"/>
      <c r="U18" s="325"/>
      <c r="V18" s="325"/>
    </row>
    <row r="19" spans="2:22" ht="17.25" customHeight="1" x14ac:dyDescent="0.25">
      <c r="B19" s="217" t="s">
        <v>390</v>
      </c>
      <c r="C19" s="218"/>
      <c r="D19" s="218" t="s">
        <v>96</v>
      </c>
      <c r="E19" s="219" t="str">
        <f>'RFR and DP'!M119</f>
        <v>BBB</v>
      </c>
      <c r="F19" s="220" t="str">
        <f>'RFR and DP'!N119</f>
        <v>N/A</v>
      </c>
      <c r="G19" s="221" t="str">
        <f>'RFR and DP'!O119</f>
        <v>N/A</v>
      </c>
      <c r="H19" s="392" t="s">
        <v>435</v>
      </c>
      <c r="I19" s="392"/>
      <c r="J19" s="392"/>
      <c r="K19" s="393"/>
      <c r="M19" s="325"/>
      <c r="N19" s="325"/>
      <c r="O19" s="325"/>
      <c r="P19" s="325"/>
      <c r="Q19" s="196"/>
      <c r="R19" s="278"/>
      <c r="S19" s="325"/>
      <c r="T19" s="325"/>
      <c r="U19" s="325"/>
      <c r="V19" s="325"/>
    </row>
    <row r="20" spans="2:22" ht="30.75" customHeight="1" x14ac:dyDescent="0.25">
      <c r="B20" s="217" t="s">
        <v>391</v>
      </c>
      <c r="C20" s="218"/>
      <c r="D20" s="218" t="s">
        <v>96</v>
      </c>
      <c r="E20" s="219" t="str">
        <f>'RFR and DP'!M118</f>
        <v>BBB</v>
      </c>
      <c r="F20" s="220">
        <f>'RFR and DP'!N118</f>
        <v>4.7397260273972606</v>
      </c>
      <c r="G20" s="221">
        <f>'RFR and DP'!O118</f>
        <v>1.7161217239686526</v>
      </c>
      <c r="H20" s="392" t="s">
        <v>386</v>
      </c>
      <c r="I20" s="392"/>
      <c r="J20" s="392"/>
      <c r="K20" s="393"/>
      <c r="M20" s="325"/>
      <c r="N20" s="325"/>
      <c r="O20" s="325"/>
      <c r="P20" s="325"/>
      <c r="Q20" s="196"/>
      <c r="R20" s="278"/>
      <c r="S20" s="325"/>
      <c r="T20" s="325"/>
      <c r="U20" s="325"/>
      <c r="V20" s="325"/>
    </row>
    <row r="21" spans="2:22" x14ac:dyDescent="0.25">
      <c r="B21" s="5"/>
      <c r="C21" s="2"/>
      <c r="D21" s="2"/>
      <c r="E21" s="67"/>
      <c r="F21" s="220"/>
      <c r="G21" s="221"/>
      <c r="H21" s="222"/>
      <c r="I21" s="222"/>
      <c r="J21" s="222"/>
      <c r="K21" s="223"/>
      <c r="M21" s="325"/>
      <c r="N21" s="325"/>
      <c r="O21" s="325"/>
      <c r="P21" s="325"/>
      <c r="Q21" s="196"/>
      <c r="R21" s="278"/>
      <c r="S21" s="325"/>
      <c r="T21" s="325"/>
      <c r="U21" s="325"/>
      <c r="V21" s="325"/>
    </row>
    <row r="22" spans="2:22" x14ac:dyDescent="0.25">
      <c r="B22" s="224" t="s">
        <v>398</v>
      </c>
      <c r="C22" s="2"/>
      <c r="D22" s="2"/>
      <c r="E22" s="67"/>
      <c r="F22" s="220"/>
      <c r="G22" s="221"/>
      <c r="H22" s="222"/>
      <c r="I22" s="222"/>
      <c r="J22" s="222"/>
      <c r="K22" s="223"/>
      <c r="M22" s="325"/>
      <c r="N22" s="325"/>
      <c r="O22" s="325"/>
      <c r="P22" s="325"/>
      <c r="Q22" s="196"/>
      <c r="R22" s="278"/>
      <c r="S22" s="325"/>
      <c r="T22" s="325"/>
      <c r="U22" s="325"/>
      <c r="V22" s="325"/>
    </row>
    <row r="23" spans="2:22" ht="17.25" x14ac:dyDescent="0.25">
      <c r="B23" s="217" t="s">
        <v>392</v>
      </c>
      <c r="C23" s="218"/>
      <c r="D23" s="218" t="s">
        <v>96</v>
      </c>
      <c r="E23" s="219" t="str">
        <f>'RFR and DP'!M112</f>
        <v>AA-</v>
      </c>
      <c r="F23" s="220">
        <f>'RFR and DP'!N112</f>
        <v>7</v>
      </c>
      <c r="G23" s="221">
        <f>'RFR and DP'!O112</f>
        <v>1.1526166160707547</v>
      </c>
      <c r="H23" s="392"/>
      <c r="I23" s="392"/>
      <c r="J23" s="392"/>
      <c r="K23" s="393"/>
      <c r="M23" s="325"/>
      <c r="N23" s="325"/>
      <c r="O23" s="325"/>
      <c r="P23" s="325"/>
      <c r="Q23" s="196"/>
      <c r="R23" s="278"/>
      <c r="S23" s="325"/>
      <c r="T23" s="325"/>
      <c r="U23" s="325"/>
      <c r="V23" s="325"/>
    </row>
    <row r="24" spans="2:22" ht="17.25" x14ac:dyDescent="0.25">
      <c r="B24" s="217" t="s">
        <v>393</v>
      </c>
      <c r="C24" s="218"/>
      <c r="D24" s="218" t="s">
        <v>96</v>
      </c>
      <c r="E24" s="219" t="str">
        <f>'RFR and DP'!M122</f>
        <v>BBB+</v>
      </c>
      <c r="F24" s="220">
        <f>'RFR and DP'!N122</f>
        <v>6.095890410958904</v>
      </c>
      <c r="G24" s="221">
        <f>'RFR and DP'!O122</f>
        <v>1.6280216400074814</v>
      </c>
      <c r="H24" s="392"/>
      <c r="I24" s="392"/>
      <c r="J24" s="392"/>
      <c r="K24" s="393"/>
      <c r="M24" s="325"/>
      <c r="N24" s="325"/>
      <c r="O24" s="325"/>
      <c r="P24" s="325"/>
      <c r="Q24" s="196"/>
      <c r="R24" s="278"/>
      <c r="S24" s="325"/>
      <c r="T24" s="325"/>
      <c r="U24" s="325"/>
      <c r="V24" s="325"/>
    </row>
    <row r="25" spans="2:22" ht="17.25" x14ac:dyDescent="0.25">
      <c r="B25" s="217" t="s">
        <v>394</v>
      </c>
      <c r="C25" s="218"/>
      <c r="D25" s="218" t="s">
        <v>96</v>
      </c>
      <c r="E25" s="219" t="str">
        <f>'RFR and DP'!M115</f>
        <v>BBB+</v>
      </c>
      <c r="F25" s="220">
        <f>'RFR and DP'!N115</f>
        <v>7</v>
      </c>
      <c r="G25" s="221">
        <f>'RFR and DP'!O115</f>
        <v>1.7739754615570367</v>
      </c>
      <c r="H25" s="392"/>
      <c r="I25" s="392"/>
      <c r="J25" s="392"/>
      <c r="K25" s="393"/>
      <c r="M25" s="325"/>
      <c r="N25" s="325"/>
      <c r="O25" s="325"/>
      <c r="P25" s="325"/>
      <c r="Q25" s="196"/>
      <c r="R25" s="278"/>
      <c r="S25" s="325"/>
      <c r="T25" s="325"/>
      <c r="U25" s="325"/>
      <c r="V25" s="325"/>
    </row>
    <row r="26" spans="2:22" ht="17.25" x14ac:dyDescent="0.25">
      <c r="B26" s="217" t="s">
        <v>395</v>
      </c>
      <c r="C26" s="218"/>
      <c r="D26" s="218" t="s">
        <v>96</v>
      </c>
      <c r="E26" s="219" t="str">
        <f>'RFR and DP'!M116</f>
        <v>BBB+</v>
      </c>
      <c r="F26" s="220">
        <f>'RFR and DP'!N116</f>
        <v>7</v>
      </c>
      <c r="G26" s="221">
        <f>'RFR and DP'!O116</f>
        <v>1.8184144310760473</v>
      </c>
      <c r="H26" s="392"/>
      <c r="I26" s="392"/>
      <c r="J26" s="392"/>
      <c r="K26" s="393"/>
      <c r="M26" s="325"/>
      <c r="N26" s="325"/>
      <c r="O26" s="325"/>
      <c r="P26" s="325"/>
      <c r="Q26" s="196"/>
      <c r="R26" s="278"/>
      <c r="S26" s="325"/>
      <c r="T26" s="325"/>
      <c r="U26" s="325"/>
      <c r="V26" s="325"/>
    </row>
    <row r="27" spans="2:22" ht="17.25" x14ac:dyDescent="0.25">
      <c r="B27" s="217" t="s">
        <v>396</v>
      </c>
      <c r="C27" s="218"/>
      <c r="D27" s="218" t="s">
        <v>96</v>
      </c>
      <c r="E27" s="219" t="str">
        <f>'RFR and DP'!M121</f>
        <v>BBB+</v>
      </c>
      <c r="F27" s="220" t="str">
        <f>'RFR and DP'!N121</f>
        <v>N/A</v>
      </c>
      <c r="G27" s="221" t="str">
        <f>'RFR and DP'!O121</f>
        <v>N/A</v>
      </c>
      <c r="H27" s="392"/>
      <c r="I27" s="392"/>
      <c r="J27" s="392"/>
      <c r="K27" s="393"/>
      <c r="M27" s="325"/>
      <c r="N27" s="325"/>
      <c r="O27" s="325"/>
      <c r="P27" s="325"/>
      <c r="Q27" s="196"/>
      <c r="R27" s="278"/>
      <c r="S27" s="325"/>
      <c r="T27" s="325"/>
      <c r="U27" s="325"/>
      <c r="V27" s="325"/>
    </row>
    <row r="28" spans="2:22" x14ac:dyDescent="0.25">
      <c r="B28" s="10"/>
      <c r="C28" s="11"/>
      <c r="D28" s="11"/>
      <c r="E28" s="190"/>
      <c r="F28" s="190"/>
      <c r="G28" s="190"/>
      <c r="H28" s="225"/>
      <c r="I28" s="225"/>
      <c r="J28" s="225"/>
      <c r="K28" s="14"/>
    </row>
    <row r="29" spans="2:22" x14ac:dyDescent="0.25">
      <c r="B29" s="66" t="s">
        <v>97</v>
      </c>
      <c r="C29" s="66"/>
      <c r="D29" s="66"/>
      <c r="E29" s="226"/>
      <c r="F29" s="226"/>
      <c r="G29" s="226"/>
      <c r="H29" s="226"/>
      <c r="I29" s="226"/>
      <c r="J29" s="226"/>
    </row>
    <row r="30" spans="2:22" x14ac:dyDescent="0.25">
      <c r="B30" s="323">
        <v>1</v>
      </c>
      <c r="C30" s="227" t="str">
        <f>'RFR and DP'!P120</f>
        <v>Fonterra 5.9% bond maturing 25/02/2022; 5.1% bond maturing 19/06/2025.</v>
      </c>
      <c r="D30" s="227"/>
      <c r="E30" s="226"/>
      <c r="F30" s="228"/>
      <c r="G30" s="228"/>
      <c r="H30" s="228"/>
      <c r="I30" s="228"/>
      <c r="J30" s="228"/>
      <c r="K30" s="226"/>
    </row>
    <row r="31" spans="2:22" x14ac:dyDescent="0.25">
      <c r="B31" s="323">
        <v>2</v>
      </c>
      <c r="C31" s="227" t="str">
        <f>'RFR and DP'!P113</f>
        <v>Spark 4.5% bond maturing 25/03/2022.</v>
      </c>
      <c r="D31" s="227"/>
      <c r="E31" s="226"/>
      <c r="F31" s="226"/>
      <c r="G31" s="226"/>
      <c r="H31" s="226"/>
      <c r="I31" s="226"/>
      <c r="J31" s="226"/>
      <c r="K31" s="226"/>
    </row>
    <row r="32" spans="2:22" x14ac:dyDescent="0.25">
      <c r="B32" s="323">
        <v>3</v>
      </c>
      <c r="C32" s="229" t="str">
        <f>'RFR and DP'!P114</f>
        <v>AIAL 5.5% bond maturing 28/05/2021.</v>
      </c>
      <c r="D32" s="229"/>
      <c r="E32" s="226"/>
      <c r="F32" s="226"/>
      <c r="G32" s="226"/>
      <c r="H32" s="226"/>
      <c r="I32" s="226"/>
      <c r="J32" s="226"/>
      <c r="K32" s="226"/>
    </row>
    <row r="33" spans="2:11" x14ac:dyDescent="0.25">
      <c r="B33" s="323">
        <v>4</v>
      </c>
      <c r="C33" s="229" t="str">
        <f>'RFR and DP'!P117</f>
        <v>WIAL 6.3% bond maturing 15/05/2021.</v>
      </c>
      <c r="D33" s="229"/>
      <c r="E33" s="226"/>
      <c r="F33" s="226"/>
      <c r="G33" s="226"/>
      <c r="H33" s="226"/>
      <c r="I33" s="226"/>
      <c r="J33" s="226"/>
      <c r="K33" s="226"/>
    </row>
    <row r="34" spans="2:11" x14ac:dyDescent="0.25">
      <c r="B34" s="323">
        <v>5</v>
      </c>
      <c r="C34" s="227" t="str">
        <f>'RFR and DP'!P119</f>
        <v>Not included as existing bonds secured against network assets.</v>
      </c>
      <c r="D34" s="227"/>
      <c r="E34" s="226"/>
      <c r="F34" s="226"/>
      <c r="G34" s="226"/>
      <c r="H34" s="226"/>
      <c r="I34" s="226"/>
      <c r="J34" s="226"/>
      <c r="K34" s="226"/>
    </row>
    <row r="35" spans="2:11" x14ac:dyDescent="0.25">
      <c r="B35" s="323">
        <v>6</v>
      </c>
      <c r="C35" s="227" t="str">
        <f>'RFR and DP'!P118</f>
        <v>CENNZ 5.3% bond maturing 27/05/2020.</v>
      </c>
      <c r="D35" s="227"/>
      <c r="E35" s="226"/>
      <c r="F35" s="226"/>
      <c r="G35" s="226"/>
      <c r="H35" s="226"/>
      <c r="I35" s="226"/>
      <c r="J35" s="226"/>
      <c r="K35" s="226"/>
    </row>
    <row r="36" spans="2:11" x14ac:dyDescent="0.25">
      <c r="B36" s="323">
        <v>7</v>
      </c>
      <c r="C36" s="227" t="str">
        <f>'RFR and DP'!P112</f>
        <v>Transpower 4.3% bond maturing 30/06/2022; 5.4% bond maturing 15/03/2023.</v>
      </c>
      <c r="D36" s="227"/>
      <c r="E36" s="226"/>
      <c r="F36" s="226"/>
      <c r="G36" s="226"/>
      <c r="H36" s="226"/>
      <c r="I36" s="226"/>
      <c r="J36" s="226"/>
      <c r="K36" s="226"/>
    </row>
    <row r="37" spans="2:11" x14ac:dyDescent="0.25">
      <c r="B37" s="323">
        <v>8</v>
      </c>
      <c r="C37" s="227" t="str">
        <f>'RFR and DP'!P122</f>
        <v>CIAL 6.3% bond maturing 04/10/2021.</v>
      </c>
      <c r="D37" s="227"/>
      <c r="E37" s="226"/>
      <c r="F37" s="226"/>
      <c r="G37" s="226"/>
      <c r="H37" s="226"/>
      <c r="I37" s="226"/>
      <c r="J37" s="226"/>
      <c r="K37" s="226"/>
    </row>
    <row r="38" spans="2:11" x14ac:dyDescent="0.25">
      <c r="B38" s="323">
        <v>9</v>
      </c>
      <c r="C38" s="228" t="str">
        <f>'RFR and DP'!P115</f>
        <v>Genesis Energy 8.3% bond maturing 23/06/2020; 5.81% bond maturing 8/03/2023.</v>
      </c>
      <c r="D38" s="228"/>
      <c r="E38" s="226"/>
      <c r="F38" s="226"/>
      <c r="G38" s="226"/>
      <c r="H38" s="226"/>
      <c r="I38" s="226"/>
      <c r="J38" s="226"/>
    </row>
    <row r="39" spans="2:11" x14ac:dyDescent="0.25">
      <c r="B39" s="323">
        <v>10</v>
      </c>
      <c r="C39" s="230" t="str">
        <f>'RFR and DP'!P116</f>
        <v>MRP 8.2% bond maturing 11/02/2020; 5.8% bond maturing 06/03/2023.</v>
      </c>
      <c r="D39" s="230"/>
      <c r="E39" s="226"/>
      <c r="F39" s="226"/>
      <c r="G39" s="226"/>
      <c r="H39" s="226"/>
      <c r="I39" s="226"/>
      <c r="J39" s="228"/>
    </row>
    <row r="40" spans="2:11" x14ac:dyDescent="0.25">
      <c r="B40" s="323">
        <v>11</v>
      </c>
      <c r="C40" s="229" t="str">
        <f>'RFR and DP'!P121</f>
        <v>Meridian 7.55% bond maturing 16/03/2017 (no Govt bond comparator).</v>
      </c>
      <c r="D40" s="229"/>
      <c r="E40" s="226"/>
      <c r="F40" s="226"/>
      <c r="G40" s="226"/>
      <c r="H40" s="226"/>
      <c r="I40" s="226"/>
      <c r="J40" s="226"/>
    </row>
    <row r="41" spans="2:11" x14ac:dyDescent="0.25">
      <c r="B41" s="226"/>
      <c r="C41" s="227"/>
      <c r="D41" s="227"/>
      <c r="E41" s="226"/>
      <c r="F41" s="226"/>
      <c r="G41" s="226"/>
      <c r="H41" s="226"/>
      <c r="I41" s="226"/>
      <c r="J41" s="226"/>
    </row>
  </sheetData>
  <mergeCells count="11">
    <mergeCell ref="H27:K27"/>
    <mergeCell ref="H15:K15"/>
    <mergeCell ref="H16:K16"/>
    <mergeCell ref="H17:K17"/>
    <mergeCell ref="H18:K18"/>
    <mergeCell ref="H19:K19"/>
    <mergeCell ref="H20:K20"/>
    <mergeCell ref="H23:K23"/>
    <mergeCell ref="H24:K24"/>
    <mergeCell ref="H25:K25"/>
    <mergeCell ref="H26:K26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3"/>
  <sheetViews>
    <sheetView workbookViewId="0"/>
  </sheetViews>
  <sheetFormatPr defaultColWidth="9.140625" defaultRowHeight="15" x14ac:dyDescent="0.25"/>
  <cols>
    <col min="1" max="1" width="2.140625" style="3" customWidth="1"/>
    <col min="2" max="16384" width="9.140625" style="3"/>
  </cols>
  <sheetData>
    <row r="1" spans="1:2" ht="23.25" x14ac:dyDescent="0.35">
      <c r="A1" s="88" t="s">
        <v>116</v>
      </c>
    </row>
    <row r="3" spans="1:2" x14ac:dyDescent="0.25">
      <c r="B3" s="3" t="s">
        <v>115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DZ99"/>
  <sheetViews>
    <sheetView zoomScale="85" zoomScaleNormal="85" workbookViewId="0"/>
  </sheetViews>
  <sheetFormatPr defaultColWidth="9.140625" defaultRowHeight="15" x14ac:dyDescent="0.25"/>
  <cols>
    <col min="1" max="1" width="2.140625" style="3" customWidth="1"/>
    <col min="2" max="2" width="20.85546875" style="3" customWidth="1"/>
    <col min="3" max="3" width="27.5703125" style="3" bestFit="1" customWidth="1"/>
    <col min="4" max="5" width="11" style="3" customWidth="1"/>
    <col min="6" max="6" width="20" style="3" bestFit="1" customWidth="1"/>
    <col min="7" max="7" width="27.5703125" style="3" bestFit="1" customWidth="1"/>
    <col min="8" max="9" width="11" style="3" customWidth="1"/>
    <col min="10" max="10" width="20" style="3" bestFit="1" customWidth="1"/>
    <col min="11" max="11" width="27.5703125" style="3" bestFit="1" customWidth="1"/>
    <col min="12" max="13" width="11" style="3" customWidth="1"/>
    <col min="14" max="14" width="20" style="3" bestFit="1" customWidth="1"/>
    <col min="15" max="15" width="27.5703125" style="3" bestFit="1" customWidth="1"/>
    <col min="16" max="16" width="11.7109375" style="3" customWidth="1"/>
    <col min="17" max="17" width="12.5703125" style="3" customWidth="1"/>
    <col min="18" max="18" width="20" style="3" bestFit="1" customWidth="1"/>
    <col min="19" max="19" width="27.5703125" style="3" bestFit="1" customWidth="1"/>
    <col min="20" max="20" width="10.5703125" style="3" customWidth="1"/>
    <col min="21" max="21" width="10.85546875" style="3" customWidth="1"/>
    <col min="22" max="22" width="20" style="3" bestFit="1" customWidth="1"/>
    <col min="23" max="23" width="27.5703125" style="3" bestFit="1" customWidth="1"/>
    <col min="24" max="24" width="10.28515625" style="3" customWidth="1"/>
    <col min="25" max="25" width="11" style="3" customWidth="1"/>
    <col min="26" max="26" width="20" style="3" bestFit="1" customWidth="1"/>
    <col min="27" max="27" width="27.5703125" style="3" bestFit="1" customWidth="1"/>
    <col min="28" max="28" width="9.5703125" style="3" bestFit="1" customWidth="1"/>
    <col min="29" max="29" width="10.85546875" style="3" customWidth="1"/>
    <col min="30" max="30" width="20.7109375" style="3" bestFit="1" customWidth="1"/>
    <col min="31" max="31" width="27.5703125" style="3" bestFit="1" customWidth="1"/>
    <col min="32" max="32" width="9.5703125" style="3" bestFit="1" customWidth="1"/>
    <col min="33" max="33" width="10.85546875" style="3" customWidth="1"/>
    <col min="34" max="34" width="20.28515625" style="3" customWidth="1"/>
    <col min="35" max="35" width="27.5703125" style="3" customWidth="1"/>
    <col min="36" max="36" width="11.42578125" style="3" customWidth="1"/>
    <col min="37" max="37" width="11" style="3" customWidth="1"/>
    <col min="38" max="16384" width="9.140625" style="3"/>
  </cols>
  <sheetData>
    <row r="1" spans="1:61" ht="23.25" x14ac:dyDescent="0.35">
      <c r="A1" s="88" t="s">
        <v>318</v>
      </c>
      <c r="D1" s="57"/>
      <c r="E1" s="57"/>
      <c r="I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</row>
    <row r="3" spans="1:61" x14ac:dyDescent="0.25">
      <c r="B3" s="3" t="s">
        <v>424</v>
      </c>
      <c r="G3" s="128"/>
    </row>
    <row r="5" spans="1:61" x14ac:dyDescent="0.25">
      <c r="B5" s="12" t="s">
        <v>319</v>
      </c>
      <c r="C5" s="7"/>
      <c r="D5" s="7"/>
      <c r="E5" s="8"/>
      <c r="F5" s="12" t="s">
        <v>319</v>
      </c>
      <c r="G5" s="7"/>
      <c r="H5" s="7"/>
      <c r="I5" s="8"/>
      <c r="J5" s="121" t="s">
        <v>319</v>
      </c>
      <c r="K5" s="7"/>
      <c r="L5" s="7"/>
      <c r="M5" s="8"/>
      <c r="N5" s="121" t="s">
        <v>319</v>
      </c>
      <c r="O5" s="7"/>
      <c r="P5" s="7"/>
      <c r="Q5" s="8"/>
      <c r="R5" s="121" t="s">
        <v>319</v>
      </c>
      <c r="S5" s="7"/>
      <c r="T5" s="7"/>
      <c r="U5" s="8"/>
      <c r="V5" s="121" t="s">
        <v>319</v>
      </c>
      <c r="W5" s="7"/>
      <c r="X5" s="7"/>
      <c r="Y5" s="8"/>
      <c r="Z5" s="121" t="s">
        <v>319</v>
      </c>
      <c r="AA5" s="7"/>
      <c r="AB5" s="7"/>
      <c r="AC5" s="8"/>
      <c r="AD5" s="121" t="s">
        <v>319</v>
      </c>
      <c r="AE5" s="7"/>
      <c r="AF5" s="7"/>
      <c r="AG5" s="8"/>
      <c r="AH5" s="121" t="s">
        <v>319</v>
      </c>
      <c r="AI5" s="7"/>
      <c r="AJ5" s="7"/>
      <c r="AK5" s="8"/>
    </row>
    <row r="6" spans="1:61" x14ac:dyDescent="0.25">
      <c r="B6" s="5"/>
      <c r="C6" s="2"/>
      <c r="D6" s="2"/>
      <c r="E6" s="4"/>
      <c r="F6" s="5"/>
      <c r="G6" s="2"/>
      <c r="H6" s="2"/>
      <c r="I6" s="4"/>
      <c r="J6" s="2"/>
      <c r="K6" s="2"/>
      <c r="L6" s="2"/>
      <c r="M6" s="4"/>
      <c r="N6" s="2"/>
      <c r="O6" s="2"/>
      <c r="P6" s="2"/>
      <c r="Q6" s="4"/>
      <c r="R6" s="2"/>
      <c r="S6" s="2"/>
      <c r="T6" s="2"/>
      <c r="U6" s="4"/>
      <c r="V6" s="2"/>
      <c r="W6" s="2"/>
      <c r="X6" s="2"/>
      <c r="Y6" s="4"/>
      <c r="Z6" s="2"/>
      <c r="AA6" s="2"/>
      <c r="AB6" s="2"/>
      <c r="AC6" s="4"/>
      <c r="AD6" s="2"/>
      <c r="AE6" s="2"/>
      <c r="AF6" s="2"/>
      <c r="AG6" s="4"/>
      <c r="AH6" s="2"/>
      <c r="AI6" s="2"/>
      <c r="AJ6" s="2"/>
      <c r="AK6" s="4"/>
    </row>
    <row r="7" spans="1:61" x14ac:dyDescent="0.25">
      <c r="B7" s="43" t="s">
        <v>132</v>
      </c>
      <c r="C7" s="41" t="s">
        <v>2</v>
      </c>
      <c r="D7" s="45"/>
      <c r="E7" s="125"/>
      <c r="F7" s="43" t="s">
        <v>132</v>
      </c>
      <c r="G7" s="41" t="s">
        <v>3</v>
      </c>
      <c r="H7" s="45"/>
      <c r="I7" s="125"/>
      <c r="J7" s="41" t="s">
        <v>132</v>
      </c>
      <c r="K7" s="41" t="s">
        <v>4</v>
      </c>
      <c r="L7" s="45"/>
      <c r="M7" s="125"/>
      <c r="N7" s="41" t="s">
        <v>132</v>
      </c>
      <c r="O7" s="41" t="s">
        <v>5</v>
      </c>
      <c r="P7" s="41"/>
      <c r="Q7" s="125"/>
      <c r="R7" s="41" t="s">
        <v>132</v>
      </c>
      <c r="S7" s="41" t="s">
        <v>6</v>
      </c>
      <c r="T7" s="41"/>
      <c r="U7" s="125"/>
      <c r="V7" s="41" t="s">
        <v>132</v>
      </c>
      <c r="W7" s="41" t="s">
        <v>54</v>
      </c>
      <c r="X7" s="41"/>
      <c r="Y7" s="125"/>
      <c r="Z7" s="41" t="s">
        <v>132</v>
      </c>
      <c r="AA7" s="41" t="s">
        <v>7</v>
      </c>
      <c r="AB7" s="41"/>
      <c r="AC7" s="125"/>
      <c r="AD7" s="41" t="s">
        <v>132</v>
      </c>
      <c r="AE7" s="41" t="s">
        <v>8</v>
      </c>
      <c r="AF7" s="2"/>
      <c r="AG7" s="4"/>
      <c r="AH7" s="41" t="s">
        <v>132</v>
      </c>
      <c r="AI7" s="41" t="s">
        <v>361</v>
      </c>
      <c r="AJ7" s="2"/>
      <c r="AK7" s="4"/>
    </row>
    <row r="8" spans="1:61" x14ac:dyDescent="0.25">
      <c r="B8" s="43"/>
      <c r="C8" s="41"/>
      <c r="D8" s="41"/>
      <c r="E8" s="125"/>
      <c r="F8" s="43"/>
      <c r="G8" s="41"/>
      <c r="H8" s="41"/>
      <c r="I8" s="125"/>
      <c r="J8" s="41"/>
      <c r="K8" s="41"/>
      <c r="L8" s="41"/>
      <c r="M8" s="41"/>
      <c r="N8" s="43"/>
      <c r="O8" s="41"/>
      <c r="P8" s="41"/>
      <c r="Q8" s="125"/>
      <c r="R8" s="41"/>
      <c r="S8" s="41"/>
      <c r="T8" s="41"/>
      <c r="U8" s="125"/>
      <c r="V8" s="41"/>
      <c r="W8" s="41"/>
      <c r="X8" s="41"/>
      <c r="Y8" s="125"/>
      <c r="Z8" s="41"/>
      <c r="AA8" s="41"/>
      <c r="AB8" s="41"/>
      <c r="AC8" s="125"/>
      <c r="AD8" s="41"/>
      <c r="AE8" s="41"/>
      <c r="AF8" s="2"/>
      <c r="AG8" s="4"/>
      <c r="AH8" s="41"/>
      <c r="AI8" s="41"/>
      <c r="AJ8" s="2"/>
      <c r="AK8" s="4"/>
    </row>
    <row r="9" spans="1:61" s="325" customFormat="1" x14ac:dyDescent="0.25">
      <c r="B9" s="43" t="s">
        <v>126</v>
      </c>
      <c r="C9" s="41" t="s">
        <v>320</v>
      </c>
      <c r="D9" s="41"/>
      <c r="E9" s="125"/>
      <c r="F9" s="43" t="s">
        <v>126</v>
      </c>
      <c r="G9" s="41" t="s">
        <v>320</v>
      </c>
      <c r="H9" s="41"/>
      <c r="I9" s="125"/>
      <c r="J9" s="41" t="s">
        <v>126</v>
      </c>
      <c r="K9" s="41" t="s">
        <v>320</v>
      </c>
      <c r="L9" s="41"/>
      <c r="M9" s="41"/>
      <c r="N9" s="43" t="s">
        <v>126</v>
      </c>
      <c r="O9" s="41" t="s">
        <v>320</v>
      </c>
      <c r="P9" s="41"/>
      <c r="Q9" s="125"/>
      <c r="R9" s="41" t="s">
        <v>126</v>
      </c>
      <c r="S9" s="41" t="s">
        <v>320</v>
      </c>
      <c r="T9" s="41"/>
      <c r="U9" s="125"/>
      <c r="V9" s="41" t="s">
        <v>126</v>
      </c>
      <c r="W9" s="41" t="s">
        <v>320</v>
      </c>
      <c r="X9" s="41"/>
      <c r="Y9" s="41"/>
      <c r="Z9" s="43" t="s">
        <v>126</v>
      </c>
      <c r="AA9" s="41" t="s">
        <v>320</v>
      </c>
      <c r="AB9" s="41"/>
      <c r="AC9" s="125"/>
      <c r="AD9" s="41" t="s">
        <v>126</v>
      </c>
      <c r="AE9" s="41" t="s">
        <v>320</v>
      </c>
      <c r="AF9" s="324"/>
      <c r="AG9" s="270"/>
      <c r="AH9" s="41" t="s">
        <v>126</v>
      </c>
      <c r="AI9" s="41" t="s">
        <v>320</v>
      </c>
      <c r="AJ9" s="324"/>
      <c r="AK9" s="270"/>
    </row>
    <row r="10" spans="1:61" s="325" customFormat="1" x14ac:dyDescent="0.25">
      <c r="B10" s="43" t="s">
        <v>127</v>
      </c>
      <c r="C10" s="41" t="s">
        <v>321</v>
      </c>
      <c r="D10" s="41"/>
      <c r="E10" s="125"/>
      <c r="F10" s="43" t="s">
        <v>127</v>
      </c>
      <c r="G10" s="41" t="s">
        <v>322</v>
      </c>
      <c r="H10" s="41"/>
      <c r="I10" s="125"/>
      <c r="J10" s="41" t="s">
        <v>127</v>
      </c>
      <c r="K10" s="41" t="s">
        <v>323</v>
      </c>
      <c r="L10" s="41"/>
      <c r="M10" s="41"/>
      <c r="N10" s="43" t="s">
        <v>127</v>
      </c>
      <c r="O10" s="41" t="s">
        <v>324</v>
      </c>
      <c r="P10" s="41"/>
      <c r="Q10" s="125"/>
      <c r="R10" s="41" t="s">
        <v>127</v>
      </c>
      <c r="S10" s="41" t="s">
        <v>325</v>
      </c>
      <c r="T10" s="41"/>
      <c r="U10" s="125"/>
      <c r="V10" s="41" t="s">
        <v>127</v>
      </c>
      <c r="W10" s="41" t="s">
        <v>326</v>
      </c>
      <c r="X10" s="41"/>
      <c r="Y10" s="41"/>
      <c r="Z10" s="43" t="s">
        <v>127</v>
      </c>
      <c r="AA10" s="41" t="s">
        <v>327</v>
      </c>
      <c r="AB10" s="41"/>
      <c r="AC10" s="125"/>
      <c r="AD10" s="41" t="s">
        <v>127</v>
      </c>
      <c r="AE10" s="41" t="s">
        <v>328</v>
      </c>
      <c r="AF10" s="324"/>
      <c r="AG10" s="270"/>
      <c r="AH10" s="41" t="s">
        <v>127</v>
      </c>
      <c r="AI10" s="41" t="s">
        <v>362</v>
      </c>
      <c r="AJ10" s="324"/>
      <c r="AK10" s="270"/>
    </row>
    <row r="11" spans="1:61" s="325" customFormat="1" x14ac:dyDescent="0.25">
      <c r="B11" s="43" t="s">
        <v>134</v>
      </c>
      <c r="C11" s="41" t="s">
        <v>209</v>
      </c>
      <c r="D11" s="41"/>
      <c r="E11" s="125"/>
      <c r="F11" s="43" t="s">
        <v>134</v>
      </c>
      <c r="G11" s="41" t="s">
        <v>209</v>
      </c>
      <c r="H11" s="41"/>
      <c r="I11" s="125"/>
      <c r="J11" s="41" t="s">
        <v>134</v>
      </c>
      <c r="K11" s="41" t="s">
        <v>209</v>
      </c>
      <c r="L11" s="41"/>
      <c r="M11" s="41"/>
      <c r="N11" s="43" t="s">
        <v>134</v>
      </c>
      <c r="O11" s="41" t="s">
        <v>209</v>
      </c>
      <c r="P11" s="41"/>
      <c r="Q11" s="125"/>
      <c r="R11" s="41" t="s">
        <v>134</v>
      </c>
      <c r="S11" s="41" t="s">
        <v>209</v>
      </c>
      <c r="T11" s="41"/>
      <c r="U11" s="125"/>
      <c r="V11" s="41" t="s">
        <v>134</v>
      </c>
      <c r="W11" s="41" t="s">
        <v>209</v>
      </c>
      <c r="X11" s="41"/>
      <c r="Y11" s="41"/>
      <c r="Z11" s="43" t="s">
        <v>134</v>
      </c>
      <c r="AA11" s="41" t="s">
        <v>209</v>
      </c>
      <c r="AB11" s="41"/>
      <c r="AC11" s="125"/>
      <c r="AD11" s="41" t="s">
        <v>134</v>
      </c>
      <c r="AE11" s="41" t="s">
        <v>209</v>
      </c>
      <c r="AF11" s="324"/>
      <c r="AG11" s="270"/>
      <c r="AH11" s="41" t="s">
        <v>134</v>
      </c>
      <c r="AI11" s="41" t="s">
        <v>209</v>
      </c>
      <c r="AJ11" s="324"/>
      <c r="AK11" s="270"/>
    </row>
    <row r="12" spans="1:61" s="325" customFormat="1" x14ac:dyDescent="0.25">
      <c r="B12" s="43" t="s">
        <v>135</v>
      </c>
      <c r="C12" s="41" t="s">
        <v>210</v>
      </c>
      <c r="D12" s="41"/>
      <c r="E12" s="125"/>
      <c r="F12" s="43" t="s">
        <v>135</v>
      </c>
      <c r="G12" s="41" t="s">
        <v>210</v>
      </c>
      <c r="H12" s="41"/>
      <c r="I12" s="125"/>
      <c r="J12" s="41" t="s">
        <v>135</v>
      </c>
      <c r="K12" s="41" t="s">
        <v>210</v>
      </c>
      <c r="L12" s="41"/>
      <c r="M12" s="41"/>
      <c r="N12" s="43" t="s">
        <v>135</v>
      </c>
      <c r="O12" s="41" t="s">
        <v>210</v>
      </c>
      <c r="P12" s="41"/>
      <c r="Q12" s="125"/>
      <c r="R12" s="41" t="s">
        <v>135</v>
      </c>
      <c r="S12" s="41" t="s">
        <v>210</v>
      </c>
      <c r="T12" s="41"/>
      <c r="U12" s="125"/>
      <c r="V12" s="41" t="s">
        <v>135</v>
      </c>
      <c r="W12" s="41" t="s">
        <v>210</v>
      </c>
      <c r="X12" s="41"/>
      <c r="Y12" s="41"/>
      <c r="Z12" s="43" t="s">
        <v>135</v>
      </c>
      <c r="AA12" s="41" t="s">
        <v>210</v>
      </c>
      <c r="AB12" s="41"/>
      <c r="AC12" s="125"/>
      <c r="AD12" s="41" t="s">
        <v>135</v>
      </c>
      <c r="AE12" s="41" t="s">
        <v>210</v>
      </c>
      <c r="AF12" s="324"/>
      <c r="AG12" s="270"/>
      <c r="AH12" s="41" t="s">
        <v>135</v>
      </c>
      <c r="AI12" s="41" t="s">
        <v>210</v>
      </c>
      <c r="AJ12" s="324"/>
      <c r="AK12" s="270"/>
    </row>
    <row r="13" spans="1:61" s="325" customFormat="1" x14ac:dyDescent="0.25">
      <c r="B13" s="43" t="s">
        <v>136</v>
      </c>
      <c r="C13" s="41" t="s">
        <v>53</v>
      </c>
      <c r="D13" s="41"/>
      <c r="E13" s="125"/>
      <c r="F13" s="43" t="s">
        <v>136</v>
      </c>
      <c r="G13" s="41" t="s">
        <v>53</v>
      </c>
      <c r="H13" s="41"/>
      <c r="I13" s="125"/>
      <c r="J13" s="41" t="s">
        <v>136</v>
      </c>
      <c r="K13" s="41" t="s">
        <v>53</v>
      </c>
      <c r="L13" s="41"/>
      <c r="M13" s="41"/>
      <c r="N13" s="43" t="s">
        <v>136</v>
      </c>
      <c r="O13" s="41" t="s">
        <v>53</v>
      </c>
      <c r="P13" s="41"/>
      <c r="Q13" s="125"/>
      <c r="R13" s="41" t="s">
        <v>136</v>
      </c>
      <c r="S13" s="41" t="s">
        <v>53</v>
      </c>
      <c r="T13" s="41"/>
      <c r="U13" s="125"/>
      <c r="V13" s="41" t="s">
        <v>136</v>
      </c>
      <c r="W13" s="41" t="s">
        <v>53</v>
      </c>
      <c r="X13" s="41"/>
      <c r="Y13" s="41"/>
      <c r="Z13" s="43" t="s">
        <v>136</v>
      </c>
      <c r="AA13" s="41" t="s">
        <v>53</v>
      </c>
      <c r="AB13" s="41"/>
      <c r="AC13" s="125"/>
      <c r="AD13" s="41" t="s">
        <v>136</v>
      </c>
      <c r="AE13" s="41" t="s">
        <v>53</v>
      </c>
      <c r="AF13" s="324"/>
      <c r="AG13" s="270"/>
      <c r="AH13" s="41" t="s">
        <v>136</v>
      </c>
      <c r="AI13" s="41" t="s">
        <v>53</v>
      </c>
      <c r="AJ13" s="324"/>
      <c r="AK13" s="270"/>
    </row>
    <row r="14" spans="1:61" s="325" customFormat="1" x14ac:dyDescent="0.25">
      <c r="B14" s="43" t="s">
        <v>137</v>
      </c>
      <c r="C14" s="41" t="s">
        <v>218</v>
      </c>
      <c r="D14" s="41"/>
      <c r="E14" s="125"/>
      <c r="F14" s="43" t="s">
        <v>137</v>
      </c>
      <c r="G14" s="41" t="s">
        <v>218</v>
      </c>
      <c r="H14" s="41"/>
      <c r="I14" s="125"/>
      <c r="J14" s="41" t="s">
        <v>137</v>
      </c>
      <c r="K14" s="41" t="s">
        <v>53</v>
      </c>
      <c r="L14" s="41"/>
      <c r="M14" s="41"/>
      <c r="N14" s="43" t="s">
        <v>137</v>
      </c>
      <c r="O14" s="41" t="s">
        <v>53</v>
      </c>
      <c r="P14" s="41"/>
      <c r="Q14" s="125"/>
      <c r="R14" s="41" t="s">
        <v>137</v>
      </c>
      <c r="S14" s="41" t="s">
        <v>53</v>
      </c>
      <c r="T14" s="41"/>
      <c r="U14" s="125"/>
      <c r="V14" s="41" t="s">
        <v>137</v>
      </c>
      <c r="W14" s="41" t="s">
        <v>53</v>
      </c>
      <c r="X14" s="41"/>
      <c r="Y14" s="41"/>
      <c r="Z14" s="43" t="s">
        <v>137</v>
      </c>
      <c r="AA14" s="41" t="s">
        <v>53</v>
      </c>
      <c r="AB14" s="41"/>
      <c r="AC14" s="125"/>
      <c r="AD14" s="41" t="s">
        <v>137</v>
      </c>
      <c r="AE14" s="41" t="s">
        <v>53</v>
      </c>
      <c r="AF14" s="324"/>
      <c r="AG14" s="270"/>
      <c r="AH14" s="41" t="s">
        <v>137</v>
      </c>
      <c r="AI14" s="41" t="s">
        <v>53</v>
      </c>
      <c r="AJ14" s="324"/>
      <c r="AK14" s="270"/>
    </row>
    <row r="15" spans="1:61" s="325" customFormat="1" x14ac:dyDescent="0.25">
      <c r="B15" s="43" t="s">
        <v>368</v>
      </c>
      <c r="C15" s="41" t="s">
        <v>369</v>
      </c>
      <c r="D15" s="41"/>
      <c r="E15" s="125"/>
      <c r="F15" s="43" t="s">
        <v>368</v>
      </c>
      <c r="G15" s="41" t="s">
        <v>369</v>
      </c>
      <c r="H15" s="41"/>
      <c r="I15" s="125"/>
      <c r="J15" s="41" t="s">
        <v>368</v>
      </c>
      <c r="K15" s="41" t="s">
        <v>369</v>
      </c>
      <c r="L15" s="41"/>
      <c r="M15" s="41"/>
      <c r="N15" s="43" t="s">
        <v>368</v>
      </c>
      <c r="O15" s="41" t="s">
        <v>369</v>
      </c>
      <c r="P15" s="41"/>
      <c r="Q15" s="125"/>
      <c r="R15" s="41" t="s">
        <v>368</v>
      </c>
      <c r="S15" s="41" t="s">
        <v>369</v>
      </c>
      <c r="T15" s="41"/>
      <c r="U15" s="125"/>
      <c r="V15" s="41" t="s">
        <v>368</v>
      </c>
      <c r="W15" s="41" t="s">
        <v>369</v>
      </c>
      <c r="X15" s="41"/>
      <c r="Y15" s="41"/>
      <c r="Z15" s="43" t="s">
        <v>368</v>
      </c>
      <c r="AA15" s="41" t="s">
        <v>369</v>
      </c>
      <c r="AB15" s="41"/>
      <c r="AC15" s="125"/>
      <c r="AD15" s="41" t="s">
        <v>368</v>
      </c>
      <c r="AE15" s="41" t="s">
        <v>369</v>
      </c>
      <c r="AF15" s="324"/>
      <c r="AG15" s="270"/>
      <c r="AH15" s="41" t="s">
        <v>368</v>
      </c>
      <c r="AI15" s="41" t="s">
        <v>369</v>
      </c>
      <c r="AJ15" s="324"/>
      <c r="AK15" s="270"/>
    </row>
    <row r="16" spans="1:61" s="325" customFormat="1" x14ac:dyDescent="0.25">
      <c r="B16" s="43" t="s">
        <v>128</v>
      </c>
      <c r="C16" s="41">
        <v>6</v>
      </c>
      <c r="D16" s="41"/>
      <c r="E16" s="125"/>
      <c r="F16" s="43" t="s">
        <v>128</v>
      </c>
      <c r="G16" s="41">
        <v>6.5</v>
      </c>
      <c r="H16" s="41"/>
      <c r="I16" s="125"/>
      <c r="J16" s="41" t="s">
        <v>128</v>
      </c>
      <c r="K16" s="41">
        <v>6</v>
      </c>
      <c r="L16" s="41"/>
      <c r="M16" s="41"/>
      <c r="N16" s="43" t="s">
        <v>128</v>
      </c>
      <c r="O16" s="41">
        <v>6</v>
      </c>
      <c r="P16" s="41"/>
      <c r="Q16" s="125"/>
      <c r="R16" s="41" t="s">
        <v>128</v>
      </c>
      <c r="S16" s="41">
        <v>5</v>
      </c>
      <c r="T16" s="41"/>
      <c r="U16" s="125"/>
      <c r="V16" s="41" t="s">
        <v>128</v>
      </c>
      <c r="W16" s="41">
        <v>3</v>
      </c>
      <c r="X16" s="41"/>
      <c r="Y16" s="41"/>
      <c r="Z16" s="43" t="s">
        <v>128</v>
      </c>
      <c r="AA16" s="41">
        <v>6</v>
      </c>
      <c r="AB16" s="41"/>
      <c r="AC16" s="125"/>
      <c r="AD16" s="41" t="s">
        <v>128</v>
      </c>
      <c r="AE16" s="41">
        <v>5.5</v>
      </c>
      <c r="AF16" s="324"/>
      <c r="AG16" s="270"/>
      <c r="AH16" s="41" t="s">
        <v>128</v>
      </c>
      <c r="AI16" s="41">
        <v>4.5</v>
      </c>
      <c r="AJ16" s="324"/>
      <c r="AK16" s="270"/>
    </row>
    <row r="17" spans="2:130" s="325" customFormat="1" x14ac:dyDescent="0.25">
      <c r="B17" s="43" t="s">
        <v>133</v>
      </c>
      <c r="C17" s="41" t="s">
        <v>219</v>
      </c>
      <c r="D17" s="41"/>
      <c r="E17" s="125"/>
      <c r="F17" s="43" t="s">
        <v>133</v>
      </c>
      <c r="G17" s="41" t="s">
        <v>219</v>
      </c>
      <c r="H17" s="41"/>
      <c r="I17" s="125"/>
      <c r="J17" s="41" t="s">
        <v>133</v>
      </c>
      <c r="K17" s="41" t="s">
        <v>219</v>
      </c>
      <c r="L17" s="41"/>
      <c r="M17" s="41"/>
      <c r="N17" s="43" t="s">
        <v>133</v>
      </c>
      <c r="O17" s="41" t="s">
        <v>219</v>
      </c>
      <c r="P17" s="41"/>
      <c r="Q17" s="125"/>
      <c r="R17" s="41" t="s">
        <v>133</v>
      </c>
      <c r="S17" s="41" t="s">
        <v>219</v>
      </c>
      <c r="T17" s="41"/>
      <c r="U17" s="125"/>
      <c r="V17" s="41" t="s">
        <v>133</v>
      </c>
      <c r="W17" s="41" t="s">
        <v>219</v>
      </c>
      <c r="X17" s="41"/>
      <c r="Y17" s="41"/>
      <c r="Z17" s="43" t="s">
        <v>133</v>
      </c>
      <c r="AA17" s="41" t="s">
        <v>219</v>
      </c>
      <c r="AB17" s="41"/>
      <c r="AC17" s="125"/>
      <c r="AD17" s="41" t="s">
        <v>133</v>
      </c>
      <c r="AE17" s="41" t="s">
        <v>219</v>
      </c>
      <c r="AF17" s="324"/>
      <c r="AG17" s="270"/>
      <c r="AH17" s="41" t="s">
        <v>133</v>
      </c>
      <c r="AI17" s="41" t="s">
        <v>219</v>
      </c>
      <c r="AJ17" s="324"/>
      <c r="AK17" s="270"/>
    </row>
    <row r="18" spans="2:130" s="325" customFormat="1" x14ac:dyDescent="0.25">
      <c r="B18" s="43" t="s">
        <v>131</v>
      </c>
      <c r="C18" s="327">
        <v>8766000000</v>
      </c>
      <c r="D18" s="41"/>
      <c r="E18" s="125"/>
      <c r="F18" s="43" t="s">
        <v>131</v>
      </c>
      <c r="G18" s="327">
        <v>11410000000</v>
      </c>
      <c r="H18" s="41"/>
      <c r="I18" s="125"/>
      <c r="J18" s="41" t="s">
        <v>131</v>
      </c>
      <c r="K18" s="327">
        <v>11222000000</v>
      </c>
      <c r="L18" s="41"/>
      <c r="M18" s="41"/>
      <c r="N18" s="43" t="s">
        <v>131</v>
      </c>
      <c r="O18" s="327">
        <v>12401000000</v>
      </c>
      <c r="P18" s="41"/>
      <c r="Q18" s="125"/>
      <c r="R18" s="41" t="s">
        <v>131</v>
      </c>
      <c r="S18" s="327">
        <v>11813000000</v>
      </c>
      <c r="T18" s="41"/>
      <c r="U18" s="125"/>
      <c r="V18" s="41" t="s">
        <v>131</v>
      </c>
      <c r="W18" s="327">
        <v>5940000000</v>
      </c>
      <c r="X18" s="41"/>
      <c r="Y18" s="41"/>
      <c r="Z18" s="43" t="s">
        <v>131</v>
      </c>
      <c r="AA18" s="327">
        <v>11944000000</v>
      </c>
      <c r="AB18" s="41"/>
      <c r="AC18" s="125"/>
      <c r="AD18" s="41" t="s">
        <v>131</v>
      </c>
      <c r="AE18" s="327">
        <v>9245000000</v>
      </c>
      <c r="AF18" s="324"/>
      <c r="AG18" s="270"/>
      <c r="AH18" s="41" t="s">
        <v>131</v>
      </c>
      <c r="AI18" s="327">
        <v>4100000000</v>
      </c>
      <c r="AJ18" s="324"/>
      <c r="AK18" s="270"/>
    </row>
    <row r="19" spans="2:130" s="325" customFormat="1" x14ac:dyDescent="0.25">
      <c r="B19" s="43" t="s">
        <v>129</v>
      </c>
      <c r="C19" s="41" t="s">
        <v>329</v>
      </c>
      <c r="D19" s="41"/>
      <c r="E19" s="125"/>
      <c r="F19" s="43" t="s">
        <v>129</v>
      </c>
      <c r="G19" s="41" t="s">
        <v>330</v>
      </c>
      <c r="H19" s="41"/>
      <c r="I19" s="125"/>
      <c r="J19" s="41" t="s">
        <v>129</v>
      </c>
      <c r="K19" s="41" t="s">
        <v>331</v>
      </c>
      <c r="L19" s="41"/>
      <c r="M19" s="41"/>
      <c r="N19" s="43" t="s">
        <v>129</v>
      </c>
      <c r="O19" s="41" t="s">
        <v>332</v>
      </c>
      <c r="P19" s="41"/>
      <c r="Q19" s="125"/>
      <c r="R19" s="41" t="s">
        <v>129</v>
      </c>
      <c r="S19" s="41" t="s">
        <v>333</v>
      </c>
      <c r="T19" s="41"/>
      <c r="U19" s="125"/>
      <c r="V19" s="41" t="s">
        <v>129</v>
      </c>
      <c r="W19" s="41" t="s">
        <v>334</v>
      </c>
      <c r="X19" s="41"/>
      <c r="Y19" s="41"/>
      <c r="Z19" s="43" t="s">
        <v>129</v>
      </c>
      <c r="AA19" s="41" t="s">
        <v>335</v>
      </c>
      <c r="AB19" s="41"/>
      <c r="AC19" s="125"/>
      <c r="AD19" s="41" t="s">
        <v>129</v>
      </c>
      <c r="AE19" s="41" t="s">
        <v>336</v>
      </c>
      <c r="AF19" s="324"/>
      <c r="AG19" s="270"/>
      <c r="AH19" s="41" t="s">
        <v>129</v>
      </c>
      <c r="AI19" s="41" t="s">
        <v>363</v>
      </c>
      <c r="AJ19" s="324"/>
      <c r="AK19" s="270"/>
    </row>
    <row r="20" spans="2:130" s="325" customFormat="1" x14ac:dyDescent="0.25">
      <c r="B20" s="43" t="s">
        <v>130</v>
      </c>
      <c r="C20" s="41" t="s">
        <v>337</v>
      </c>
      <c r="D20" s="41"/>
      <c r="E20" s="125"/>
      <c r="F20" s="43" t="s">
        <v>130</v>
      </c>
      <c r="G20" s="41" t="s">
        <v>338</v>
      </c>
      <c r="H20" s="41"/>
      <c r="I20" s="125"/>
      <c r="J20" s="41" t="s">
        <v>130</v>
      </c>
      <c r="K20" s="41" t="s">
        <v>339</v>
      </c>
      <c r="L20" s="41"/>
      <c r="M20" s="41"/>
      <c r="N20" s="43" t="s">
        <v>130</v>
      </c>
      <c r="O20" s="41" t="s">
        <v>340</v>
      </c>
      <c r="P20" s="41"/>
      <c r="Q20" s="125"/>
      <c r="R20" s="41" t="s">
        <v>130</v>
      </c>
      <c r="S20" s="41" t="s">
        <v>341</v>
      </c>
      <c r="T20" s="41"/>
      <c r="U20" s="125"/>
      <c r="V20" s="41" t="s">
        <v>130</v>
      </c>
      <c r="W20" s="41" t="s">
        <v>342</v>
      </c>
      <c r="X20" s="41"/>
      <c r="Y20" s="41"/>
      <c r="Z20" s="43" t="s">
        <v>130</v>
      </c>
      <c r="AA20" s="41" t="s">
        <v>285</v>
      </c>
      <c r="AB20" s="41"/>
      <c r="AC20" s="125"/>
      <c r="AD20" s="41" t="s">
        <v>130</v>
      </c>
      <c r="AE20" s="41" t="s">
        <v>343</v>
      </c>
      <c r="AF20" s="324"/>
      <c r="AG20" s="270"/>
      <c r="AH20" s="41" t="s">
        <v>130</v>
      </c>
      <c r="AI20" s="41" t="s">
        <v>364</v>
      </c>
      <c r="AJ20" s="324"/>
      <c r="AK20" s="270"/>
    </row>
    <row r="21" spans="2:130" x14ac:dyDescent="0.25">
      <c r="B21" s="10"/>
      <c r="C21" s="11"/>
      <c r="D21" s="47"/>
      <c r="E21" s="14"/>
      <c r="F21" s="10"/>
      <c r="G21" s="11"/>
      <c r="H21" s="47"/>
      <c r="I21" s="14"/>
      <c r="J21" s="11"/>
      <c r="K21" s="11"/>
      <c r="L21" s="47"/>
      <c r="M21" s="11"/>
      <c r="N21" s="10"/>
      <c r="O21" s="11"/>
      <c r="P21" s="11"/>
      <c r="Q21" s="14"/>
      <c r="R21" s="11"/>
      <c r="S21" s="11"/>
      <c r="T21" s="11"/>
      <c r="U21" s="14"/>
      <c r="V21" s="11"/>
      <c r="W21" s="11"/>
      <c r="X21" s="11"/>
      <c r="Y21" s="11"/>
      <c r="Z21" s="10"/>
      <c r="AA21" s="11"/>
      <c r="AB21" s="11"/>
      <c r="AC21" s="14"/>
      <c r="AD21" s="11"/>
      <c r="AE21" s="11"/>
      <c r="AF21" s="11"/>
      <c r="AG21" s="14"/>
      <c r="AH21" s="11"/>
      <c r="AI21" s="11"/>
      <c r="AJ21" s="11"/>
      <c r="AK21" s="14"/>
    </row>
    <row r="22" spans="2:130" x14ac:dyDescent="0.25">
      <c r="B22" s="5"/>
      <c r="C22" s="2"/>
      <c r="D22" s="2"/>
      <c r="E22" s="2"/>
      <c r="F22" s="5"/>
      <c r="G22" s="2"/>
      <c r="H22" s="2"/>
      <c r="I22" s="4"/>
      <c r="J22" s="2"/>
      <c r="K22" s="2"/>
      <c r="L22" s="2"/>
      <c r="M22" s="2"/>
      <c r="N22" s="5"/>
      <c r="O22" s="2"/>
      <c r="P22" s="2"/>
      <c r="Q22" s="4"/>
      <c r="R22" s="2"/>
      <c r="S22" s="2"/>
      <c r="T22" s="2"/>
      <c r="U22" s="4"/>
      <c r="V22" s="2"/>
      <c r="W22" s="2"/>
      <c r="X22" s="2"/>
      <c r="Y22" s="2"/>
      <c r="Z22" s="5"/>
      <c r="AA22" s="2"/>
      <c r="AB22" s="2"/>
      <c r="AC22" s="4"/>
      <c r="AD22" s="2"/>
      <c r="AE22" s="2"/>
      <c r="AF22" s="2"/>
      <c r="AG22" s="4"/>
      <c r="AH22" s="2"/>
      <c r="AI22" s="2"/>
      <c r="AJ22" s="2"/>
      <c r="AK22" s="4"/>
    </row>
    <row r="23" spans="2:130" x14ac:dyDescent="0.25">
      <c r="B23" s="5"/>
      <c r="C23" s="2"/>
      <c r="D23" s="2"/>
      <c r="E23" s="4"/>
      <c r="F23" s="5"/>
      <c r="G23" s="2"/>
      <c r="H23" s="2"/>
      <c r="I23" s="4"/>
      <c r="J23" s="2"/>
      <c r="K23" s="2"/>
      <c r="L23" s="2"/>
      <c r="M23" s="2"/>
      <c r="N23" s="5"/>
      <c r="O23" s="2"/>
      <c r="P23" s="2"/>
      <c r="Q23" s="4"/>
      <c r="R23" s="2"/>
      <c r="S23" s="2"/>
      <c r="T23" s="2"/>
      <c r="U23" s="4"/>
      <c r="V23" s="2"/>
      <c r="W23" s="2"/>
      <c r="X23" s="2"/>
      <c r="Y23" s="2"/>
      <c r="Z23" s="5"/>
      <c r="AA23" s="2"/>
      <c r="AB23" s="2"/>
      <c r="AC23" s="4"/>
      <c r="AD23" s="2"/>
      <c r="AE23" s="2"/>
      <c r="AF23" s="2"/>
      <c r="AG23" s="4"/>
      <c r="AH23" s="2"/>
      <c r="AI23" s="2"/>
      <c r="AJ23" s="2"/>
      <c r="AK23" s="4"/>
    </row>
    <row r="24" spans="2:130" x14ac:dyDescent="0.25">
      <c r="B24" s="5"/>
      <c r="C24" s="52" t="s">
        <v>0</v>
      </c>
      <c r="D24" s="52">
        <v>42217</v>
      </c>
      <c r="E24" s="46">
        <v>42247</v>
      </c>
      <c r="F24" s="5"/>
      <c r="G24" s="52" t="s">
        <v>0</v>
      </c>
      <c r="H24" s="52">
        <f>$D$24</f>
        <v>42217</v>
      </c>
      <c r="I24" s="46">
        <f>$E$24</f>
        <v>42247</v>
      </c>
      <c r="J24" s="2"/>
      <c r="K24" s="52" t="s">
        <v>0</v>
      </c>
      <c r="L24" s="52">
        <f>$D$24</f>
        <v>42217</v>
      </c>
      <c r="M24" s="52">
        <f>$E$24</f>
        <v>42247</v>
      </c>
      <c r="N24" s="5"/>
      <c r="O24" s="52" t="s">
        <v>0</v>
      </c>
      <c r="P24" s="52">
        <f>$D$24</f>
        <v>42217</v>
      </c>
      <c r="Q24" s="46">
        <f>$E$24</f>
        <v>42247</v>
      </c>
      <c r="R24" s="2"/>
      <c r="S24" s="52" t="s">
        <v>0</v>
      </c>
      <c r="T24" s="52">
        <f>$D$24</f>
        <v>42217</v>
      </c>
      <c r="U24" s="46">
        <f>$E$24</f>
        <v>42247</v>
      </c>
      <c r="V24" s="2"/>
      <c r="W24" s="52" t="s">
        <v>0</v>
      </c>
      <c r="X24" s="52">
        <f>$D$24</f>
        <v>42217</v>
      </c>
      <c r="Y24" s="52">
        <f>$E$24</f>
        <v>42247</v>
      </c>
      <c r="Z24" s="5"/>
      <c r="AA24" s="52" t="s">
        <v>0</v>
      </c>
      <c r="AB24" s="52">
        <f>$D$24</f>
        <v>42217</v>
      </c>
      <c r="AC24" s="46">
        <f>$E$24</f>
        <v>42247</v>
      </c>
      <c r="AD24" s="2"/>
      <c r="AE24" s="52" t="s">
        <v>0</v>
      </c>
      <c r="AF24" s="52">
        <f>$D$24</f>
        <v>42217</v>
      </c>
      <c r="AG24" s="46">
        <f>$E$24</f>
        <v>42247</v>
      </c>
      <c r="AH24" s="2"/>
      <c r="AI24" s="52" t="s">
        <v>0</v>
      </c>
      <c r="AJ24" s="52">
        <f>$D$24</f>
        <v>42217</v>
      </c>
      <c r="AK24" s="46">
        <f>$E$24</f>
        <v>42247</v>
      </c>
    </row>
    <row r="25" spans="2:130" x14ac:dyDescent="0.25">
      <c r="B25" s="5" t="str">
        <f>C7</f>
        <v>EC1214328 Govt</v>
      </c>
      <c r="C25" s="52" t="e">
        <f ca="1">_xll.BDH(B25,$C$24,$D$24,$E$24)</f>
        <v>#NAME?</v>
      </c>
      <c r="D25" s="2"/>
      <c r="E25" s="2"/>
      <c r="F25" s="5" t="str">
        <f>G7</f>
        <v>EC3958609 Govt</v>
      </c>
      <c r="G25" s="52" t="e">
        <f ca="1">_xll.BDH(F25,$C$24,$D$24,$E$24)</f>
        <v>#NAME?</v>
      </c>
      <c r="H25" s="2"/>
      <c r="I25" s="4"/>
      <c r="J25" s="2" t="str">
        <f>K7</f>
        <v>EC9351387 Govt</v>
      </c>
      <c r="K25" s="52" t="e">
        <f ca="1">_xll.BDH(J25,$C$24,$D$24,$E$24)</f>
        <v>#NAME?</v>
      </c>
      <c r="L25" s="51"/>
      <c r="M25" s="2"/>
      <c r="N25" s="5" t="str">
        <f>O7</f>
        <v>ED9034833 Govt</v>
      </c>
      <c r="O25" s="52" t="e">
        <f ca="1">_xll.BDH(N25,$C$24,$D$24,$E$24,"cols=2;rows=21")</f>
        <v>#NAME?</v>
      </c>
      <c r="P25" s="2">
        <v>2.585</v>
      </c>
      <c r="Q25" s="4"/>
      <c r="R25" s="2" t="str">
        <f>S7</f>
        <v>EI4195646 Govt</v>
      </c>
      <c r="S25" s="52" t="e">
        <f ca="1">_xll.BDH(R25,$C$24,$D$24,$E$24,"cols=2;rows=21")</f>
        <v>#NAME?</v>
      </c>
      <c r="T25" s="2">
        <v>2.633</v>
      </c>
      <c r="U25" s="4"/>
      <c r="V25" s="2" t="str">
        <f>W7</f>
        <v>EJ6281665 Govt</v>
      </c>
      <c r="W25" s="52" t="e">
        <f ca="1">_xll.BDH(V25,$C$24,$D$24,$E$24,"cols=2;rows=21")</f>
        <v>#NAME?</v>
      </c>
      <c r="X25" s="2">
        <v>2.7199999999999998</v>
      </c>
      <c r="Y25" s="2"/>
      <c r="Z25" s="5" t="str">
        <f>AA7</f>
        <v>EH8190017 Govt</v>
      </c>
      <c r="AA25" s="52" t="e">
        <f ca="1">_xll.BDH(Z25,$C$24,$D$24,$E$24,"cols=2;rows=21")</f>
        <v>#NAME?</v>
      </c>
      <c r="AB25" s="2">
        <v>2.774</v>
      </c>
      <c r="AC25" s="4"/>
      <c r="AD25" s="2" t="str">
        <f>AE7</f>
        <v>EI7035203 Govt</v>
      </c>
      <c r="AE25" s="52" t="e">
        <f ca="1">_xll.BDH(AD25,$C$24,$D$24,$E$24,"cols=2;rows=21")</f>
        <v>#NAME?</v>
      </c>
      <c r="AF25" s="2">
        <v>2.9859999999999998</v>
      </c>
      <c r="AG25" s="4"/>
      <c r="AH25" s="2" t="str">
        <f>AI7</f>
        <v>EK3508679 Govt</v>
      </c>
      <c r="AI25" s="52" t="e">
        <f ca="1">_xll.BDH(AH25,$C$24,$D$24,$E$24,"cols=2;rows=21")</f>
        <v>#NAME?</v>
      </c>
      <c r="AJ25" s="2">
        <v>3.33</v>
      </c>
      <c r="AK25" s="4"/>
    </row>
    <row r="26" spans="2:130" x14ac:dyDescent="0.25">
      <c r="B26" s="5"/>
      <c r="C26" s="52"/>
      <c r="D26" s="2"/>
      <c r="E26" s="2"/>
      <c r="F26" s="5"/>
      <c r="G26" s="52"/>
      <c r="H26" s="2"/>
      <c r="I26" s="4"/>
      <c r="J26" s="2"/>
      <c r="K26" s="52"/>
      <c r="L26" s="51"/>
      <c r="M26" s="2"/>
      <c r="N26" s="5"/>
      <c r="O26" s="52">
        <v>42220</v>
      </c>
      <c r="P26" s="2">
        <v>2.569</v>
      </c>
      <c r="Q26" s="4"/>
      <c r="R26" s="2"/>
      <c r="S26" s="52">
        <v>42220</v>
      </c>
      <c r="T26" s="2">
        <v>2.5979999999999999</v>
      </c>
      <c r="U26" s="4"/>
      <c r="V26" s="2"/>
      <c r="W26" s="52">
        <v>42220</v>
      </c>
      <c r="X26" s="2">
        <v>2.6879999999999997</v>
      </c>
      <c r="Y26" s="2"/>
      <c r="Z26" s="5"/>
      <c r="AA26" s="52">
        <v>42220</v>
      </c>
      <c r="AB26" s="2">
        <v>2.7389999999999999</v>
      </c>
      <c r="AC26" s="4"/>
      <c r="AD26" s="2"/>
      <c r="AE26" s="52">
        <v>42220</v>
      </c>
      <c r="AF26" s="2">
        <v>2.9449999999999998</v>
      </c>
      <c r="AG26" s="4"/>
      <c r="AH26" s="2"/>
      <c r="AI26" s="52">
        <v>42220</v>
      </c>
      <c r="AJ26" s="2">
        <v>3.2909999999999999</v>
      </c>
      <c r="AK26" s="4"/>
    </row>
    <row r="27" spans="2:130" x14ac:dyDescent="0.25">
      <c r="B27" s="5"/>
      <c r="C27" s="52"/>
      <c r="D27" s="2"/>
      <c r="E27" s="2"/>
      <c r="F27" s="5"/>
      <c r="G27" s="52"/>
      <c r="H27" s="2"/>
      <c r="I27" s="4"/>
      <c r="J27" s="2"/>
      <c r="K27" s="52"/>
      <c r="L27" s="51"/>
      <c r="M27" s="2"/>
      <c r="N27" s="5"/>
      <c r="O27" s="52">
        <v>42221</v>
      </c>
      <c r="P27" s="2">
        <v>2.5880000000000001</v>
      </c>
      <c r="Q27" s="4"/>
      <c r="R27" s="2"/>
      <c r="S27" s="52">
        <v>42221</v>
      </c>
      <c r="T27" s="2">
        <v>2.621</v>
      </c>
      <c r="U27" s="4"/>
      <c r="V27" s="2"/>
      <c r="W27" s="52">
        <v>42221</v>
      </c>
      <c r="X27" s="2">
        <v>2.7080000000000002</v>
      </c>
      <c r="Y27" s="2"/>
      <c r="Z27" s="5"/>
      <c r="AA27" s="52">
        <v>42221</v>
      </c>
      <c r="AB27" s="2">
        <v>2.76</v>
      </c>
      <c r="AC27" s="4"/>
      <c r="AD27" s="2"/>
      <c r="AE27" s="52">
        <v>42221</v>
      </c>
      <c r="AF27" s="2">
        <v>2.9859999999999998</v>
      </c>
      <c r="AG27" s="4"/>
      <c r="AH27" s="2"/>
      <c r="AI27" s="52">
        <v>42221</v>
      </c>
      <c r="AJ27" s="2">
        <v>3.3410000000000002</v>
      </c>
      <c r="AK27" s="4"/>
    </row>
    <row r="28" spans="2:130" x14ac:dyDescent="0.25">
      <c r="B28" s="5"/>
      <c r="C28" s="52"/>
      <c r="D28" s="2"/>
      <c r="E28" s="2"/>
      <c r="F28" s="5"/>
      <c r="G28" s="52"/>
      <c r="H28" s="2"/>
      <c r="I28" s="4"/>
      <c r="J28" s="2"/>
      <c r="K28" s="52"/>
      <c r="L28" s="51"/>
      <c r="M28" s="2"/>
      <c r="N28" s="5"/>
      <c r="O28" s="52">
        <v>42222</v>
      </c>
      <c r="P28" s="2">
        <v>2.6150000000000002</v>
      </c>
      <c r="Q28" s="4"/>
      <c r="R28" s="2"/>
      <c r="S28" s="52">
        <v>42222</v>
      </c>
      <c r="T28" s="2">
        <v>2.653</v>
      </c>
      <c r="U28" s="4"/>
      <c r="V28" s="2"/>
      <c r="W28" s="52">
        <v>42222</v>
      </c>
      <c r="X28" s="2">
        <v>2.7450000000000001</v>
      </c>
      <c r="Y28" s="2"/>
      <c r="Z28" s="5"/>
      <c r="AA28" s="52">
        <v>42222</v>
      </c>
      <c r="AB28" s="2">
        <v>2.7930000000000001</v>
      </c>
      <c r="AC28" s="4"/>
      <c r="AD28" s="2"/>
      <c r="AE28" s="52">
        <v>42222</v>
      </c>
      <c r="AF28" s="2">
        <v>3.03</v>
      </c>
      <c r="AG28" s="4"/>
      <c r="AH28" s="2"/>
      <c r="AI28" s="52">
        <v>42222</v>
      </c>
      <c r="AJ28" s="2">
        <v>3.3929999999999998</v>
      </c>
      <c r="AK28" s="4"/>
    </row>
    <row r="29" spans="2:130" x14ac:dyDescent="0.25">
      <c r="B29" s="5"/>
      <c r="C29" s="52"/>
      <c r="D29" s="2"/>
      <c r="E29" s="52"/>
      <c r="F29" s="5"/>
      <c r="G29" s="52"/>
      <c r="H29" s="2"/>
      <c r="I29" s="46"/>
      <c r="J29" s="2"/>
      <c r="K29" s="52"/>
      <c r="L29" s="51"/>
      <c r="M29" s="52"/>
      <c r="N29" s="5"/>
      <c r="O29" s="52">
        <v>42223</v>
      </c>
      <c r="P29" s="2">
        <v>2.62</v>
      </c>
      <c r="Q29" s="46"/>
      <c r="R29" s="2"/>
      <c r="S29" s="52">
        <v>42223</v>
      </c>
      <c r="T29" s="2">
        <v>2.6509999999999998</v>
      </c>
      <c r="U29" s="46"/>
      <c r="V29" s="2"/>
      <c r="W29" s="52">
        <v>42223</v>
      </c>
      <c r="X29" s="2">
        <v>2.74</v>
      </c>
      <c r="Y29" s="52"/>
      <c r="Z29" s="5"/>
      <c r="AA29" s="52">
        <v>42223</v>
      </c>
      <c r="AB29" s="2">
        <v>2.7880000000000003</v>
      </c>
      <c r="AC29" s="46"/>
      <c r="AD29" s="2"/>
      <c r="AE29" s="52">
        <v>42223</v>
      </c>
      <c r="AF29" s="2">
        <v>3.0249999999999999</v>
      </c>
      <c r="AG29" s="46"/>
      <c r="AH29" s="2"/>
      <c r="AI29" s="52">
        <v>42223</v>
      </c>
      <c r="AJ29" s="2">
        <v>3.3980000000000001</v>
      </c>
      <c r="AK29" s="46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</row>
    <row r="30" spans="2:130" x14ac:dyDescent="0.25">
      <c r="B30" s="5"/>
      <c r="C30" s="52"/>
      <c r="D30" s="2"/>
      <c r="E30" s="2"/>
      <c r="F30" s="5"/>
      <c r="G30" s="52"/>
      <c r="H30" s="2"/>
      <c r="I30" s="4"/>
      <c r="J30" s="2"/>
      <c r="K30" s="52"/>
      <c r="L30" s="51"/>
      <c r="M30" s="2"/>
      <c r="N30" s="5"/>
      <c r="O30" s="52">
        <v>42226</v>
      </c>
      <c r="P30" s="2">
        <v>2.6259999999999999</v>
      </c>
      <c r="Q30" s="4"/>
      <c r="R30" s="2"/>
      <c r="S30" s="52">
        <v>42226</v>
      </c>
      <c r="T30" s="2">
        <v>2.657</v>
      </c>
      <c r="U30" s="4"/>
      <c r="V30" s="2"/>
      <c r="W30" s="52">
        <v>42226</v>
      </c>
      <c r="X30" s="2">
        <v>2.74</v>
      </c>
      <c r="Y30" s="2"/>
      <c r="Z30" s="5"/>
      <c r="AA30" s="52">
        <v>42226</v>
      </c>
      <c r="AB30" s="2">
        <v>2.7789999999999999</v>
      </c>
      <c r="AC30" s="4"/>
      <c r="AD30" s="2"/>
      <c r="AE30" s="52">
        <v>42226</v>
      </c>
      <c r="AF30" s="2">
        <v>3.0049999999999999</v>
      </c>
      <c r="AG30" s="4"/>
      <c r="AH30" s="2"/>
      <c r="AI30" s="52">
        <v>42226</v>
      </c>
      <c r="AJ30" s="2">
        <v>3.3780000000000001</v>
      </c>
      <c r="AK30" s="4"/>
    </row>
    <row r="31" spans="2:130" x14ac:dyDescent="0.25">
      <c r="B31" s="5"/>
      <c r="C31" s="52"/>
      <c r="D31" s="2"/>
      <c r="E31" s="2"/>
      <c r="F31" s="5"/>
      <c r="G31" s="52"/>
      <c r="H31" s="2"/>
      <c r="I31" s="4"/>
      <c r="J31" s="2"/>
      <c r="K31" s="52"/>
      <c r="L31" s="51"/>
      <c r="M31" s="2"/>
      <c r="N31" s="5"/>
      <c r="O31" s="52">
        <v>42227</v>
      </c>
      <c r="P31" s="2">
        <v>2.6070000000000002</v>
      </c>
      <c r="Q31" s="4"/>
      <c r="R31" s="2"/>
      <c r="S31" s="52">
        <v>42227</v>
      </c>
      <c r="T31" s="2">
        <v>2.6480000000000001</v>
      </c>
      <c r="U31" s="4"/>
      <c r="V31" s="2"/>
      <c r="W31" s="52">
        <v>42227</v>
      </c>
      <c r="X31" s="2">
        <v>2.7279999999999998</v>
      </c>
      <c r="Y31" s="2"/>
      <c r="Z31" s="5"/>
      <c r="AA31" s="52">
        <v>42227</v>
      </c>
      <c r="AB31" s="2">
        <v>2.7690000000000001</v>
      </c>
      <c r="AC31" s="4"/>
      <c r="AD31" s="2"/>
      <c r="AE31" s="52">
        <v>42227</v>
      </c>
      <c r="AF31" s="2">
        <v>3.0009999999999999</v>
      </c>
      <c r="AG31" s="4"/>
      <c r="AH31" s="2"/>
      <c r="AI31" s="52">
        <v>42227</v>
      </c>
      <c r="AJ31" s="2">
        <v>3.37</v>
      </c>
      <c r="AK31" s="4"/>
    </row>
    <row r="32" spans="2:130" x14ac:dyDescent="0.25">
      <c r="B32" s="5"/>
      <c r="C32" s="52"/>
      <c r="D32" s="2"/>
      <c r="E32" s="2"/>
      <c r="F32" s="5"/>
      <c r="G32" s="52"/>
      <c r="H32" s="2"/>
      <c r="I32" s="4"/>
      <c r="J32" s="2"/>
      <c r="K32" s="52"/>
      <c r="L32" s="51"/>
      <c r="M32" s="2"/>
      <c r="N32" s="5"/>
      <c r="O32" s="52">
        <v>42228</v>
      </c>
      <c r="P32" s="2">
        <v>2.5640000000000001</v>
      </c>
      <c r="Q32" s="4"/>
      <c r="R32" s="2"/>
      <c r="S32" s="52">
        <v>42228</v>
      </c>
      <c r="T32" s="2">
        <v>2.5979999999999999</v>
      </c>
      <c r="U32" s="4"/>
      <c r="V32" s="2"/>
      <c r="W32" s="52">
        <v>42228</v>
      </c>
      <c r="X32" s="2">
        <v>2.6659999999999999</v>
      </c>
      <c r="Y32" s="2"/>
      <c r="Z32" s="5"/>
      <c r="AA32" s="52">
        <v>42228</v>
      </c>
      <c r="AB32" s="2">
        <v>2.6989999999999998</v>
      </c>
      <c r="AC32" s="4"/>
      <c r="AD32" s="2"/>
      <c r="AE32" s="52">
        <v>42228</v>
      </c>
      <c r="AF32" s="2">
        <v>2.9249999999999998</v>
      </c>
      <c r="AG32" s="4"/>
      <c r="AH32" s="2"/>
      <c r="AI32" s="52">
        <v>42228</v>
      </c>
      <c r="AJ32" s="2">
        <v>3.286</v>
      </c>
      <c r="AK32" s="4"/>
    </row>
    <row r="33" spans="2:130" x14ac:dyDescent="0.25">
      <c r="B33" s="5"/>
      <c r="C33" s="52"/>
      <c r="D33" s="2"/>
      <c r="E33" s="52"/>
      <c r="F33" s="5"/>
      <c r="G33" s="52"/>
      <c r="H33" s="2"/>
      <c r="I33" s="46"/>
      <c r="J33" s="2"/>
      <c r="K33" s="52"/>
      <c r="L33" s="51"/>
      <c r="M33" s="52"/>
      <c r="N33" s="5"/>
      <c r="O33" s="52">
        <v>42229</v>
      </c>
      <c r="P33" s="2">
        <v>2.609</v>
      </c>
      <c r="Q33" s="46"/>
      <c r="R33" s="2"/>
      <c r="S33" s="52">
        <v>42229</v>
      </c>
      <c r="T33" s="2">
        <v>2.641</v>
      </c>
      <c r="U33" s="46"/>
      <c r="V33" s="2"/>
      <c r="W33" s="52">
        <v>42229</v>
      </c>
      <c r="X33" s="2">
        <v>2.7240000000000002</v>
      </c>
      <c r="Y33" s="52"/>
      <c r="Z33" s="5"/>
      <c r="AA33" s="52">
        <v>42229</v>
      </c>
      <c r="AB33" s="2">
        <v>2.75</v>
      </c>
      <c r="AC33" s="46"/>
      <c r="AD33" s="2"/>
      <c r="AE33" s="52">
        <v>42229</v>
      </c>
      <c r="AF33" s="2">
        <v>2.9750000000000001</v>
      </c>
      <c r="AG33" s="46"/>
      <c r="AH33" s="2"/>
      <c r="AI33" s="52">
        <v>42229</v>
      </c>
      <c r="AJ33" s="2">
        <v>3.34</v>
      </c>
      <c r="AK33" s="46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</row>
    <row r="34" spans="2:130" x14ac:dyDescent="0.25">
      <c r="B34" s="5"/>
      <c r="C34" s="52"/>
      <c r="D34" s="2"/>
      <c r="E34" s="2"/>
      <c r="F34" s="5"/>
      <c r="G34" s="52"/>
      <c r="H34" s="2"/>
      <c r="I34" s="4"/>
      <c r="J34" s="2"/>
      <c r="K34" s="52"/>
      <c r="L34" s="51"/>
      <c r="M34" s="2"/>
      <c r="N34" s="5"/>
      <c r="O34" s="52">
        <v>42230</v>
      </c>
      <c r="P34" s="2">
        <v>2.625</v>
      </c>
      <c r="Q34" s="4"/>
      <c r="R34" s="2"/>
      <c r="S34" s="52">
        <v>42230</v>
      </c>
      <c r="T34" s="2">
        <v>2.6470000000000002</v>
      </c>
      <c r="U34" s="4"/>
      <c r="V34" s="2"/>
      <c r="W34" s="52">
        <v>42230</v>
      </c>
      <c r="X34" s="2">
        <v>2.7359999999999998</v>
      </c>
      <c r="Y34" s="2"/>
      <c r="Z34" s="5"/>
      <c r="AA34" s="52">
        <v>42230</v>
      </c>
      <c r="AB34" s="2">
        <v>2.758</v>
      </c>
      <c r="AC34" s="4"/>
      <c r="AD34" s="2"/>
      <c r="AE34" s="52">
        <v>42230</v>
      </c>
      <c r="AF34" s="2">
        <v>2.9820000000000002</v>
      </c>
      <c r="AG34" s="4"/>
      <c r="AH34" s="2"/>
      <c r="AI34" s="52">
        <v>42230</v>
      </c>
      <c r="AJ34" s="2">
        <v>3.343</v>
      </c>
      <c r="AK34" s="4"/>
    </row>
    <row r="35" spans="2:130" x14ac:dyDescent="0.25">
      <c r="B35" s="5"/>
      <c r="C35" s="52"/>
      <c r="D35" s="2"/>
      <c r="E35" s="2"/>
      <c r="F35" s="5"/>
      <c r="G35" s="52"/>
      <c r="H35" s="2"/>
      <c r="I35" s="4"/>
      <c r="J35" s="2"/>
      <c r="K35" s="52"/>
      <c r="L35" s="51"/>
      <c r="M35" s="2"/>
      <c r="N35" s="5"/>
      <c r="O35" s="52">
        <v>42233</v>
      </c>
      <c r="P35" s="2">
        <v>2.6139999999999999</v>
      </c>
      <c r="Q35" s="4"/>
      <c r="R35" s="2"/>
      <c r="S35" s="52">
        <v>42233</v>
      </c>
      <c r="T35" s="2">
        <v>2.645</v>
      </c>
      <c r="U35" s="4"/>
      <c r="V35" s="2"/>
      <c r="W35" s="52">
        <v>42233</v>
      </c>
      <c r="X35" s="2">
        <v>2.7309999999999999</v>
      </c>
      <c r="Y35" s="2"/>
      <c r="Z35" s="5"/>
      <c r="AA35" s="52">
        <v>42233</v>
      </c>
      <c r="AB35" s="2">
        <v>2.762</v>
      </c>
      <c r="AC35" s="4"/>
      <c r="AD35" s="2"/>
      <c r="AE35" s="52">
        <v>42233</v>
      </c>
      <c r="AF35" s="2">
        <v>2.9849999999999999</v>
      </c>
      <c r="AG35" s="4"/>
      <c r="AH35" s="2"/>
      <c r="AI35" s="52">
        <v>42233</v>
      </c>
      <c r="AJ35" s="2">
        <v>3.3380000000000001</v>
      </c>
      <c r="AK35" s="4"/>
    </row>
    <row r="36" spans="2:130" x14ac:dyDescent="0.25">
      <c r="B36" s="5"/>
      <c r="C36" s="52"/>
      <c r="D36" s="2"/>
      <c r="E36" s="2"/>
      <c r="F36" s="5"/>
      <c r="G36" s="52"/>
      <c r="H36" s="2"/>
      <c r="I36" s="4"/>
      <c r="J36" s="2"/>
      <c r="K36" s="52"/>
      <c r="L36" s="51"/>
      <c r="M36" s="2"/>
      <c r="N36" s="5"/>
      <c r="O36" s="52">
        <v>42234</v>
      </c>
      <c r="P36" s="2">
        <v>2.641</v>
      </c>
      <c r="Q36" s="4"/>
      <c r="R36" s="2"/>
      <c r="S36" s="52">
        <v>42234</v>
      </c>
      <c r="T36" s="2">
        <v>2.669</v>
      </c>
      <c r="U36" s="4"/>
      <c r="V36" s="2"/>
      <c r="W36" s="52">
        <v>42234</v>
      </c>
      <c r="X36" s="2">
        <v>2.7450000000000001</v>
      </c>
      <c r="Y36" s="2"/>
      <c r="Z36" s="5"/>
      <c r="AA36" s="52">
        <v>42234</v>
      </c>
      <c r="AB36" s="2">
        <v>2.778</v>
      </c>
      <c r="AC36" s="4"/>
      <c r="AD36" s="2"/>
      <c r="AE36" s="52">
        <v>42234</v>
      </c>
      <c r="AF36" s="2">
        <v>2.9910000000000001</v>
      </c>
      <c r="AG36" s="4"/>
      <c r="AH36" s="2"/>
      <c r="AI36" s="52">
        <v>42234</v>
      </c>
      <c r="AJ36" s="2">
        <v>3.3359999999999999</v>
      </c>
      <c r="AK36" s="4"/>
    </row>
    <row r="37" spans="2:130" x14ac:dyDescent="0.25">
      <c r="B37" s="5"/>
      <c r="C37" s="52"/>
      <c r="D37" s="2"/>
      <c r="E37" s="52"/>
      <c r="F37" s="5"/>
      <c r="G37" s="52"/>
      <c r="H37" s="2"/>
      <c r="I37" s="46"/>
      <c r="J37" s="2"/>
      <c r="K37" s="52"/>
      <c r="L37" s="51"/>
      <c r="M37" s="52"/>
      <c r="N37" s="5"/>
      <c r="O37" s="52">
        <v>42235</v>
      </c>
      <c r="P37" s="2">
        <v>2.6320000000000001</v>
      </c>
      <c r="Q37" s="46"/>
      <c r="R37" s="2"/>
      <c r="S37" s="52">
        <v>42235</v>
      </c>
      <c r="T37" s="2">
        <v>2.6720000000000002</v>
      </c>
      <c r="U37" s="46"/>
      <c r="V37" s="2"/>
      <c r="W37" s="52">
        <v>42235</v>
      </c>
      <c r="X37" s="2">
        <v>2.76</v>
      </c>
      <c r="Y37" s="52"/>
      <c r="Z37" s="5"/>
      <c r="AA37" s="52">
        <v>42235</v>
      </c>
      <c r="AB37" s="2">
        <v>2.819</v>
      </c>
      <c r="AC37" s="46"/>
      <c r="AD37" s="2"/>
      <c r="AE37" s="52">
        <v>42235</v>
      </c>
      <c r="AF37" s="2">
        <v>3.0179999999999998</v>
      </c>
      <c r="AG37" s="46"/>
      <c r="AH37" s="2"/>
      <c r="AI37" s="52">
        <v>42235</v>
      </c>
      <c r="AJ37" s="2">
        <v>3.3559999999999999</v>
      </c>
      <c r="AK37" s="46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</row>
    <row r="38" spans="2:130" x14ac:dyDescent="0.25">
      <c r="B38" s="5"/>
      <c r="C38" s="52"/>
      <c r="D38" s="2"/>
      <c r="E38" s="2"/>
      <c r="F38" s="5"/>
      <c r="G38" s="52"/>
      <c r="H38" s="2"/>
      <c r="I38" s="4"/>
      <c r="J38" s="2"/>
      <c r="K38" s="52"/>
      <c r="L38" s="51"/>
      <c r="M38" s="2"/>
      <c r="N38" s="5"/>
      <c r="O38" s="52">
        <v>42236</v>
      </c>
      <c r="P38" s="2">
        <v>2.58</v>
      </c>
      <c r="Q38" s="4"/>
      <c r="R38" s="2"/>
      <c r="S38" s="52">
        <v>42236</v>
      </c>
      <c r="T38" s="2">
        <v>2.617</v>
      </c>
      <c r="U38" s="4"/>
      <c r="V38" s="2"/>
      <c r="W38" s="52">
        <v>42236</v>
      </c>
      <c r="X38" s="2">
        <v>2.7050000000000001</v>
      </c>
      <c r="Y38" s="2"/>
      <c r="Z38" s="5"/>
      <c r="AA38" s="52">
        <v>42236</v>
      </c>
      <c r="AB38" s="2">
        <v>2.7669999999999999</v>
      </c>
      <c r="AC38" s="4"/>
      <c r="AD38" s="2"/>
      <c r="AE38" s="52">
        <v>42236</v>
      </c>
      <c r="AF38" s="2">
        <v>2.952</v>
      </c>
      <c r="AG38" s="4"/>
      <c r="AH38" s="2"/>
      <c r="AI38" s="52">
        <v>42236</v>
      </c>
      <c r="AJ38" s="2">
        <v>3.2709999999999999</v>
      </c>
      <c r="AK38" s="4"/>
    </row>
    <row r="39" spans="2:130" x14ac:dyDescent="0.25">
      <c r="B39" s="5"/>
      <c r="C39" s="52"/>
      <c r="D39" s="2"/>
      <c r="E39" s="2"/>
      <c r="F39" s="5"/>
      <c r="G39" s="52"/>
      <c r="H39" s="2"/>
      <c r="I39" s="4"/>
      <c r="J39" s="2"/>
      <c r="K39" s="52"/>
      <c r="L39" s="51"/>
      <c r="M39" s="2"/>
      <c r="N39" s="5"/>
      <c r="O39" s="52">
        <v>42237</v>
      </c>
      <c r="P39" s="2">
        <v>2.5590000000000002</v>
      </c>
      <c r="Q39" s="4"/>
      <c r="R39" s="2"/>
      <c r="S39" s="52">
        <v>42237</v>
      </c>
      <c r="T39" s="2">
        <v>2.5960000000000001</v>
      </c>
      <c r="U39" s="4"/>
      <c r="V39" s="2"/>
      <c r="W39" s="52">
        <v>42237</v>
      </c>
      <c r="X39" s="2">
        <v>2.6749999999999998</v>
      </c>
      <c r="Y39" s="2"/>
      <c r="Z39" s="5"/>
      <c r="AA39" s="52">
        <v>42237</v>
      </c>
      <c r="AB39" s="2">
        <v>2.734</v>
      </c>
      <c r="AC39" s="4"/>
      <c r="AD39" s="2"/>
      <c r="AE39" s="52">
        <v>42237</v>
      </c>
      <c r="AF39" s="2">
        <v>2.9140000000000001</v>
      </c>
      <c r="AG39" s="4"/>
      <c r="AH39" s="2"/>
      <c r="AI39" s="52">
        <v>42237</v>
      </c>
      <c r="AJ39" s="2">
        <v>3.2250000000000001</v>
      </c>
      <c r="AK39" s="4"/>
    </row>
    <row r="40" spans="2:130" x14ac:dyDescent="0.25">
      <c r="B40" s="5"/>
      <c r="C40" s="52"/>
      <c r="D40" s="2"/>
      <c r="E40" s="2"/>
      <c r="F40" s="5"/>
      <c r="G40" s="52"/>
      <c r="H40" s="2"/>
      <c r="I40" s="4"/>
      <c r="J40" s="2"/>
      <c r="K40" s="52"/>
      <c r="L40" s="51"/>
      <c r="M40" s="2"/>
      <c r="N40" s="5"/>
      <c r="O40" s="52">
        <v>42240</v>
      </c>
      <c r="P40" s="2">
        <v>2.52</v>
      </c>
      <c r="Q40" s="4"/>
      <c r="R40" s="2"/>
      <c r="S40" s="52">
        <v>42240</v>
      </c>
      <c r="T40" s="2">
        <v>2.5499999999999998</v>
      </c>
      <c r="U40" s="4"/>
      <c r="V40" s="2"/>
      <c r="W40" s="52">
        <v>42240</v>
      </c>
      <c r="X40" s="2">
        <v>2.6219999999999999</v>
      </c>
      <c r="Y40" s="2"/>
      <c r="Z40" s="5"/>
      <c r="AA40" s="52">
        <v>42240</v>
      </c>
      <c r="AB40" s="2">
        <v>2.6739999999999999</v>
      </c>
      <c r="AC40" s="4"/>
      <c r="AD40" s="2"/>
      <c r="AE40" s="52">
        <v>42240</v>
      </c>
      <c r="AF40" s="2">
        <v>2.8519999999999999</v>
      </c>
      <c r="AG40" s="4"/>
      <c r="AH40" s="2"/>
      <c r="AI40" s="52">
        <v>42240</v>
      </c>
      <c r="AJ40" s="2">
        <v>3.1539999999999999</v>
      </c>
      <c r="AK40" s="4"/>
    </row>
    <row r="41" spans="2:130" x14ac:dyDescent="0.25">
      <c r="B41" s="5"/>
      <c r="C41" s="52"/>
      <c r="D41" s="2"/>
      <c r="E41" s="52"/>
      <c r="F41" s="5"/>
      <c r="G41" s="52"/>
      <c r="H41" s="2"/>
      <c r="I41" s="46"/>
      <c r="J41" s="2"/>
      <c r="K41" s="52"/>
      <c r="L41" s="51"/>
      <c r="M41" s="52"/>
      <c r="N41" s="5"/>
      <c r="O41" s="52">
        <v>42241</v>
      </c>
      <c r="P41" s="2">
        <v>2.5430000000000001</v>
      </c>
      <c r="Q41" s="46"/>
      <c r="R41" s="2"/>
      <c r="S41" s="52">
        <v>42241</v>
      </c>
      <c r="T41" s="2">
        <v>2.5880000000000001</v>
      </c>
      <c r="U41" s="46"/>
      <c r="V41" s="2"/>
      <c r="W41" s="52">
        <v>42241</v>
      </c>
      <c r="X41" s="2">
        <v>2.6579999999999999</v>
      </c>
      <c r="Y41" s="52"/>
      <c r="Z41" s="5"/>
      <c r="AA41" s="52">
        <v>42241</v>
      </c>
      <c r="AB41" s="2">
        <v>2.7119999999999997</v>
      </c>
      <c r="AC41" s="46"/>
      <c r="AD41" s="2"/>
      <c r="AE41" s="52">
        <v>42241</v>
      </c>
      <c r="AF41" s="2">
        <v>2.8959999999999999</v>
      </c>
      <c r="AG41" s="46"/>
      <c r="AH41" s="2"/>
      <c r="AI41" s="52">
        <v>42241</v>
      </c>
      <c r="AJ41" s="2">
        <v>3.1960000000000002</v>
      </c>
      <c r="AK41" s="46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</row>
    <row r="42" spans="2:130" x14ac:dyDescent="0.25">
      <c r="B42" s="5"/>
      <c r="C42" s="52"/>
      <c r="D42" s="2"/>
      <c r="E42" s="2"/>
      <c r="F42" s="5"/>
      <c r="G42" s="52"/>
      <c r="H42" s="2"/>
      <c r="I42" s="4"/>
      <c r="J42" s="2"/>
      <c r="K42" s="52"/>
      <c r="L42" s="51"/>
      <c r="M42" s="2"/>
      <c r="N42" s="5"/>
      <c r="O42" s="52">
        <v>42242</v>
      </c>
      <c r="P42" s="2">
        <v>2.5460000000000003</v>
      </c>
      <c r="Q42" s="4"/>
      <c r="R42" s="2"/>
      <c r="S42" s="52">
        <v>42242</v>
      </c>
      <c r="T42" s="2">
        <v>2.593</v>
      </c>
      <c r="U42" s="4"/>
      <c r="V42" s="2"/>
      <c r="W42" s="52">
        <v>42242</v>
      </c>
      <c r="X42" s="2">
        <v>2.665</v>
      </c>
      <c r="Y42" s="2"/>
      <c r="Z42" s="5"/>
      <c r="AA42" s="52">
        <v>42242</v>
      </c>
      <c r="AB42" s="2">
        <v>2.718</v>
      </c>
      <c r="AC42" s="4"/>
      <c r="AD42" s="2"/>
      <c r="AE42" s="52">
        <v>42242</v>
      </c>
      <c r="AF42" s="2">
        <v>2.8940000000000001</v>
      </c>
      <c r="AG42" s="4"/>
      <c r="AH42" s="2"/>
      <c r="AI42" s="52">
        <v>42242</v>
      </c>
      <c r="AJ42" s="2">
        <v>3.1960000000000002</v>
      </c>
      <c r="AK42" s="4"/>
    </row>
    <row r="43" spans="2:130" x14ac:dyDescent="0.25">
      <c r="B43" s="5"/>
      <c r="C43" s="52"/>
      <c r="D43" s="2"/>
      <c r="E43" s="2"/>
      <c r="F43" s="5"/>
      <c r="G43" s="52"/>
      <c r="H43" s="2"/>
      <c r="I43" s="4"/>
      <c r="J43" s="2"/>
      <c r="K43" s="52"/>
      <c r="L43" s="51"/>
      <c r="M43" s="2"/>
      <c r="N43" s="5"/>
      <c r="O43" s="52">
        <v>42243</v>
      </c>
      <c r="P43" s="2">
        <v>2.536</v>
      </c>
      <c r="Q43" s="4"/>
      <c r="R43" s="2"/>
      <c r="S43" s="52">
        <v>42243</v>
      </c>
      <c r="T43" s="2">
        <v>2.5949999999999998</v>
      </c>
      <c r="U43" s="4"/>
      <c r="V43" s="2"/>
      <c r="W43" s="52">
        <v>42243</v>
      </c>
      <c r="X43" s="2">
        <v>2.673</v>
      </c>
      <c r="Y43" s="2"/>
      <c r="Z43" s="5"/>
      <c r="AA43" s="52">
        <v>42243</v>
      </c>
      <c r="AB43" s="2">
        <v>2.7480000000000002</v>
      </c>
      <c r="AC43" s="4"/>
      <c r="AD43" s="2"/>
      <c r="AE43" s="52">
        <v>42243</v>
      </c>
      <c r="AF43" s="2">
        <v>2.9180000000000001</v>
      </c>
      <c r="AG43" s="4"/>
      <c r="AH43" s="2"/>
      <c r="AI43" s="52">
        <v>42243</v>
      </c>
      <c r="AJ43" s="2">
        <v>3.2269999999999999</v>
      </c>
      <c r="AK43" s="4"/>
    </row>
    <row r="44" spans="2:130" x14ac:dyDescent="0.25">
      <c r="B44" s="5"/>
      <c r="C44" s="52"/>
      <c r="D44" s="2"/>
      <c r="E44" s="2"/>
      <c r="F44" s="5"/>
      <c r="G44" s="52"/>
      <c r="H44" s="2"/>
      <c r="I44" s="4"/>
      <c r="J44" s="2"/>
      <c r="K44" s="52"/>
      <c r="L44" s="51"/>
      <c r="M44" s="2"/>
      <c r="N44" s="5"/>
      <c r="O44" s="52">
        <v>42244</v>
      </c>
      <c r="P44" s="2">
        <v>2.5339999999999998</v>
      </c>
      <c r="Q44" s="4"/>
      <c r="R44" s="2"/>
      <c r="S44" s="52">
        <v>42244</v>
      </c>
      <c r="T44" s="2">
        <v>2.6189999999999998</v>
      </c>
      <c r="U44" s="4"/>
      <c r="V44" s="2"/>
      <c r="W44" s="52">
        <v>42244</v>
      </c>
      <c r="X44" s="2">
        <v>2.7080000000000002</v>
      </c>
      <c r="Y44" s="2"/>
      <c r="Z44" s="5"/>
      <c r="AA44" s="52">
        <v>42244</v>
      </c>
      <c r="AB44" s="2">
        <v>2.7770000000000001</v>
      </c>
      <c r="AC44" s="4"/>
      <c r="AD44" s="2"/>
      <c r="AE44" s="52">
        <v>42244</v>
      </c>
      <c r="AF44" s="2">
        <v>2.9630000000000001</v>
      </c>
      <c r="AG44" s="4"/>
      <c r="AH44" s="2"/>
      <c r="AI44" s="52">
        <v>42244</v>
      </c>
      <c r="AJ44" s="2">
        <v>3.2650000000000001</v>
      </c>
      <c r="AK44" s="4"/>
    </row>
    <row r="45" spans="2:130" x14ac:dyDescent="0.25">
      <c r="B45" s="5"/>
      <c r="C45" s="52"/>
      <c r="D45" s="2"/>
      <c r="E45" s="2"/>
      <c r="F45" s="5"/>
      <c r="G45" s="52"/>
      <c r="H45" s="2"/>
      <c r="I45" s="4"/>
      <c r="J45" s="2"/>
      <c r="K45" s="52"/>
      <c r="L45" s="51"/>
      <c r="M45" s="2"/>
      <c r="N45" s="5"/>
      <c r="O45" s="52">
        <v>42247</v>
      </c>
      <c r="P45" s="2">
        <v>2.512</v>
      </c>
      <c r="Q45" s="4"/>
      <c r="R45" s="2"/>
      <c r="S45" s="52">
        <v>42247</v>
      </c>
      <c r="T45" s="2">
        <v>2.5840000000000001</v>
      </c>
      <c r="U45" s="4"/>
      <c r="V45" s="2"/>
      <c r="W45" s="52">
        <v>42247</v>
      </c>
      <c r="X45" s="2">
        <v>2.6760000000000002</v>
      </c>
      <c r="Y45" s="2"/>
      <c r="Z45" s="5"/>
      <c r="AA45" s="52">
        <v>42247</v>
      </c>
      <c r="AB45" s="2">
        <v>2.746</v>
      </c>
      <c r="AC45" s="4"/>
      <c r="AD45" s="2"/>
      <c r="AE45" s="52">
        <v>42247</v>
      </c>
      <c r="AF45" s="2">
        <v>2.9340000000000002</v>
      </c>
      <c r="AG45" s="4"/>
      <c r="AH45" s="2"/>
      <c r="AI45" s="52">
        <v>42247</v>
      </c>
      <c r="AJ45" s="2">
        <v>3.234</v>
      </c>
      <c r="AK45" s="4"/>
    </row>
    <row r="46" spans="2:130" x14ac:dyDescent="0.25">
      <c r="B46" s="5"/>
      <c r="C46" s="52"/>
      <c r="D46" s="2"/>
      <c r="E46" s="2"/>
      <c r="F46" s="5"/>
      <c r="G46" s="52"/>
      <c r="H46" s="2"/>
      <c r="I46" s="4"/>
      <c r="J46" s="2"/>
      <c r="K46" s="52"/>
      <c r="L46" s="51"/>
      <c r="M46" s="2"/>
      <c r="N46" s="5"/>
      <c r="O46" s="52"/>
      <c r="P46" s="2"/>
      <c r="Q46" s="4"/>
      <c r="R46" s="2"/>
      <c r="S46" s="52"/>
      <c r="T46" s="2"/>
      <c r="U46" s="4"/>
      <c r="V46" s="2"/>
      <c r="W46" s="52"/>
      <c r="X46" s="2"/>
      <c r="Y46" s="2"/>
      <c r="Z46" s="5"/>
      <c r="AA46" s="52"/>
      <c r="AB46" s="2"/>
      <c r="AC46" s="4"/>
      <c r="AD46" s="2"/>
      <c r="AE46" s="52"/>
      <c r="AF46" s="2"/>
      <c r="AG46" s="4"/>
      <c r="AH46" s="2"/>
      <c r="AI46" s="52"/>
      <c r="AJ46" s="2"/>
      <c r="AK46" s="4"/>
    </row>
    <row r="47" spans="2:130" x14ac:dyDescent="0.25">
      <c r="B47" s="5"/>
      <c r="C47" s="2"/>
      <c r="D47" s="2"/>
      <c r="E47" s="2"/>
      <c r="F47" s="5"/>
      <c r="G47" s="52"/>
      <c r="H47" s="2"/>
      <c r="I47" s="4"/>
      <c r="J47" s="2"/>
      <c r="K47" s="52"/>
      <c r="L47" s="2"/>
      <c r="M47" s="2"/>
      <c r="N47" s="5"/>
      <c r="O47" s="52"/>
      <c r="P47" s="2"/>
      <c r="Q47" s="4"/>
      <c r="R47" s="2"/>
      <c r="S47" s="52"/>
      <c r="T47" s="2"/>
      <c r="U47" s="4"/>
      <c r="V47" s="2"/>
      <c r="W47" s="52"/>
      <c r="X47" s="2"/>
      <c r="Y47" s="2"/>
      <c r="Z47" s="5"/>
      <c r="AA47" s="52"/>
      <c r="AB47" s="2"/>
      <c r="AC47" s="4"/>
      <c r="AD47" s="2"/>
      <c r="AE47" s="52"/>
      <c r="AF47" s="2"/>
      <c r="AG47" s="4"/>
      <c r="AH47" s="2"/>
      <c r="AI47" s="52"/>
      <c r="AJ47" s="2"/>
      <c r="AK47" s="4"/>
    </row>
    <row r="48" spans="2:130" x14ac:dyDescent="0.25">
      <c r="B48" s="5"/>
      <c r="C48" s="2"/>
      <c r="D48" s="2"/>
      <c r="E48" s="2"/>
      <c r="F48" s="5"/>
      <c r="G48" s="2"/>
      <c r="H48" s="2"/>
      <c r="I48" s="4"/>
      <c r="J48" s="2"/>
      <c r="K48" s="52"/>
      <c r="L48" s="2"/>
      <c r="M48" s="2"/>
      <c r="N48" s="5"/>
      <c r="O48" s="52"/>
      <c r="P48" s="2"/>
      <c r="Q48" s="4"/>
      <c r="R48" s="2"/>
      <c r="S48" s="52"/>
      <c r="T48" s="2"/>
      <c r="U48" s="4"/>
      <c r="V48" s="2"/>
      <c r="W48" s="52"/>
      <c r="X48" s="2"/>
      <c r="Y48" s="2"/>
      <c r="Z48" s="5"/>
      <c r="AA48" s="52"/>
      <c r="AB48" s="2"/>
      <c r="AC48" s="4"/>
      <c r="AD48" s="2"/>
      <c r="AE48" s="52"/>
      <c r="AF48" s="2"/>
      <c r="AG48" s="4"/>
      <c r="AH48" s="2"/>
      <c r="AI48" s="52"/>
      <c r="AJ48" s="2"/>
      <c r="AK48" s="4"/>
    </row>
    <row r="49" spans="2:37" x14ac:dyDescent="0.25">
      <c r="B49" s="10"/>
      <c r="C49" s="11"/>
      <c r="D49" s="11"/>
      <c r="E49" s="11"/>
      <c r="F49" s="10"/>
      <c r="G49" s="11"/>
      <c r="H49" s="11"/>
      <c r="I49" s="14"/>
      <c r="J49" s="11"/>
      <c r="K49" s="47"/>
      <c r="L49" s="11"/>
      <c r="M49" s="11"/>
      <c r="N49" s="10"/>
      <c r="O49" s="47"/>
      <c r="P49" s="11"/>
      <c r="Q49" s="14"/>
      <c r="R49" s="11"/>
      <c r="S49" s="47"/>
      <c r="T49" s="11"/>
      <c r="U49" s="14"/>
      <c r="V49" s="11"/>
      <c r="W49" s="47"/>
      <c r="X49" s="11"/>
      <c r="Y49" s="11"/>
      <c r="Z49" s="10"/>
      <c r="AA49" s="47"/>
      <c r="AB49" s="11"/>
      <c r="AC49" s="14"/>
      <c r="AD49" s="11"/>
      <c r="AE49" s="47"/>
      <c r="AF49" s="11"/>
      <c r="AG49" s="14"/>
      <c r="AH49" s="11"/>
      <c r="AI49" s="47"/>
      <c r="AJ49" s="11"/>
      <c r="AK49" s="14"/>
    </row>
    <row r="50" spans="2:37" x14ac:dyDescent="0.25">
      <c r="K50" s="198"/>
      <c r="O50" s="198"/>
      <c r="S50" s="57"/>
      <c r="W50" s="57"/>
      <c r="AA50" s="57"/>
      <c r="AE50" s="57"/>
      <c r="AI50" s="198"/>
    </row>
    <row r="51" spans="2:37" x14ac:dyDescent="0.25">
      <c r="D51" s="57"/>
      <c r="K51" s="57"/>
      <c r="L51" s="57"/>
      <c r="O51" s="57"/>
      <c r="S51" s="57"/>
      <c r="W51" s="57"/>
      <c r="AA51" s="57"/>
      <c r="AE51" s="57"/>
    </row>
    <row r="52" spans="2:37" x14ac:dyDescent="0.25">
      <c r="K52" s="57"/>
      <c r="O52" s="57"/>
      <c r="S52" s="57"/>
      <c r="W52" s="57"/>
      <c r="AA52" s="57"/>
      <c r="AE52" s="57"/>
    </row>
    <row r="53" spans="2:37" x14ac:dyDescent="0.25">
      <c r="K53" s="57"/>
      <c r="O53" s="57"/>
      <c r="S53" s="57"/>
      <c r="W53" s="57"/>
      <c r="AA53" s="57"/>
      <c r="AE53" s="57"/>
    </row>
    <row r="54" spans="2:37" x14ac:dyDescent="0.25">
      <c r="K54" s="57"/>
      <c r="O54" s="57"/>
      <c r="S54" s="57"/>
      <c r="W54" s="57"/>
      <c r="AA54" s="57"/>
      <c r="AE54" s="57"/>
    </row>
    <row r="55" spans="2:37" x14ac:dyDescent="0.25">
      <c r="D55" s="57"/>
      <c r="K55" s="57"/>
      <c r="L55" s="57"/>
      <c r="O55" s="57"/>
      <c r="S55" s="57"/>
      <c r="W55" s="57"/>
      <c r="AA55" s="57"/>
      <c r="AE55" s="57"/>
    </row>
    <row r="56" spans="2:37" x14ac:dyDescent="0.25">
      <c r="K56" s="57"/>
      <c r="O56" s="57"/>
      <c r="S56" s="57"/>
      <c r="W56" s="57"/>
      <c r="AA56" s="57"/>
      <c r="AE56" s="57"/>
    </row>
    <row r="57" spans="2:37" x14ac:dyDescent="0.25">
      <c r="K57" s="57"/>
      <c r="O57" s="57"/>
      <c r="S57" s="57"/>
      <c r="W57" s="57"/>
      <c r="AA57" s="57"/>
      <c r="AE57" s="57"/>
    </row>
    <row r="58" spans="2:37" x14ac:dyDescent="0.25">
      <c r="K58" s="57"/>
      <c r="O58" s="57"/>
      <c r="S58" s="57"/>
      <c r="W58" s="57"/>
      <c r="AA58" s="57"/>
      <c r="AE58" s="57"/>
    </row>
    <row r="59" spans="2:37" x14ac:dyDescent="0.25">
      <c r="D59" s="57"/>
      <c r="H59" s="57"/>
      <c r="K59" s="57"/>
      <c r="L59" s="57"/>
      <c r="O59" s="57"/>
      <c r="S59" s="57"/>
      <c r="W59" s="57"/>
      <c r="AA59" s="57"/>
      <c r="AE59" s="57"/>
    </row>
    <row r="60" spans="2:37" x14ac:dyDescent="0.25">
      <c r="K60" s="57"/>
      <c r="O60" s="57"/>
      <c r="S60" s="57"/>
      <c r="W60" s="57"/>
      <c r="AA60" s="57"/>
      <c r="AE60" s="57"/>
    </row>
    <row r="61" spans="2:37" x14ac:dyDescent="0.25">
      <c r="K61" s="57"/>
      <c r="O61" s="57"/>
      <c r="S61" s="57"/>
      <c r="W61" s="57"/>
      <c r="AA61" s="57"/>
      <c r="AE61" s="57"/>
    </row>
    <row r="62" spans="2:37" x14ac:dyDescent="0.25">
      <c r="K62" s="57"/>
      <c r="O62" s="57"/>
      <c r="S62" s="57"/>
      <c r="W62" s="57"/>
      <c r="AA62" s="57"/>
      <c r="AE62" s="57"/>
    </row>
    <row r="63" spans="2:37" x14ac:dyDescent="0.25">
      <c r="D63" s="57"/>
      <c r="H63" s="57"/>
      <c r="K63" s="57"/>
      <c r="L63" s="57"/>
      <c r="O63" s="57"/>
      <c r="S63" s="57"/>
      <c r="W63" s="57"/>
      <c r="AA63" s="57"/>
      <c r="AE63" s="57"/>
    </row>
    <row r="64" spans="2:37" x14ac:dyDescent="0.25">
      <c r="K64" s="57"/>
      <c r="O64" s="57"/>
      <c r="S64" s="57"/>
      <c r="W64" s="57"/>
      <c r="AA64" s="57"/>
      <c r="AE64" s="57"/>
    </row>
    <row r="65" spans="4:31" x14ac:dyDescent="0.25">
      <c r="K65" s="57"/>
      <c r="O65" s="57"/>
      <c r="S65" s="57"/>
      <c r="W65" s="57"/>
      <c r="AA65" s="57"/>
      <c r="AE65" s="57"/>
    </row>
    <row r="66" spans="4:31" x14ac:dyDescent="0.25">
      <c r="K66" s="57"/>
      <c r="O66" s="57"/>
      <c r="S66" s="57"/>
      <c r="W66" s="57"/>
      <c r="AA66" s="57"/>
      <c r="AE66" s="57"/>
    </row>
    <row r="67" spans="4:31" x14ac:dyDescent="0.25">
      <c r="D67" s="57"/>
      <c r="H67" s="57"/>
      <c r="K67" s="57"/>
      <c r="L67" s="57"/>
      <c r="O67" s="57"/>
      <c r="S67" s="57"/>
      <c r="W67" s="57"/>
      <c r="AA67" s="57"/>
      <c r="AE67" s="57"/>
    </row>
    <row r="68" spans="4:31" x14ac:dyDescent="0.25">
      <c r="K68" s="57"/>
      <c r="O68" s="57"/>
      <c r="S68" s="57"/>
      <c r="W68" s="57"/>
      <c r="AA68" s="57"/>
      <c r="AE68" s="57"/>
    </row>
    <row r="69" spans="4:31" x14ac:dyDescent="0.25">
      <c r="K69" s="57"/>
      <c r="O69" s="57"/>
      <c r="S69" s="57"/>
      <c r="W69" s="57"/>
      <c r="AA69" s="57"/>
      <c r="AE69" s="57"/>
    </row>
    <row r="70" spans="4:31" x14ac:dyDescent="0.25">
      <c r="K70" s="57"/>
      <c r="O70" s="57"/>
      <c r="S70" s="57"/>
      <c r="W70" s="57"/>
      <c r="AA70" s="57"/>
      <c r="AE70" s="57"/>
    </row>
    <row r="71" spans="4:31" x14ac:dyDescent="0.25">
      <c r="D71" s="57"/>
      <c r="H71" s="57"/>
      <c r="K71" s="57"/>
      <c r="L71" s="57"/>
      <c r="O71" s="57"/>
      <c r="S71" s="57"/>
      <c r="W71" s="57"/>
      <c r="AA71" s="57"/>
      <c r="AE71" s="57"/>
    </row>
    <row r="72" spans="4:31" x14ac:dyDescent="0.25">
      <c r="K72" s="57"/>
      <c r="O72" s="57"/>
      <c r="S72" s="57"/>
      <c r="AA72" s="57"/>
      <c r="AE72" s="57"/>
    </row>
    <row r="75" spans="4:31" x14ac:dyDescent="0.25">
      <c r="D75" s="57"/>
      <c r="H75" s="57"/>
      <c r="L75" s="57"/>
    </row>
    <row r="79" spans="4:31" x14ac:dyDescent="0.25">
      <c r="D79" s="57"/>
      <c r="H79" s="57"/>
      <c r="L79" s="57"/>
    </row>
    <row r="83" spans="4:130" x14ac:dyDescent="0.25">
      <c r="D83" s="57"/>
      <c r="H83" s="57"/>
      <c r="L83" s="57"/>
    </row>
    <row r="87" spans="4:130" x14ac:dyDescent="0.25">
      <c r="D87" s="57"/>
      <c r="H87" s="57"/>
      <c r="L87" s="57"/>
    </row>
    <row r="91" spans="4:130" x14ac:dyDescent="0.25">
      <c r="D91" s="57"/>
      <c r="H91" s="57"/>
      <c r="L91" s="57"/>
    </row>
    <row r="95" spans="4:130" x14ac:dyDescent="0.25">
      <c r="D95" s="57"/>
      <c r="E95" s="57"/>
      <c r="H95" s="57"/>
      <c r="I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</row>
    <row r="99" spans="4:130" x14ac:dyDescent="0.25">
      <c r="D99" s="57"/>
      <c r="E99" s="57"/>
      <c r="H99" s="57"/>
      <c r="I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</row>
  </sheetData>
  <phoneticPr fontId="11" type="noConversion"/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IN185"/>
  <sheetViews>
    <sheetView zoomScale="85" zoomScaleNormal="85" workbookViewId="0"/>
  </sheetViews>
  <sheetFormatPr defaultColWidth="9.140625" defaultRowHeight="15" x14ac:dyDescent="0.25"/>
  <cols>
    <col min="1" max="1" width="2.140625" style="3" customWidth="1"/>
    <col min="2" max="2" width="20.140625" style="3" customWidth="1"/>
    <col min="3" max="3" width="27.42578125" style="3" customWidth="1"/>
    <col min="4" max="5" width="11" style="3" customWidth="1"/>
    <col min="6" max="6" width="20.5703125" style="3" customWidth="1"/>
    <col min="7" max="7" width="22.85546875" style="3" customWidth="1"/>
    <col min="8" max="9" width="11" style="3" customWidth="1"/>
    <col min="10" max="10" width="20.85546875" style="3" customWidth="1"/>
    <col min="11" max="11" width="22.42578125" style="3" customWidth="1"/>
    <col min="12" max="13" width="11" style="3" customWidth="1"/>
    <col min="14" max="14" width="19.85546875" style="3" bestFit="1" customWidth="1"/>
    <col min="15" max="15" width="23" style="3" customWidth="1"/>
    <col min="16" max="16" width="11" style="3" customWidth="1"/>
    <col min="17" max="17" width="16.5703125" style="3" customWidth="1"/>
    <col min="18" max="18" width="20" style="3" customWidth="1"/>
    <col min="19" max="19" width="23.5703125" style="3" customWidth="1"/>
    <col min="20" max="21" width="11" style="3" customWidth="1"/>
    <col min="22" max="22" width="20.140625" style="3" customWidth="1"/>
    <col min="23" max="23" width="22.7109375" style="3" customWidth="1"/>
    <col min="24" max="25" width="11" style="3" customWidth="1"/>
    <col min="26" max="26" width="19.140625" style="3" customWidth="1"/>
    <col min="27" max="27" width="23" style="3" customWidth="1"/>
    <col min="28" max="28" width="11.7109375" style="3" customWidth="1"/>
    <col min="29" max="29" width="12.5703125" style="3" customWidth="1"/>
    <col min="30" max="30" width="20.85546875" style="3" bestFit="1" customWidth="1"/>
    <col min="31" max="31" width="21.85546875" style="3" bestFit="1" customWidth="1"/>
    <col min="32" max="32" width="11.7109375" style="3" customWidth="1"/>
    <col min="33" max="33" width="12.5703125" style="3" customWidth="1"/>
    <col min="34" max="34" width="20" style="3" bestFit="1" customWidth="1"/>
    <col min="35" max="35" width="20.85546875" style="3" customWidth="1"/>
    <col min="36" max="36" width="10.5703125" style="3" customWidth="1"/>
    <col min="37" max="37" width="12.140625" style="3" customWidth="1"/>
    <col min="38" max="38" width="20" style="3" customWidth="1"/>
    <col min="39" max="39" width="20.85546875" style="3" customWidth="1"/>
    <col min="40" max="40" width="10.28515625" style="3" customWidth="1"/>
    <col min="41" max="41" width="12.5703125" style="3" customWidth="1"/>
    <col min="42" max="42" width="20" style="3" bestFit="1" customWidth="1"/>
    <col min="43" max="43" width="20.42578125" style="3" bestFit="1" customWidth="1"/>
    <col min="44" max="44" width="9.5703125" style="3" bestFit="1" customWidth="1"/>
    <col min="45" max="45" width="10.85546875" style="3" customWidth="1"/>
    <col min="46" max="46" width="20" style="3" bestFit="1" customWidth="1"/>
    <col min="47" max="47" width="20.85546875" style="3" bestFit="1" customWidth="1"/>
    <col min="48" max="48" width="9.5703125" style="3" bestFit="1" customWidth="1"/>
    <col min="49" max="49" width="10.85546875" style="3" customWidth="1"/>
    <col min="50" max="50" width="20.85546875" style="3" bestFit="1" customWidth="1"/>
    <col min="51" max="51" width="25" style="3" bestFit="1" customWidth="1"/>
    <col min="52" max="52" width="9.5703125" style="3" bestFit="1" customWidth="1"/>
    <col min="53" max="53" width="10.85546875" style="3" customWidth="1"/>
    <col min="54" max="54" width="20" style="3" bestFit="1" customWidth="1"/>
    <col min="55" max="55" width="21.140625" style="3" bestFit="1" customWidth="1"/>
    <col min="56" max="56" width="9.5703125" style="3" bestFit="1" customWidth="1"/>
    <col min="57" max="57" width="10.85546875" style="3" customWidth="1"/>
    <col min="58" max="58" width="20" style="3" bestFit="1" customWidth="1"/>
    <col min="59" max="59" width="25" style="3" bestFit="1" customWidth="1"/>
    <col min="60" max="60" width="9.5703125" style="3" bestFit="1" customWidth="1"/>
    <col min="61" max="61" width="10.85546875" style="3" customWidth="1"/>
    <col min="62" max="62" width="20.28515625" style="3" customWidth="1"/>
    <col min="63" max="63" width="21.140625" style="3" bestFit="1" customWidth="1"/>
    <col min="64" max="64" width="9.5703125" style="3" bestFit="1" customWidth="1"/>
    <col min="65" max="65" width="10.85546875" style="3" customWidth="1"/>
    <col min="66" max="66" width="20.5703125" style="3" customWidth="1"/>
    <col min="67" max="67" width="25" style="3" bestFit="1" customWidth="1"/>
    <col min="68" max="68" width="12.5703125" style="3" customWidth="1"/>
    <col min="69" max="69" width="11" style="3" customWidth="1"/>
    <col min="70" max="70" width="21" style="3" customWidth="1"/>
    <col min="71" max="71" width="21.140625" style="3" bestFit="1" customWidth="1"/>
    <col min="72" max="72" width="10.7109375" style="3" customWidth="1"/>
    <col min="73" max="73" width="11.7109375" style="3" customWidth="1"/>
    <col min="74" max="74" width="20.85546875" style="3" customWidth="1"/>
    <col min="75" max="75" width="25.7109375" style="3" bestFit="1" customWidth="1"/>
    <col min="76" max="76" width="10.7109375" style="3" customWidth="1"/>
    <col min="77" max="77" width="11.42578125" style="3" customWidth="1"/>
    <col min="78" max="78" width="20.7109375" style="3" customWidth="1"/>
    <col min="79" max="79" width="25.7109375" style="3" bestFit="1" customWidth="1"/>
    <col min="80" max="80" width="10.7109375" style="3" customWidth="1"/>
    <col min="81" max="81" width="11.42578125" style="3" customWidth="1"/>
    <col min="82" max="82" width="20.42578125" style="3" bestFit="1" customWidth="1"/>
    <col min="83" max="83" width="25.7109375" style="3" bestFit="1" customWidth="1"/>
    <col min="84" max="84" width="9.5703125" style="3" bestFit="1" customWidth="1"/>
    <col min="85" max="85" width="10.5703125" style="3" bestFit="1" customWidth="1"/>
    <col min="86" max="86" width="20.7109375" style="3" customWidth="1"/>
    <col min="87" max="87" width="21.85546875" style="3" bestFit="1" customWidth="1"/>
    <col min="88" max="88" width="10.7109375" style="3" customWidth="1"/>
    <col min="89" max="89" width="11.28515625" style="3" customWidth="1"/>
    <col min="90" max="90" width="20" style="3" customWidth="1"/>
    <col min="91" max="91" width="21" style="3" bestFit="1" customWidth="1"/>
    <col min="92" max="93" width="10.85546875" style="3" customWidth="1"/>
    <col min="94" max="94" width="20" style="3" customWidth="1"/>
    <col min="95" max="95" width="20.85546875" style="3" bestFit="1" customWidth="1"/>
    <col min="96" max="97" width="10.85546875" style="3" customWidth="1"/>
    <col min="98" max="98" width="20.28515625" style="3" customWidth="1"/>
    <col min="99" max="99" width="20.85546875" style="3" bestFit="1" customWidth="1"/>
    <col min="100" max="101" width="10.85546875" style="3" customWidth="1"/>
    <col min="102" max="102" width="20.28515625" style="3" customWidth="1"/>
    <col min="103" max="103" width="20.85546875" style="3" bestFit="1" customWidth="1"/>
    <col min="104" max="105" width="10.85546875" style="3" customWidth="1"/>
    <col min="106" max="106" width="23.42578125" style="325" customWidth="1"/>
    <col min="107" max="107" width="26.7109375" style="325" bestFit="1" customWidth="1"/>
    <col min="108" max="108" width="9.5703125" style="325" bestFit="1" customWidth="1"/>
    <col min="109" max="109" width="10.85546875" style="325" customWidth="1"/>
    <col min="110" max="110" width="19.7109375" style="3" customWidth="1"/>
    <col min="111" max="111" width="21.42578125" style="3" bestFit="1" customWidth="1"/>
    <col min="112" max="112" width="11.42578125" style="3" customWidth="1"/>
    <col min="113" max="113" width="10.85546875" style="3" customWidth="1"/>
    <col min="114" max="114" width="22.28515625" style="3" customWidth="1"/>
    <col min="115" max="115" width="21.85546875" style="3" bestFit="1" customWidth="1"/>
    <col min="116" max="116" width="10.7109375" style="3" customWidth="1"/>
    <col min="117" max="117" width="11.7109375" style="3" customWidth="1"/>
    <col min="118" max="118" width="21.42578125" style="3" customWidth="1"/>
    <col min="119" max="119" width="20.85546875" style="3" bestFit="1" customWidth="1"/>
    <col min="120" max="120" width="10.5703125" style="3" customWidth="1"/>
    <col min="121" max="121" width="11.140625" style="3" customWidth="1"/>
    <col min="122" max="122" width="21.5703125" style="3" customWidth="1"/>
    <col min="123" max="123" width="21" style="3" bestFit="1" customWidth="1"/>
    <col min="124" max="124" width="10.140625" style="3" customWidth="1"/>
    <col min="125" max="125" width="11.5703125" style="3" customWidth="1"/>
    <col min="126" max="126" width="19.7109375" style="3" customWidth="1"/>
    <col min="127" max="127" width="27.28515625" style="3" bestFit="1" customWidth="1"/>
    <col min="128" max="128" width="10.7109375" style="3" customWidth="1"/>
    <col min="129" max="129" width="11.140625" style="3" customWidth="1"/>
    <col min="130" max="130" width="21" style="3" bestFit="1" customWidth="1"/>
    <col min="131" max="131" width="28.5703125" style="3" bestFit="1" customWidth="1"/>
    <col min="132" max="133" width="11.140625" style="3" customWidth="1"/>
    <col min="134" max="134" width="21" style="3" bestFit="1" customWidth="1"/>
    <col min="135" max="135" width="28.5703125" style="3" bestFit="1" customWidth="1"/>
    <col min="136" max="137" width="11.140625" style="3" customWidth="1"/>
    <col min="138" max="138" width="20.5703125" style="3" customWidth="1"/>
    <col min="139" max="139" width="27.28515625" style="3" bestFit="1" customWidth="1"/>
    <col min="140" max="140" width="10.7109375" style="3" customWidth="1"/>
    <col min="141" max="141" width="13" style="3" customWidth="1"/>
    <col min="142" max="142" width="20.42578125" style="3" customWidth="1"/>
    <col min="143" max="143" width="27.28515625" style="3" bestFit="1" customWidth="1"/>
    <col min="144" max="144" width="10.7109375" style="3" customWidth="1"/>
    <col min="145" max="145" width="11" style="3" customWidth="1"/>
    <col min="146" max="146" width="23.42578125" style="325" customWidth="1"/>
    <col min="147" max="147" width="26.7109375" style="325" bestFit="1" customWidth="1"/>
    <col min="148" max="148" width="9.5703125" style="325" bestFit="1" customWidth="1"/>
    <col min="149" max="149" width="10.85546875" style="325" customWidth="1"/>
    <col min="150" max="150" width="19.42578125" style="3" customWidth="1"/>
    <col min="151" max="151" width="28.5703125" style="3" bestFit="1" customWidth="1"/>
    <col min="152" max="153" width="11" style="3" customWidth="1"/>
    <col min="154" max="154" width="21.42578125" style="3" customWidth="1"/>
    <col min="155" max="155" width="27.85546875" style="3" customWidth="1"/>
    <col min="156" max="157" width="11" style="3" customWidth="1"/>
    <col min="158" max="158" width="22.140625" style="3" customWidth="1"/>
    <col min="159" max="159" width="20.85546875" style="3" bestFit="1" customWidth="1"/>
    <col min="160" max="161" width="10.85546875" style="3" customWidth="1"/>
    <col min="162" max="162" width="20.85546875" style="3" customWidth="1"/>
    <col min="163" max="163" width="20.85546875" style="3" bestFit="1" customWidth="1"/>
    <col min="164" max="165" width="10.85546875" style="3" customWidth="1"/>
    <col min="166" max="166" width="21.42578125" style="3" customWidth="1"/>
    <col min="167" max="167" width="20.85546875" style="3" bestFit="1" customWidth="1"/>
    <col min="168" max="168" width="10.7109375" style="3" customWidth="1"/>
    <col min="169" max="169" width="10.5703125" style="3" bestFit="1" customWidth="1"/>
    <col min="170" max="170" width="20.5703125" style="3" customWidth="1"/>
    <col min="171" max="171" width="21.28515625" style="3" bestFit="1" customWidth="1"/>
    <col min="172" max="173" width="10.85546875" style="3" customWidth="1"/>
    <col min="174" max="174" width="20.85546875" style="3" customWidth="1"/>
    <col min="175" max="175" width="21" style="3" bestFit="1" customWidth="1"/>
    <col min="176" max="177" width="10.85546875" style="3" customWidth="1"/>
    <col min="178" max="178" width="20" style="3" bestFit="1" customWidth="1"/>
    <col min="179" max="179" width="21" style="3" bestFit="1" customWidth="1"/>
    <col min="180" max="181" width="10.85546875" style="3" customWidth="1"/>
    <col min="182" max="182" width="21.28515625" style="3" customWidth="1"/>
    <col min="183" max="183" width="21.85546875" style="3" bestFit="1" customWidth="1"/>
    <col min="184" max="185" width="10.7109375" style="3" customWidth="1"/>
    <col min="186" max="186" width="20" style="3" customWidth="1"/>
    <col min="187" max="187" width="21" style="3" bestFit="1" customWidth="1"/>
    <col min="188" max="188" width="11" style="3" customWidth="1"/>
    <col min="189" max="189" width="13.140625" style="3" customWidth="1"/>
    <col min="190" max="190" width="20.42578125" style="3" customWidth="1"/>
    <col min="191" max="191" width="24.42578125" style="3" bestFit="1" customWidth="1"/>
    <col min="192" max="192" width="10.85546875" style="3" customWidth="1"/>
    <col min="193" max="193" width="11.28515625" style="3" customWidth="1"/>
    <col min="194" max="194" width="20.85546875" style="3" customWidth="1"/>
    <col min="195" max="195" width="28.140625" style="3" bestFit="1" customWidth="1"/>
    <col min="196" max="196" width="11" style="3" customWidth="1"/>
    <col min="197" max="197" width="13.42578125" style="3" customWidth="1"/>
    <col min="198" max="198" width="20.42578125" style="3" customWidth="1"/>
    <col min="199" max="199" width="28.140625" style="3" bestFit="1" customWidth="1"/>
    <col min="200" max="200" width="10.42578125" style="3" customWidth="1"/>
    <col min="201" max="201" width="11.42578125" style="3" customWidth="1"/>
    <col min="202" max="202" width="21.28515625" style="3" bestFit="1" customWidth="1"/>
    <col min="203" max="203" width="28.140625" style="3" bestFit="1" customWidth="1"/>
    <col min="204" max="205" width="11.42578125" style="3" customWidth="1"/>
    <col min="206" max="206" width="19.5703125" style="3" customWidth="1"/>
    <col min="207" max="207" width="28.140625" style="3" bestFit="1" customWidth="1"/>
    <col min="208" max="208" width="10.42578125" style="3" customWidth="1"/>
    <col min="209" max="209" width="13.28515625" style="3" customWidth="1"/>
    <col min="210" max="210" width="23.42578125" style="325" customWidth="1"/>
    <col min="211" max="211" width="26.7109375" style="325" bestFit="1" customWidth="1"/>
    <col min="212" max="212" width="9.5703125" style="325" bestFit="1" customWidth="1"/>
    <col min="213" max="213" width="10.85546875" style="325" customWidth="1"/>
    <col min="214" max="214" width="20.7109375" style="3" customWidth="1"/>
    <col min="215" max="215" width="28.140625" style="3" bestFit="1" customWidth="1"/>
    <col min="216" max="216" width="10.42578125" style="3" customWidth="1"/>
    <col min="217" max="217" width="16.7109375" style="3" customWidth="1"/>
    <col min="218" max="218" width="23.42578125" style="325" customWidth="1"/>
    <col min="219" max="219" width="26.7109375" style="325" bestFit="1" customWidth="1"/>
    <col min="220" max="220" width="9.5703125" style="325" bestFit="1" customWidth="1"/>
    <col min="221" max="221" width="10.85546875" style="325" customWidth="1"/>
    <col min="222" max="222" width="20.5703125" style="3" customWidth="1"/>
    <col min="223" max="223" width="26" style="3" bestFit="1" customWidth="1"/>
    <col min="224" max="224" width="10.7109375" style="3" customWidth="1"/>
    <col min="225" max="225" width="10.85546875" style="3" customWidth="1"/>
    <col min="226" max="226" width="21.140625" style="3" customWidth="1"/>
    <col min="227" max="227" width="26" style="3" bestFit="1" customWidth="1"/>
    <col min="228" max="228" width="13.140625" style="3" customWidth="1"/>
    <col min="229" max="229" width="11" style="3" customWidth="1"/>
    <col min="230" max="230" width="20.42578125" style="3" customWidth="1"/>
    <col min="231" max="231" width="26.7109375" style="3" bestFit="1" customWidth="1"/>
    <col min="232" max="232" width="9.5703125" style="3" bestFit="1" customWidth="1"/>
    <col min="233" max="233" width="11" style="3" customWidth="1"/>
    <col min="234" max="234" width="23.42578125" style="3" customWidth="1"/>
    <col min="235" max="235" width="26.7109375" style="3" bestFit="1" customWidth="1"/>
    <col min="236" max="236" width="9.5703125" style="3" bestFit="1" customWidth="1"/>
    <col min="237" max="237" width="10.85546875" style="3" customWidth="1"/>
    <col min="238" max="16384" width="9.140625" style="3"/>
  </cols>
  <sheetData>
    <row r="1" spans="1:237" ht="23.25" x14ac:dyDescent="0.35">
      <c r="A1" s="88" t="s">
        <v>317</v>
      </c>
      <c r="D1" s="57"/>
      <c r="E1" s="57"/>
      <c r="H1" s="57"/>
      <c r="I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</row>
    <row r="3" spans="1:237" x14ac:dyDescent="0.25">
      <c r="B3" s="3" t="s">
        <v>425</v>
      </c>
      <c r="G3" s="128"/>
    </row>
    <row r="4" spans="1:237" x14ac:dyDescent="0.25">
      <c r="DD4" s="324"/>
      <c r="ER4" s="324"/>
      <c r="HD4" s="324"/>
      <c r="HL4" s="324"/>
      <c r="IB4" s="2"/>
    </row>
    <row r="5" spans="1:237" s="89" customFormat="1" x14ac:dyDescent="0.25">
      <c r="B5" s="12" t="s">
        <v>11</v>
      </c>
      <c r="C5" s="121"/>
      <c r="D5" s="121"/>
      <c r="E5" s="121"/>
      <c r="F5" s="12" t="s">
        <v>11</v>
      </c>
      <c r="G5" s="121"/>
      <c r="H5" s="121"/>
      <c r="I5" s="122"/>
      <c r="J5" s="121" t="s">
        <v>11</v>
      </c>
      <c r="K5" s="121"/>
      <c r="L5" s="121"/>
      <c r="M5" s="122"/>
      <c r="N5" s="12" t="s">
        <v>11</v>
      </c>
      <c r="O5" s="121"/>
      <c r="P5" s="121"/>
      <c r="Q5" s="122"/>
      <c r="R5" s="121" t="s">
        <v>11</v>
      </c>
      <c r="S5" s="121"/>
      <c r="T5" s="121"/>
      <c r="U5" s="122"/>
      <c r="V5" s="121" t="s">
        <v>11</v>
      </c>
      <c r="W5" s="121"/>
      <c r="X5" s="121"/>
      <c r="Y5" s="122"/>
      <c r="Z5" s="121" t="s">
        <v>12</v>
      </c>
      <c r="AA5" s="121"/>
      <c r="AB5" s="121"/>
      <c r="AC5" s="121"/>
      <c r="AD5" s="12" t="s">
        <v>12</v>
      </c>
      <c r="AE5" s="121"/>
      <c r="AF5" s="121"/>
      <c r="AG5" s="122"/>
      <c r="AH5" s="121" t="s">
        <v>12</v>
      </c>
      <c r="AI5" s="121"/>
      <c r="AJ5" s="121"/>
      <c r="AK5" s="121"/>
      <c r="AL5" s="12" t="s">
        <v>12</v>
      </c>
      <c r="AM5" s="121"/>
      <c r="AN5" s="121"/>
      <c r="AO5" s="122"/>
      <c r="AP5" s="121" t="s">
        <v>12</v>
      </c>
      <c r="AQ5" s="121"/>
      <c r="AR5" s="121"/>
      <c r="AS5" s="122"/>
      <c r="AT5" s="121" t="s">
        <v>12</v>
      </c>
      <c r="AU5" s="121"/>
      <c r="AV5" s="121"/>
      <c r="AW5" s="121"/>
      <c r="AX5" s="12" t="s">
        <v>13</v>
      </c>
      <c r="AY5" s="121"/>
      <c r="AZ5" s="121"/>
      <c r="BA5" s="122"/>
      <c r="BB5" s="121" t="s">
        <v>13</v>
      </c>
      <c r="BC5" s="121"/>
      <c r="BD5" s="121"/>
      <c r="BE5" s="122"/>
      <c r="BF5" s="121" t="s">
        <v>13</v>
      </c>
      <c r="BG5" s="121"/>
      <c r="BH5" s="121"/>
      <c r="BI5" s="121"/>
      <c r="BJ5" s="123" t="s">
        <v>13</v>
      </c>
      <c r="BK5" s="121"/>
      <c r="BL5" s="121"/>
      <c r="BM5" s="122"/>
      <c r="BN5" s="121" t="s">
        <v>13</v>
      </c>
      <c r="BO5" s="121"/>
      <c r="BP5" s="121"/>
      <c r="BQ5" s="122"/>
      <c r="BR5" s="121" t="s">
        <v>14</v>
      </c>
      <c r="BS5" s="121"/>
      <c r="BT5" s="121"/>
      <c r="BU5" s="122"/>
      <c r="BV5" s="121" t="s">
        <v>346</v>
      </c>
      <c r="BW5" s="121"/>
      <c r="BX5" s="121"/>
      <c r="BY5" s="122"/>
      <c r="BZ5" s="121" t="s">
        <v>346</v>
      </c>
      <c r="CA5" s="121"/>
      <c r="CB5" s="121"/>
      <c r="CC5" s="122"/>
      <c r="CD5" s="121" t="s">
        <v>346</v>
      </c>
      <c r="CE5" s="121"/>
      <c r="CF5" s="121"/>
      <c r="CG5" s="121"/>
      <c r="CH5" s="12" t="s">
        <v>15</v>
      </c>
      <c r="CI5" s="121"/>
      <c r="CJ5" s="121"/>
      <c r="CK5" s="122"/>
      <c r="CL5" s="121" t="s">
        <v>15</v>
      </c>
      <c r="CM5" s="121"/>
      <c r="CN5" s="121"/>
      <c r="CO5" s="121"/>
      <c r="CP5" s="12" t="s">
        <v>15</v>
      </c>
      <c r="CQ5" s="121"/>
      <c r="CR5" s="121"/>
      <c r="CS5" s="122"/>
      <c r="CT5" s="121" t="s">
        <v>15</v>
      </c>
      <c r="CU5" s="121"/>
      <c r="CV5" s="121"/>
      <c r="CW5" s="121"/>
      <c r="CX5" s="12" t="s">
        <v>15</v>
      </c>
      <c r="CY5" s="121"/>
      <c r="CZ5" s="121"/>
      <c r="DA5" s="122"/>
      <c r="DB5" s="121" t="s">
        <v>15</v>
      </c>
      <c r="DC5" s="121"/>
      <c r="DD5" s="121"/>
      <c r="DE5" s="122"/>
      <c r="DF5" s="121" t="s">
        <v>16</v>
      </c>
      <c r="DG5" s="121"/>
      <c r="DH5" s="121"/>
      <c r="DI5" s="121"/>
      <c r="DJ5" s="12" t="s">
        <v>16</v>
      </c>
      <c r="DK5" s="121"/>
      <c r="DL5" s="121"/>
      <c r="DM5" s="122"/>
      <c r="DN5" s="121" t="s">
        <v>16</v>
      </c>
      <c r="DO5" s="121"/>
      <c r="DP5" s="121"/>
      <c r="DQ5" s="121"/>
      <c r="DR5" s="12" t="s">
        <v>16</v>
      </c>
      <c r="DS5" s="121"/>
      <c r="DT5" s="121"/>
      <c r="DU5" s="122"/>
      <c r="DV5" s="121" t="s">
        <v>122</v>
      </c>
      <c r="DW5" s="121"/>
      <c r="DX5" s="121"/>
      <c r="DY5" s="121"/>
      <c r="DZ5" s="12" t="s">
        <v>122</v>
      </c>
      <c r="EA5" s="121"/>
      <c r="EB5" s="121"/>
      <c r="EC5" s="122"/>
      <c r="ED5" s="121" t="s">
        <v>122</v>
      </c>
      <c r="EE5" s="121"/>
      <c r="EF5" s="121"/>
      <c r="EG5" s="121"/>
      <c r="EH5" s="12" t="s">
        <v>122</v>
      </c>
      <c r="EI5" s="121"/>
      <c r="EJ5" s="121"/>
      <c r="EK5" s="122"/>
      <c r="EL5" s="121" t="s">
        <v>122</v>
      </c>
      <c r="EM5" s="121"/>
      <c r="EN5" s="121"/>
      <c r="EO5" s="121"/>
      <c r="EP5" s="12" t="s">
        <v>420</v>
      </c>
      <c r="EQ5" s="121"/>
      <c r="ER5" s="121"/>
      <c r="ES5" s="122"/>
      <c r="ET5" s="12" t="s">
        <v>122</v>
      </c>
      <c r="EU5" s="121"/>
      <c r="EV5" s="121"/>
      <c r="EW5" s="122"/>
      <c r="EX5" s="12" t="s">
        <v>122</v>
      </c>
      <c r="EY5" s="121"/>
      <c r="EZ5" s="121"/>
      <c r="FA5" s="122"/>
      <c r="FB5" s="12" t="s">
        <v>117</v>
      </c>
      <c r="FC5" s="121"/>
      <c r="FD5" s="121"/>
      <c r="FE5" s="121"/>
      <c r="FF5" s="12" t="s">
        <v>117</v>
      </c>
      <c r="FG5" s="121"/>
      <c r="FH5" s="121"/>
      <c r="FI5" s="122"/>
      <c r="FJ5" s="121" t="s">
        <v>117</v>
      </c>
      <c r="FK5" s="121"/>
      <c r="FL5" s="121"/>
      <c r="FM5" s="121"/>
      <c r="FN5" s="12" t="s">
        <v>117</v>
      </c>
      <c r="FO5" s="121"/>
      <c r="FP5" s="121"/>
      <c r="FQ5" s="122"/>
      <c r="FR5" s="121" t="s">
        <v>117</v>
      </c>
      <c r="FS5" s="121"/>
      <c r="FT5" s="121"/>
      <c r="FU5" s="122"/>
      <c r="FV5" s="121" t="s">
        <v>117</v>
      </c>
      <c r="FW5" s="121"/>
      <c r="FX5" s="121"/>
      <c r="FY5" s="121"/>
      <c r="FZ5" s="12" t="s">
        <v>17</v>
      </c>
      <c r="GA5" s="121"/>
      <c r="GB5" s="121"/>
      <c r="GC5" s="122"/>
      <c r="GD5" s="121" t="s">
        <v>17</v>
      </c>
      <c r="GE5" s="121"/>
      <c r="GF5" s="121"/>
      <c r="GG5" s="121"/>
      <c r="GH5" s="12" t="s">
        <v>9</v>
      </c>
      <c r="GI5" s="121"/>
      <c r="GJ5" s="121"/>
      <c r="GK5" s="122"/>
      <c r="GL5" s="121" t="s">
        <v>9</v>
      </c>
      <c r="GM5" s="121"/>
      <c r="GN5" s="121"/>
      <c r="GO5" s="121"/>
      <c r="GP5" s="12" t="s">
        <v>9</v>
      </c>
      <c r="GQ5" s="121"/>
      <c r="GR5" s="121"/>
      <c r="GS5" s="122"/>
      <c r="GT5" s="121" t="s">
        <v>9</v>
      </c>
      <c r="GU5" s="121"/>
      <c r="GV5" s="121"/>
      <c r="GW5" s="121"/>
      <c r="GX5" s="12" t="s">
        <v>9</v>
      </c>
      <c r="GY5" s="121"/>
      <c r="GZ5" s="121"/>
      <c r="HA5" s="122"/>
      <c r="HB5" s="121" t="s">
        <v>9</v>
      </c>
      <c r="HC5" s="121"/>
      <c r="HD5" s="121"/>
      <c r="HE5" s="122"/>
      <c r="HF5" s="121" t="s">
        <v>9</v>
      </c>
      <c r="HG5" s="121"/>
      <c r="HH5" s="121"/>
      <c r="HI5" s="121"/>
      <c r="HJ5" s="12" t="s">
        <v>9</v>
      </c>
      <c r="HK5" s="121"/>
      <c r="HL5" s="121"/>
      <c r="HM5" s="122"/>
      <c r="HN5" s="12" t="s">
        <v>10</v>
      </c>
      <c r="HO5" s="121"/>
      <c r="HP5" s="121"/>
      <c r="HQ5" s="122"/>
      <c r="HR5" s="121" t="s">
        <v>10</v>
      </c>
      <c r="HS5" s="121"/>
      <c r="HT5" s="121"/>
      <c r="HU5" s="121"/>
      <c r="HV5" s="12" t="s">
        <v>121</v>
      </c>
      <c r="HW5" s="121"/>
      <c r="HX5" s="121"/>
      <c r="HY5" s="122"/>
      <c r="HZ5" s="121" t="s">
        <v>121</v>
      </c>
      <c r="IA5" s="121"/>
      <c r="IB5" s="121"/>
      <c r="IC5" s="122"/>
    </row>
    <row r="6" spans="1:237" x14ac:dyDescent="0.25">
      <c r="A6" s="4"/>
      <c r="B6" s="2"/>
      <c r="C6" s="2"/>
      <c r="D6" s="2"/>
      <c r="E6" s="2"/>
      <c r="F6" s="5"/>
      <c r="G6" s="2"/>
      <c r="H6" s="2"/>
      <c r="I6" s="4"/>
      <c r="J6" s="2"/>
      <c r="K6" s="2"/>
      <c r="L6" s="2"/>
      <c r="M6" s="4"/>
      <c r="N6" s="5"/>
      <c r="O6" s="2"/>
      <c r="P6" s="2"/>
      <c r="Q6" s="4"/>
      <c r="R6" s="2"/>
      <c r="S6" s="2"/>
      <c r="T6" s="2"/>
      <c r="U6" s="4"/>
      <c r="V6" s="2"/>
      <c r="W6" s="2"/>
      <c r="X6" s="2"/>
      <c r="Y6" s="4"/>
      <c r="Z6" s="2"/>
      <c r="AA6" s="2"/>
      <c r="AB6" s="2"/>
      <c r="AC6" s="2"/>
      <c r="AD6" s="5"/>
      <c r="AE6" s="2"/>
      <c r="AF6" s="2"/>
      <c r="AG6" s="4"/>
      <c r="AH6" s="2"/>
      <c r="AI6" s="2"/>
      <c r="AJ6" s="2"/>
      <c r="AK6" s="2"/>
      <c r="AL6" s="5"/>
      <c r="AM6" s="2"/>
      <c r="AN6" s="2"/>
      <c r="AO6" s="4"/>
      <c r="AP6" s="2"/>
      <c r="AQ6" s="2"/>
      <c r="AR6" s="2"/>
      <c r="AS6" s="4"/>
      <c r="AT6" s="2"/>
      <c r="AU6" s="2"/>
      <c r="AV6" s="2"/>
      <c r="AW6" s="2"/>
      <c r="AX6" s="5"/>
      <c r="AY6" s="2"/>
      <c r="AZ6" s="2"/>
      <c r="BA6" s="4"/>
      <c r="BB6" s="2"/>
      <c r="BC6" s="2"/>
      <c r="BD6" s="2"/>
      <c r="BE6" s="4"/>
      <c r="BF6" s="2"/>
      <c r="BG6" s="2"/>
      <c r="BH6" s="2"/>
      <c r="BI6" s="2"/>
      <c r="BJ6" s="5"/>
      <c r="BK6" s="2"/>
      <c r="BL6" s="2"/>
      <c r="BM6" s="4"/>
      <c r="BN6" s="2"/>
      <c r="BO6" s="2"/>
      <c r="BP6" s="2"/>
      <c r="BQ6" s="4"/>
      <c r="BR6" s="2"/>
      <c r="BS6" s="2"/>
      <c r="BT6" s="2"/>
      <c r="BU6" s="4"/>
      <c r="BV6" s="2"/>
      <c r="BW6" s="2"/>
      <c r="BX6" s="2"/>
      <c r="BY6" s="4"/>
      <c r="BZ6" s="2"/>
      <c r="CA6" s="2"/>
      <c r="CB6" s="2"/>
      <c r="CC6" s="4"/>
      <c r="CD6" s="2"/>
      <c r="CE6" s="2"/>
      <c r="CF6" s="2"/>
      <c r="CG6" s="2"/>
      <c r="CH6" s="5"/>
      <c r="CI6" s="2"/>
      <c r="CJ6" s="2"/>
      <c r="CK6" s="4"/>
      <c r="CL6" s="2"/>
      <c r="CM6" s="2"/>
      <c r="CN6" s="2"/>
      <c r="CO6" s="2"/>
      <c r="CP6" s="5"/>
      <c r="CQ6" s="2"/>
      <c r="CR6" s="2"/>
      <c r="CS6" s="4"/>
      <c r="CT6" s="2"/>
      <c r="CU6" s="2"/>
      <c r="CV6" s="2"/>
      <c r="CW6" s="2"/>
      <c r="CX6" s="5"/>
      <c r="CY6" s="2"/>
      <c r="CZ6" s="2"/>
      <c r="DA6" s="4"/>
      <c r="DB6" s="324"/>
      <c r="DC6" s="324"/>
      <c r="DD6" s="324"/>
      <c r="DE6" s="270"/>
      <c r="DF6" s="2"/>
      <c r="DG6" s="2"/>
      <c r="DH6" s="2"/>
      <c r="DI6" s="2"/>
      <c r="DJ6" s="5"/>
      <c r="DK6" s="2"/>
      <c r="DL6" s="2"/>
      <c r="DM6" s="4"/>
      <c r="DN6" s="2"/>
      <c r="DO6" s="2"/>
      <c r="DP6" s="2"/>
      <c r="DQ6" s="2"/>
      <c r="DR6" s="5"/>
      <c r="DS6" s="2"/>
      <c r="DT6" s="2"/>
      <c r="DU6" s="4"/>
      <c r="DV6" s="2"/>
      <c r="DW6" s="2"/>
      <c r="DX6" s="2"/>
      <c r="DY6" s="2"/>
      <c r="DZ6" s="5"/>
      <c r="EA6" s="2"/>
      <c r="EB6" s="2"/>
      <c r="EC6" s="4"/>
      <c r="ED6" s="2"/>
      <c r="EE6" s="2"/>
      <c r="EF6" s="2"/>
      <c r="EG6" s="2"/>
      <c r="EH6" s="5"/>
      <c r="EI6" s="2"/>
      <c r="EJ6" s="2"/>
      <c r="EK6" s="4"/>
      <c r="EL6" s="2"/>
      <c r="EM6" s="2"/>
      <c r="EN6" s="2"/>
      <c r="EO6" s="2"/>
      <c r="EP6" s="271"/>
      <c r="EQ6" s="324"/>
      <c r="ER6" s="324"/>
      <c r="ES6" s="270"/>
      <c r="ET6" s="5"/>
      <c r="EU6" s="2"/>
      <c r="EV6" s="2"/>
      <c r="EW6" s="4"/>
      <c r="EX6" s="5"/>
      <c r="EY6" s="2"/>
      <c r="EZ6" s="2"/>
      <c r="FA6" s="4"/>
      <c r="FB6" s="2"/>
      <c r="FC6" s="2"/>
      <c r="FD6" s="2"/>
      <c r="FE6" s="2"/>
      <c r="FF6" s="5"/>
      <c r="FG6" s="2"/>
      <c r="FH6" s="2"/>
      <c r="FI6" s="4"/>
      <c r="FJ6" s="2"/>
      <c r="FK6" s="2"/>
      <c r="FL6" s="2"/>
      <c r="FM6" s="2"/>
      <c r="FN6" s="5"/>
      <c r="FO6" s="2"/>
      <c r="FP6" s="2"/>
      <c r="FQ6" s="4"/>
      <c r="FR6" s="2"/>
      <c r="FS6" s="2"/>
      <c r="FT6" s="2"/>
      <c r="FU6" s="2"/>
      <c r="FV6" s="5"/>
      <c r="FW6" s="2"/>
      <c r="FX6" s="2"/>
      <c r="FY6" s="2"/>
      <c r="FZ6" s="5"/>
      <c r="GA6" s="2"/>
      <c r="GB6" s="2"/>
      <c r="GC6" s="4"/>
      <c r="GD6" s="2"/>
      <c r="GE6" s="2"/>
      <c r="GF6" s="2"/>
      <c r="GG6" s="2"/>
      <c r="GH6" s="5"/>
      <c r="GI6" s="2"/>
      <c r="GJ6" s="2"/>
      <c r="GK6" s="4"/>
      <c r="GL6" s="2"/>
      <c r="GM6" s="2"/>
      <c r="GN6" s="2"/>
      <c r="GO6" s="2"/>
      <c r="GP6" s="5"/>
      <c r="GQ6" s="2"/>
      <c r="GR6" s="2"/>
      <c r="GS6" s="4"/>
      <c r="GT6" s="2"/>
      <c r="GU6" s="2"/>
      <c r="GV6" s="2"/>
      <c r="GW6" s="2"/>
      <c r="GX6" s="5"/>
      <c r="GY6" s="2"/>
      <c r="GZ6" s="2"/>
      <c r="HA6" s="4"/>
      <c r="HB6" s="324"/>
      <c r="HC6" s="324"/>
      <c r="HD6" s="324"/>
      <c r="HE6" s="270"/>
      <c r="HF6" s="2"/>
      <c r="HG6" s="2"/>
      <c r="HH6" s="2"/>
      <c r="HI6" s="2"/>
      <c r="HJ6" s="271"/>
      <c r="HK6" s="324"/>
      <c r="HL6" s="324"/>
      <c r="HM6" s="270"/>
      <c r="HN6" s="5"/>
      <c r="HO6" s="2"/>
      <c r="HP6" s="2"/>
      <c r="HQ6" s="4"/>
      <c r="HR6" s="2"/>
      <c r="HS6" s="2"/>
      <c r="HT6" s="2"/>
      <c r="HU6" s="2"/>
      <c r="HV6" s="5"/>
      <c r="HW6" s="2"/>
      <c r="HX6" s="2"/>
      <c r="HY6" s="4"/>
      <c r="HZ6" s="2"/>
      <c r="IA6" s="2"/>
      <c r="IB6" s="2"/>
      <c r="IC6" s="4"/>
    </row>
    <row r="7" spans="1:237" x14ac:dyDescent="0.25">
      <c r="A7" s="4"/>
      <c r="B7" s="119" t="s">
        <v>132</v>
      </c>
      <c r="C7" s="119" t="s">
        <v>20</v>
      </c>
      <c r="D7" s="63"/>
      <c r="E7" s="63"/>
      <c r="F7" s="124" t="s">
        <v>132</v>
      </c>
      <c r="G7" s="119" t="s">
        <v>21</v>
      </c>
      <c r="H7" s="41"/>
      <c r="I7" s="125"/>
      <c r="J7" s="119" t="s">
        <v>132</v>
      </c>
      <c r="K7" s="119" t="s">
        <v>22</v>
      </c>
      <c r="L7" s="63"/>
      <c r="M7" s="125"/>
      <c r="N7" s="124" t="s">
        <v>132</v>
      </c>
      <c r="O7" s="119" t="s">
        <v>23</v>
      </c>
      <c r="P7" s="41"/>
      <c r="Q7" s="125"/>
      <c r="R7" s="119" t="s">
        <v>132</v>
      </c>
      <c r="S7" s="119" t="s">
        <v>50</v>
      </c>
      <c r="T7" s="41"/>
      <c r="U7" s="125"/>
      <c r="V7" s="119" t="s">
        <v>132</v>
      </c>
      <c r="W7" s="119" t="s">
        <v>80</v>
      </c>
      <c r="X7" s="63"/>
      <c r="Y7" s="125"/>
      <c r="Z7" s="119" t="s">
        <v>132</v>
      </c>
      <c r="AA7" s="119" t="s">
        <v>24</v>
      </c>
      <c r="AB7" s="63"/>
      <c r="AC7" s="63"/>
      <c r="AD7" s="124" t="s">
        <v>132</v>
      </c>
      <c r="AE7" s="119" t="s">
        <v>25</v>
      </c>
      <c r="AF7" s="41"/>
      <c r="AG7" s="125"/>
      <c r="AH7" s="119" t="s">
        <v>132</v>
      </c>
      <c r="AI7" s="119" t="s">
        <v>26</v>
      </c>
      <c r="AJ7" s="63"/>
      <c r="AK7" s="63"/>
      <c r="AL7" s="124" t="s">
        <v>132</v>
      </c>
      <c r="AM7" s="119" t="s">
        <v>45</v>
      </c>
      <c r="AN7" s="41"/>
      <c r="AO7" s="125"/>
      <c r="AP7" s="119" t="s">
        <v>132</v>
      </c>
      <c r="AQ7" s="119" t="s">
        <v>27</v>
      </c>
      <c r="AR7" s="63"/>
      <c r="AS7" s="125"/>
      <c r="AT7" s="119" t="s">
        <v>132</v>
      </c>
      <c r="AU7" s="119" t="s">
        <v>58</v>
      </c>
      <c r="AV7" s="63"/>
      <c r="AW7" s="63"/>
      <c r="AX7" s="124" t="s">
        <v>132</v>
      </c>
      <c r="AY7" s="119" t="s">
        <v>28</v>
      </c>
      <c r="AZ7" s="41"/>
      <c r="BA7" s="125"/>
      <c r="BB7" s="119" t="s">
        <v>132</v>
      </c>
      <c r="BC7" s="119" t="s">
        <v>29</v>
      </c>
      <c r="BD7" s="41"/>
      <c r="BE7" s="125"/>
      <c r="BF7" s="119" t="s">
        <v>132</v>
      </c>
      <c r="BG7" s="119" t="s">
        <v>55</v>
      </c>
      <c r="BH7" s="41"/>
      <c r="BI7" s="125"/>
      <c r="BJ7" s="119" t="s">
        <v>132</v>
      </c>
      <c r="BK7" s="119" t="s">
        <v>30</v>
      </c>
      <c r="BL7" s="41"/>
      <c r="BM7" s="125"/>
      <c r="BN7" s="119" t="s">
        <v>132</v>
      </c>
      <c r="BO7" s="119" t="s">
        <v>56</v>
      </c>
      <c r="BP7" s="41"/>
      <c r="BQ7" s="125"/>
      <c r="BR7" s="119" t="s">
        <v>132</v>
      </c>
      <c r="BS7" s="119" t="s">
        <v>31</v>
      </c>
      <c r="BT7" s="63"/>
      <c r="BU7" s="125"/>
      <c r="BV7" s="119" t="s">
        <v>132</v>
      </c>
      <c r="BW7" s="119" t="s">
        <v>59</v>
      </c>
      <c r="BX7" s="63"/>
      <c r="BY7" s="63"/>
      <c r="BZ7" s="124" t="s">
        <v>132</v>
      </c>
      <c r="CA7" s="119" t="s">
        <v>60</v>
      </c>
      <c r="CB7" s="41"/>
      <c r="CC7" s="125"/>
      <c r="CD7" s="119" t="s">
        <v>132</v>
      </c>
      <c r="CE7" s="119" t="s">
        <v>64</v>
      </c>
      <c r="CF7" s="63"/>
      <c r="CG7" s="63"/>
      <c r="CH7" s="124" t="s">
        <v>132</v>
      </c>
      <c r="CI7" s="119" t="s">
        <v>32</v>
      </c>
      <c r="CJ7" s="41"/>
      <c r="CK7" s="125"/>
      <c r="CL7" s="119" t="s">
        <v>132</v>
      </c>
      <c r="CM7" s="119" t="s">
        <v>52</v>
      </c>
      <c r="CN7" s="63"/>
      <c r="CO7" s="63"/>
      <c r="CP7" s="124" t="s">
        <v>132</v>
      </c>
      <c r="CQ7" s="119" t="s">
        <v>61</v>
      </c>
      <c r="CR7" s="41"/>
      <c r="CS7" s="125"/>
      <c r="CT7" s="119" t="s">
        <v>132</v>
      </c>
      <c r="CU7" s="119" t="s">
        <v>65</v>
      </c>
      <c r="CV7" s="63"/>
      <c r="CW7" s="63"/>
      <c r="CX7" s="124" t="s">
        <v>132</v>
      </c>
      <c r="CY7" s="119" t="s">
        <v>62</v>
      </c>
      <c r="CZ7" s="41"/>
      <c r="DA7" s="125"/>
      <c r="DB7" s="119" t="s">
        <v>132</v>
      </c>
      <c r="DC7" s="119" t="s">
        <v>404</v>
      </c>
      <c r="DD7" s="41"/>
      <c r="DE7" s="125"/>
      <c r="DF7" s="119" t="s">
        <v>132</v>
      </c>
      <c r="DG7" s="119" t="s">
        <v>33</v>
      </c>
      <c r="DH7" s="63"/>
      <c r="DI7" s="63"/>
      <c r="DJ7" s="124" t="s">
        <v>132</v>
      </c>
      <c r="DK7" s="119" t="s">
        <v>19</v>
      </c>
      <c r="DL7" s="41"/>
      <c r="DM7" s="125"/>
      <c r="DN7" s="119" t="s">
        <v>132</v>
      </c>
      <c r="DO7" s="119" t="s">
        <v>18</v>
      </c>
      <c r="DP7" s="63"/>
      <c r="DQ7" s="63"/>
      <c r="DR7" s="124" t="s">
        <v>132</v>
      </c>
      <c r="DS7" s="119" t="s">
        <v>57</v>
      </c>
      <c r="DT7" s="41"/>
      <c r="DU7" s="125"/>
      <c r="DV7" s="119" t="s">
        <v>132</v>
      </c>
      <c r="DW7" s="119" t="s">
        <v>34</v>
      </c>
      <c r="DX7" s="63"/>
      <c r="DY7" s="63"/>
      <c r="DZ7" s="124" t="s">
        <v>132</v>
      </c>
      <c r="EA7" s="119" t="s">
        <v>123</v>
      </c>
      <c r="EB7" s="41"/>
      <c r="EC7" s="125"/>
      <c r="ED7" s="119" t="s">
        <v>132</v>
      </c>
      <c r="EE7" s="119" t="s">
        <v>124</v>
      </c>
      <c r="EF7" s="63"/>
      <c r="EG7" s="63"/>
      <c r="EH7" s="124" t="s">
        <v>132</v>
      </c>
      <c r="EI7" s="119" t="s">
        <v>35</v>
      </c>
      <c r="EJ7" s="41"/>
      <c r="EK7" s="125"/>
      <c r="EL7" s="119" t="s">
        <v>132</v>
      </c>
      <c r="EM7" s="119" t="s">
        <v>36</v>
      </c>
      <c r="EN7" s="63"/>
      <c r="EO7" s="63"/>
      <c r="EP7" s="124" t="s">
        <v>132</v>
      </c>
      <c r="EQ7" s="119" t="s">
        <v>405</v>
      </c>
      <c r="ER7" s="41"/>
      <c r="ES7" s="125"/>
      <c r="ET7" s="124" t="s">
        <v>132</v>
      </c>
      <c r="EU7" s="119" t="s">
        <v>125</v>
      </c>
      <c r="EV7" s="41"/>
      <c r="EW7" s="125"/>
      <c r="EX7" s="124" t="s">
        <v>132</v>
      </c>
      <c r="EY7" s="119" t="s">
        <v>365</v>
      </c>
      <c r="EZ7" s="41"/>
      <c r="FA7" s="125"/>
      <c r="FB7" s="119" t="s">
        <v>132</v>
      </c>
      <c r="FC7" s="119" t="s">
        <v>37</v>
      </c>
      <c r="FD7" s="63"/>
      <c r="FE7" s="63"/>
      <c r="FF7" s="124" t="s">
        <v>132</v>
      </c>
      <c r="FG7" s="119" t="s">
        <v>48</v>
      </c>
      <c r="FH7" s="41"/>
      <c r="FI7" s="125"/>
      <c r="FJ7" s="119" t="s">
        <v>132</v>
      </c>
      <c r="FK7" s="119" t="s">
        <v>49</v>
      </c>
      <c r="FL7" s="63"/>
      <c r="FM7" s="63"/>
      <c r="FN7" s="124" t="s">
        <v>132</v>
      </c>
      <c r="FO7" s="119" t="s">
        <v>38</v>
      </c>
      <c r="FP7" s="41"/>
      <c r="FQ7" s="125"/>
      <c r="FR7" s="119" t="s">
        <v>132</v>
      </c>
      <c r="FS7" s="119" t="s">
        <v>46</v>
      </c>
      <c r="FT7" s="63"/>
      <c r="FU7" s="63"/>
      <c r="FV7" s="43" t="s">
        <v>132</v>
      </c>
      <c r="FW7" s="63" t="s">
        <v>371</v>
      </c>
      <c r="FX7" s="63"/>
      <c r="FY7" s="63"/>
      <c r="FZ7" s="124" t="s">
        <v>132</v>
      </c>
      <c r="GA7" s="119" t="s">
        <v>47</v>
      </c>
      <c r="GB7" s="41"/>
      <c r="GC7" s="125"/>
      <c r="GD7" s="119" t="s">
        <v>132</v>
      </c>
      <c r="GE7" s="119" t="s">
        <v>39</v>
      </c>
      <c r="GF7" s="63"/>
      <c r="GG7" s="63"/>
      <c r="GH7" s="124" t="s">
        <v>132</v>
      </c>
      <c r="GI7" s="119" t="s">
        <v>40</v>
      </c>
      <c r="GJ7" s="41"/>
      <c r="GK7" s="125"/>
      <c r="GL7" s="119" t="s">
        <v>132</v>
      </c>
      <c r="GM7" s="119" t="s">
        <v>41</v>
      </c>
      <c r="GN7" s="63"/>
      <c r="GO7" s="63"/>
      <c r="GP7" s="124" t="s">
        <v>132</v>
      </c>
      <c r="GQ7" s="119" t="s">
        <v>42</v>
      </c>
      <c r="GR7" s="41"/>
      <c r="GS7" s="125"/>
      <c r="GT7" s="119" t="s">
        <v>132</v>
      </c>
      <c r="GU7" s="119" t="s">
        <v>120</v>
      </c>
      <c r="GV7" s="63"/>
      <c r="GW7" s="63"/>
      <c r="GX7" s="124" t="s">
        <v>132</v>
      </c>
      <c r="GY7" s="119" t="s">
        <v>66</v>
      </c>
      <c r="GZ7" s="41"/>
      <c r="HA7" s="125"/>
      <c r="HB7" s="119" t="s">
        <v>132</v>
      </c>
      <c r="HC7" s="119" t="s">
        <v>406</v>
      </c>
      <c r="HD7" s="41"/>
      <c r="HE7" s="125"/>
      <c r="HF7" s="119" t="s">
        <v>132</v>
      </c>
      <c r="HG7" s="119" t="s">
        <v>67</v>
      </c>
      <c r="HH7" s="63"/>
      <c r="HI7" s="63"/>
      <c r="HJ7" s="124" t="s">
        <v>132</v>
      </c>
      <c r="HK7" s="119" t="s">
        <v>407</v>
      </c>
      <c r="HL7" s="41"/>
      <c r="HM7" s="125"/>
      <c r="HN7" s="124" t="s">
        <v>132</v>
      </c>
      <c r="HO7" s="119" t="s">
        <v>43</v>
      </c>
      <c r="HP7" s="41"/>
      <c r="HQ7" s="125"/>
      <c r="HR7" s="119" t="s">
        <v>132</v>
      </c>
      <c r="HS7" s="119" t="s">
        <v>44</v>
      </c>
      <c r="HT7" s="63"/>
      <c r="HU7" s="63"/>
      <c r="HV7" s="124" t="s">
        <v>132</v>
      </c>
      <c r="HW7" s="119" t="s">
        <v>51</v>
      </c>
      <c r="HX7" s="41"/>
      <c r="HY7" s="125"/>
      <c r="HZ7" s="119" t="s">
        <v>132</v>
      </c>
      <c r="IA7" s="119" t="s">
        <v>63</v>
      </c>
      <c r="IB7" s="41"/>
      <c r="IC7" s="125"/>
    </row>
    <row r="8" spans="1:237" x14ac:dyDescent="0.25">
      <c r="A8" s="4"/>
      <c r="B8" s="119"/>
      <c r="C8" s="119"/>
      <c r="D8" s="63"/>
      <c r="E8" s="63"/>
      <c r="F8" s="124"/>
      <c r="G8" s="119"/>
      <c r="H8" s="41"/>
      <c r="I8" s="125"/>
      <c r="J8" s="119"/>
      <c r="K8" s="119"/>
      <c r="L8" s="63"/>
      <c r="M8" s="125"/>
      <c r="N8" s="124"/>
      <c r="O8" s="119"/>
      <c r="P8" s="41"/>
      <c r="Q8" s="125"/>
      <c r="R8" s="119"/>
      <c r="S8" s="119"/>
      <c r="T8" s="41"/>
      <c r="U8" s="125"/>
      <c r="V8" s="119"/>
      <c r="W8" s="119"/>
      <c r="X8" s="63"/>
      <c r="Y8" s="125"/>
      <c r="Z8" s="119"/>
      <c r="AA8" s="119"/>
      <c r="AB8" s="63"/>
      <c r="AC8" s="63"/>
      <c r="AD8" s="124"/>
      <c r="AE8" s="119"/>
      <c r="AF8" s="41"/>
      <c r="AG8" s="125"/>
      <c r="AH8" s="119"/>
      <c r="AI8" s="119"/>
      <c r="AJ8" s="63"/>
      <c r="AK8" s="63"/>
      <c r="AL8" s="124"/>
      <c r="AM8" s="119"/>
      <c r="AN8" s="41"/>
      <c r="AO8" s="125"/>
      <c r="AP8" s="119"/>
      <c r="AQ8" s="119"/>
      <c r="AR8" s="63"/>
      <c r="AS8" s="125"/>
      <c r="AT8" s="119"/>
      <c r="AU8" s="119"/>
      <c r="AV8" s="63"/>
      <c r="AW8" s="63"/>
      <c r="AX8" s="124"/>
      <c r="AY8" s="119"/>
      <c r="AZ8" s="41"/>
      <c r="BA8" s="125"/>
      <c r="BB8" s="119"/>
      <c r="BC8" s="119"/>
      <c r="BD8" s="41"/>
      <c r="BE8" s="125"/>
      <c r="BF8" s="119"/>
      <c r="BG8" s="119"/>
      <c r="BH8" s="41"/>
      <c r="BI8" s="125"/>
      <c r="BJ8" s="119"/>
      <c r="BK8" s="119"/>
      <c r="BL8" s="41"/>
      <c r="BM8" s="125"/>
      <c r="BN8" s="119"/>
      <c r="BO8" s="119"/>
      <c r="BP8" s="41"/>
      <c r="BQ8" s="125"/>
      <c r="BR8" s="119"/>
      <c r="BS8" s="119"/>
      <c r="BT8" s="63"/>
      <c r="BU8" s="125"/>
      <c r="BV8" s="119"/>
      <c r="BW8" s="119"/>
      <c r="BX8" s="63"/>
      <c r="BY8" s="63"/>
      <c r="BZ8" s="124"/>
      <c r="CA8" s="119"/>
      <c r="CB8" s="41"/>
      <c r="CC8" s="125"/>
      <c r="CD8" s="119"/>
      <c r="CE8" s="119"/>
      <c r="CF8" s="63"/>
      <c r="CG8" s="63"/>
      <c r="CH8" s="124"/>
      <c r="CI8" s="119"/>
      <c r="CJ8" s="41"/>
      <c r="CK8" s="125"/>
      <c r="CL8" s="119"/>
      <c r="CM8" s="119"/>
      <c r="CN8" s="63"/>
      <c r="CO8" s="63"/>
      <c r="CP8" s="124"/>
      <c r="CQ8" s="119"/>
      <c r="CR8" s="41"/>
      <c r="CS8" s="125"/>
      <c r="CT8" s="119"/>
      <c r="CU8" s="119"/>
      <c r="CV8" s="63"/>
      <c r="CW8" s="63"/>
      <c r="CX8" s="124"/>
      <c r="CY8" s="119"/>
      <c r="CZ8" s="41"/>
      <c r="DA8" s="125"/>
      <c r="DB8" s="119"/>
      <c r="DC8" s="119"/>
      <c r="DD8" s="41"/>
      <c r="DE8" s="125"/>
      <c r="DF8" s="119"/>
      <c r="DG8" s="119"/>
      <c r="DH8" s="63"/>
      <c r="DI8" s="63"/>
      <c r="DJ8" s="124"/>
      <c r="DK8" s="119"/>
      <c r="DL8" s="41"/>
      <c r="DM8" s="125"/>
      <c r="DN8" s="119"/>
      <c r="DO8" s="119"/>
      <c r="DP8" s="63"/>
      <c r="DQ8" s="63"/>
      <c r="DR8" s="124"/>
      <c r="DS8" s="119"/>
      <c r="DT8" s="41"/>
      <c r="DU8" s="125"/>
      <c r="DV8" s="119"/>
      <c r="DW8" s="119"/>
      <c r="DX8" s="63"/>
      <c r="DY8" s="63"/>
      <c r="DZ8" s="124"/>
      <c r="EA8" s="119"/>
      <c r="EB8" s="41"/>
      <c r="EC8" s="125"/>
      <c r="ED8" s="119"/>
      <c r="EE8" s="119"/>
      <c r="EF8" s="63"/>
      <c r="EG8" s="63"/>
      <c r="EH8" s="124"/>
      <c r="EI8" s="119"/>
      <c r="EJ8" s="41"/>
      <c r="EK8" s="125"/>
      <c r="EL8" s="119"/>
      <c r="EM8" s="119"/>
      <c r="EN8" s="63"/>
      <c r="EO8" s="63"/>
      <c r="EP8" s="124"/>
      <c r="EQ8" s="119"/>
      <c r="ER8" s="41"/>
      <c r="ES8" s="125"/>
      <c r="ET8" s="124"/>
      <c r="EU8" s="119"/>
      <c r="EV8" s="41"/>
      <c r="EW8" s="125"/>
      <c r="EX8" s="124"/>
      <c r="EY8" s="119"/>
      <c r="EZ8" s="41"/>
      <c r="FA8" s="125"/>
      <c r="FB8" s="119"/>
      <c r="FC8" s="119"/>
      <c r="FD8" s="63"/>
      <c r="FE8" s="63"/>
      <c r="FF8" s="124"/>
      <c r="FG8" s="119"/>
      <c r="FH8" s="41"/>
      <c r="FI8" s="125"/>
      <c r="FJ8" s="119"/>
      <c r="FK8" s="119"/>
      <c r="FL8" s="63"/>
      <c r="FM8" s="63"/>
      <c r="FN8" s="124"/>
      <c r="FO8" s="119"/>
      <c r="FP8" s="41"/>
      <c r="FQ8" s="125"/>
      <c r="FR8" s="119"/>
      <c r="FS8" s="119"/>
      <c r="FT8" s="63"/>
      <c r="FU8" s="63"/>
      <c r="FV8" s="43"/>
      <c r="FW8" s="63"/>
      <c r="FX8" s="63"/>
      <c r="FY8" s="63"/>
      <c r="FZ8" s="124"/>
      <c r="GA8" s="119"/>
      <c r="GB8" s="41"/>
      <c r="GC8" s="125"/>
      <c r="GD8" s="119"/>
      <c r="GE8" s="119"/>
      <c r="GF8" s="63"/>
      <c r="GG8" s="63"/>
      <c r="GH8" s="124"/>
      <c r="GI8" s="119"/>
      <c r="GJ8" s="41"/>
      <c r="GK8" s="125"/>
      <c r="GL8" s="119"/>
      <c r="GM8" s="119"/>
      <c r="GN8" s="63"/>
      <c r="GO8" s="63"/>
      <c r="GP8" s="124"/>
      <c r="GQ8" s="119"/>
      <c r="GR8" s="41"/>
      <c r="GS8" s="125"/>
      <c r="GT8" s="119"/>
      <c r="GU8" s="119"/>
      <c r="GV8" s="63"/>
      <c r="GW8" s="63"/>
      <c r="GX8" s="124"/>
      <c r="GY8" s="119"/>
      <c r="GZ8" s="41"/>
      <c r="HA8" s="125"/>
      <c r="HB8" s="119"/>
      <c r="HC8" s="119"/>
      <c r="HD8" s="41"/>
      <c r="HE8" s="125"/>
      <c r="HF8" s="119"/>
      <c r="HG8" s="119"/>
      <c r="HH8" s="63"/>
      <c r="HI8" s="63"/>
      <c r="HJ8" s="124"/>
      <c r="HK8" s="119"/>
      <c r="HL8" s="41"/>
      <c r="HM8" s="125"/>
      <c r="HN8" s="124"/>
      <c r="HO8" s="119"/>
      <c r="HP8" s="41"/>
      <c r="HQ8" s="125"/>
      <c r="HR8" s="119"/>
      <c r="HS8" s="119"/>
      <c r="HT8" s="63"/>
      <c r="HU8" s="63"/>
      <c r="HV8" s="124"/>
      <c r="HW8" s="119"/>
      <c r="HX8" s="41"/>
      <c r="HY8" s="125"/>
      <c r="HZ8" s="119"/>
      <c r="IA8" s="119"/>
      <c r="IB8" s="41"/>
      <c r="IC8" s="125"/>
    </row>
    <row r="9" spans="1:237" s="325" customFormat="1" x14ac:dyDescent="0.25">
      <c r="A9" s="270"/>
      <c r="B9" s="119" t="s">
        <v>126</v>
      </c>
      <c r="C9" s="119" t="s">
        <v>138</v>
      </c>
      <c r="D9" s="63"/>
      <c r="E9" s="63"/>
      <c r="F9" s="124" t="s">
        <v>126</v>
      </c>
      <c r="G9" s="119" t="s">
        <v>138</v>
      </c>
      <c r="H9" s="41"/>
      <c r="I9" s="125"/>
      <c r="J9" s="119" t="s">
        <v>126</v>
      </c>
      <c r="K9" s="119" t="s">
        <v>138</v>
      </c>
      <c r="L9" s="63"/>
      <c r="M9" s="125"/>
      <c r="N9" s="124" t="s">
        <v>126</v>
      </c>
      <c r="O9" s="119" t="s">
        <v>138</v>
      </c>
      <c r="P9" s="41"/>
      <c r="Q9" s="125"/>
      <c r="R9" s="119" t="s">
        <v>126</v>
      </c>
      <c r="S9" s="119" t="s">
        <v>138</v>
      </c>
      <c r="T9" s="41"/>
      <c r="U9" s="125"/>
      <c r="V9" s="119" t="s">
        <v>126</v>
      </c>
      <c r="W9" s="119" t="s">
        <v>138</v>
      </c>
      <c r="X9" s="63"/>
      <c r="Y9" s="125"/>
      <c r="Z9" s="119" t="s">
        <v>126</v>
      </c>
      <c r="AA9" s="119" t="s">
        <v>139</v>
      </c>
      <c r="AB9" s="63"/>
      <c r="AC9" s="63"/>
      <c r="AD9" s="124" t="s">
        <v>126</v>
      </c>
      <c r="AE9" s="119" t="s">
        <v>140</v>
      </c>
      <c r="AF9" s="41"/>
      <c r="AG9" s="125"/>
      <c r="AH9" s="119" t="s">
        <v>126</v>
      </c>
      <c r="AI9" s="119" t="s">
        <v>140</v>
      </c>
      <c r="AJ9" s="63"/>
      <c r="AK9" s="63"/>
      <c r="AL9" s="124" t="s">
        <v>126</v>
      </c>
      <c r="AM9" s="119" t="s">
        <v>140</v>
      </c>
      <c r="AN9" s="41"/>
      <c r="AO9" s="125"/>
      <c r="AP9" s="119" t="s">
        <v>126</v>
      </c>
      <c r="AQ9" s="119" t="s">
        <v>140</v>
      </c>
      <c r="AR9" s="63"/>
      <c r="AS9" s="125"/>
      <c r="AT9" s="119" t="s">
        <v>126</v>
      </c>
      <c r="AU9" s="119" t="s">
        <v>140</v>
      </c>
      <c r="AV9" s="63"/>
      <c r="AW9" s="63"/>
      <c r="AX9" s="124" t="s">
        <v>126</v>
      </c>
      <c r="AY9" s="119" t="s">
        <v>141</v>
      </c>
      <c r="AZ9" s="41"/>
      <c r="BA9" s="125"/>
      <c r="BB9" s="119" t="s">
        <v>126</v>
      </c>
      <c r="BC9" s="119" t="s">
        <v>142</v>
      </c>
      <c r="BD9" s="41"/>
      <c r="BE9" s="125"/>
      <c r="BF9" s="119" t="s">
        <v>126</v>
      </c>
      <c r="BG9" s="119" t="s">
        <v>141</v>
      </c>
      <c r="BH9" s="41"/>
      <c r="BI9" s="125"/>
      <c r="BJ9" s="119" t="s">
        <v>126</v>
      </c>
      <c r="BK9" s="119" t="s">
        <v>142</v>
      </c>
      <c r="BL9" s="41"/>
      <c r="BM9" s="125"/>
      <c r="BN9" s="119" t="s">
        <v>126</v>
      </c>
      <c r="BO9" s="119" t="s">
        <v>141</v>
      </c>
      <c r="BP9" s="41"/>
      <c r="BQ9" s="125"/>
      <c r="BR9" s="119" t="s">
        <v>126</v>
      </c>
      <c r="BS9" s="119" t="s">
        <v>143</v>
      </c>
      <c r="BT9" s="63"/>
      <c r="BU9" s="125"/>
      <c r="BV9" s="119" t="s">
        <v>126</v>
      </c>
      <c r="BW9" s="119" t="s">
        <v>144</v>
      </c>
      <c r="BX9" s="63"/>
      <c r="BY9" s="63"/>
      <c r="BZ9" s="124" t="s">
        <v>126</v>
      </c>
      <c r="CA9" s="119" t="s">
        <v>144</v>
      </c>
      <c r="CB9" s="41"/>
      <c r="CC9" s="125"/>
      <c r="CD9" s="119" t="s">
        <v>126</v>
      </c>
      <c r="CE9" s="119" t="s">
        <v>144</v>
      </c>
      <c r="CF9" s="63"/>
      <c r="CG9" s="63"/>
      <c r="CH9" s="124" t="s">
        <v>126</v>
      </c>
      <c r="CI9" s="119" t="s">
        <v>145</v>
      </c>
      <c r="CJ9" s="41"/>
      <c r="CK9" s="125"/>
      <c r="CL9" s="119" t="s">
        <v>126</v>
      </c>
      <c r="CM9" s="119" t="s">
        <v>145</v>
      </c>
      <c r="CN9" s="63"/>
      <c r="CO9" s="63"/>
      <c r="CP9" s="124" t="s">
        <v>126</v>
      </c>
      <c r="CQ9" s="119" t="s">
        <v>145</v>
      </c>
      <c r="CR9" s="41"/>
      <c r="CS9" s="125"/>
      <c r="CT9" s="119" t="s">
        <v>126</v>
      </c>
      <c r="CU9" s="119" t="s">
        <v>145</v>
      </c>
      <c r="CV9" s="63"/>
      <c r="CW9" s="63"/>
      <c r="CX9" s="124" t="s">
        <v>126</v>
      </c>
      <c r="CY9" s="119" t="s">
        <v>145</v>
      </c>
      <c r="CZ9" s="41"/>
      <c r="DA9" s="125"/>
      <c r="DB9" s="119" t="s">
        <v>126</v>
      </c>
      <c r="DC9" s="119" t="s">
        <v>145</v>
      </c>
      <c r="DD9" s="41"/>
      <c r="DE9" s="125"/>
      <c r="DF9" s="119" t="s">
        <v>126</v>
      </c>
      <c r="DG9" s="119" t="s">
        <v>146</v>
      </c>
      <c r="DH9" s="63"/>
      <c r="DI9" s="63"/>
      <c r="DJ9" s="124" t="s">
        <v>126</v>
      </c>
      <c r="DK9" s="119" t="s">
        <v>146</v>
      </c>
      <c r="DL9" s="41"/>
      <c r="DM9" s="125"/>
      <c r="DN9" s="119" t="s">
        <v>126</v>
      </c>
      <c r="DO9" s="119" t="s">
        <v>146</v>
      </c>
      <c r="DP9" s="63"/>
      <c r="DQ9" s="63"/>
      <c r="DR9" s="124" t="s">
        <v>126</v>
      </c>
      <c r="DS9" s="119" t="s">
        <v>146</v>
      </c>
      <c r="DT9" s="41"/>
      <c r="DU9" s="125"/>
      <c r="DV9" s="119" t="s">
        <v>126</v>
      </c>
      <c r="DW9" s="119" t="s">
        <v>147</v>
      </c>
      <c r="DX9" s="63"/>
      <c r="DY9" s="63"/>
      <c r="DZ9" s="124" t="s">
        <v>126</v>
      </c>
      <c r="EA9" s="119" t="s">
        <v>148</v>
      </c>
      <c r="EB9" s="41"/>
      <c r="EC9" s="125"/>
      <c r="ED9" s="119" t="s">
        <v>126</v>
      </c>
      <c r="EE9" s="119" t="s">
        <v>148</v>
      </c>
      <c r="EF9" s="63"/>
      <c r="EG9" s="63"/>
      <c r="EH9" s="124" t="s">
        <v>126</v>
      </c>
      <c r="EI9" s="119" t="s">
        <v>147</v>
      </c>
      <c r="EJ9" s="41"/>
      <c r="EK9" s="125"/>
      <c r="EL9" s="119" t="s">
        <v>126</v>
      </c>
      <c r="EM9" s="119" t="s">
        <v>147</v>
      </c>
      <c r="EN9" s="63"/>
      <c r="EO9" s="63"/>
      <c r="EP9" s="124" t="s">
        <v>126</v>
      </c>
      <c r="EQ9" s="119" t="s">
        <v>147</v>
      </c>
      <c r="ER9" s="41"/>
      <c r="ES9" s="125"/>
      <c r="ET9" s="124" t="s">
        <v>126</v>
      </c>
      <c r="EU9" s="119" t="s">
        <v>148</v>
      </c>
      <c r="EV9" s="41"/>
      <c r="EW9" s="125"/>
      <c r="EX9" s="124" t="s">
        <v>126</v>
      </c>
      <c r="EY9" s="119" t="s">
        <v>148</v>
      </c>
      <c r="EZ9" s="41"/>
      <c r="FA9" s="125"/>
      <c r="FB9" s="119" t="s">
        <v>126</v>
      </c>
      <c r="FC9" s="119" t="s">
        <v>149</v>
      </c>
      <c r="FD9" s="63"/>
      <c r="FE9" s="63"/>
      <c r="FF9" s="124" t="s">
        <v>126</v>
      </c>
      <c r="FG9" s="119" t="s">
        <v>150</v>
      </c>
      <c r="FH9" s="41"/>
      <c r="FI9" s="125"/>
      <c r="FJ9" s="119" t="s">
        <v>126</v>
      </c>
      <c r="FK9" s="119" t="s">
        <v>150</v>
      </c>
      <c r="FL9" s="63"/>
      <c r="FM9" s="63"/>
      <c r="FN9" s="124" t="s">
        <v>126</v>
      </c>
      <c r="FO9" s="119" t="s">
        <v>150</v>
      </c>
      <c r="FP9" s="41"/>
      <c r="FQ9" s="125"/>
      <c r="FR9" s="119" t="s">
        <v>126</v>
      </c>
      <c r="FS9" s="119" t="s">
        <v>150</v>
      </c>
      <c r="FT9" s="63"/>
      <c r="FU9" s="63"/>
      <c r="FV9" s="43" t="s">
        <v>126</v>
      </c>
      <c r="FW9" s="63" t="s">
        <v>150</v>
      </c>
      <c r="FX9" s="63"/>
      <c r="FY9" s="63"/>
      <c r="FZ9" s="124" t="s">
        <v>126</v>
      </c>
      <c r="GA9" s="119" t="s">
        <v>151</v>
      </c>
      <c r="GB9" s="41"/>
      <c r="GC9" s="125"/>
      <c r="GD9" s="119" t="s">
        <v>126</v>
      </c>
      <c r="GE9" s="119" t="s">
        <v>151</v>
      </c>
      <c r="GF9" s="63"/>
      <c r="GG9" s="63"/>
      <c r="GH9" s="124" t="s">
        <v>126</v>
      </c>
      <c r="GI9" s="119" t="s">
        <v>152</v>
      </c>
      <c r="GJ9" s="41"/>
      <c r="GK9" s="125"/>
      <c r="GL9" s="119" t="s">
        <v>126</v>
      </c>
      <c r="GM9" s="119" t="s">
        <v>153</v>
      </c>
      <c r="GN9" s="63"/>
      <c r="GO9" s="63"/>
      <c r="GP9" s="124" t="s">
        <v>126</v>
      </c>
      <c r="GQ9" s="119" t="s">
        <v>153</v>
      </c>
      <c r="GR9" s="41"/>
      <c r="GS9" s="125"/>
      <c r="GT9" s="119" t="s">
        <v>126</v>
      </c>
      <c r="GU9" s="119" t="s">
        <v>153</v>
      </c>
      <c r="GV9" s="63"/>
      <c r="GW9" s="63"/>
      <c r="GX9" s="124" t="s">
        <v>126</v>
      </c>
      <c r="GY9" s="119" t="s">
        <v>153</v>
      </c>
      <c r="GZ9" s="41"/>
      <c r="HA9" s="125"/>
      <c r="HB9" s="119" t="s">
        <v>126</v>
      </c>
      <c r="HC9" s="119" t="s">
        <v>153</v>
      </c>
      <c r="HD9" s="41"/>
      <c r="HE9" s="125"/>
      <c r="HF9" s="119" t="s">
        <v>126</v>
      </c>
      <c r="HG9" s="119" t="s">
        <v>153</v>
      </c>
      <c r="HH9" s="63"/>
      <c r="HI9" s="63"/>
      <c r="HJ9" s="124" t="s">
        <v>126</v>
      </c>
      <c r="HK9" s="119" t="s">
        <v>153</v>
      </c>
      <c r="HL9" s="41"/>
      <c r="HM9" s="125"/>
      <c r="HN9" s="124" t="s">
        <v>126</v>
      </c>
      <c r="HO9" s="119" t="s">
        <v>154</v>
      </c>
      <c r="HP9" s="41"/>
      <c r="HQ9" s="125"/>
      <c r="HR9" s="119" t="s">
        <v>126</v>
      </c>
      <c r="HS9" s="119" t="s">
        <v>154</v>
      </c>
      <c r="HT9" s="63"/>
      <c r="HU9" s="63"/>
      <c r="HV9" s="124" t="s">
        <v>126</v>
      </c>
      <c r="HW9" s="119" t="s">
        <v>155</v>
      </c>
      <c r="HX9" s="41"/>
      <c r="HY9" s="125"/>
      <c r="HZ9" s="119" t="s">
        <v>126</v>
      </c>
      <c r="IA9" s="119" t="s">
        <v>155</v>
      </c>
      <c r="IB9" s="41"/>
      <c r="IC9" s="125"/>
    </row>
    <row r="10" spans="1:237" s="325" customFormat="1" x14ac:dyDescent="0.25">
      <c r="A10" s="270"/>
      <c r="B10" s="119" t="s">
        <v>127</v>
      </c>
      <c r="C10" s="119" t="s">
        <v>156</v>
      </c>
      <c r="D10" s="63"/>
      <c r="E10" s="63"/>
      <c r="F10" s="124" t="s">
        <v>127</v>
      </c>
      <c r="G10" s="119" t="s">
        <v>157</v>
      </c>
      <c r="H10" s="41"/>
      <c r="I10" s="125"/>
      <c r="J10" s="119" t="s">
        <v>127</v>
      </c>
      <c r="K10" s="119" t="s">
        <v>158</v>
      </c>
      <c r="L10" s="63"/>
      <c r="M10" s="125"/>
      <c r="N10" s="124" t="s">
        <v>127</v>
      </c>
      <c r="O10" s="119" t="s">
        <v>159</v>
      </c>
      <c r="P10" s="41"/>
      <c r="Q10" s="125"/>
      <c r="R10" s="119" t="s">
        <v>127</v>
      </c>
      <c r="S10" s="119" t="s">
        <v>160</v>
      </c>
      <c r="T10" s="41"/>
      <c r="U10" s="125"/>
      <c r="V10" s="119" t="s">
        <v>127</v>
      </c>
      <c r="W10" s="119" t="s">
        <v>161</v>
      </c>
      <c r="X10" s="63"/>
      <c r="Y10" s="125"/>
      <c r="Z10" s="119" t="s">
        <v>127</v>
      </c>
      <c r="AA10" s="119" t="s">
        <v>162</v>
      </c>
      <c r="AB10" s="63"/>
      <c r="AC10" s="63"/>
      <c r="AD10" s="124" t="s">
        <v>127</v>
      </c>
      <c r="AE10" s="119" t="s">
        <v>163</v>
      </c>
      <c r="AF10" s="41"/>
      <c r="AG10" s="125"/>
      <c r="AH10" s="119" t="s">
        <v>127</v>
      </c>
      <c r="AI10" s="119" t="s">
        <v>164</v>
      </c>
      <c r="AJ10" s="63"/>
      <c r="AK10" s="63"/>
      <c r="AL10" s="124" t="s">
        <v>127</v>
      </c>
      <c r="AM10" s="119" t="s">
        <v>165</v>
      </c>
      <c r="AN10" s="41"/>
      <c r="AO10" s="125"/>
      <c r="AP10" s="119" t="s">
        <v>127</v>
      </c>
      <c r="AQ10" s="119" t="s">
        <v>166</v>
      </c>
      <c r="AR10" s="63"/>
      <c r="AS10" s="125"/>
      <c r="AT10" s="119" t="s">
        <v>127</v>
      </c>
      <c r="AU10" s="119" t="s">
        <v>167</v>
      </c>
      <c r="AV10" s="63"/>
      <c r="AW10" s="63"/>
      <c r="AX10" s="124" t="s">
        <v>127</v>
      </c>
      <c r="AY10" s="119" t="s">
        <v>168</v>
      </c>
      <c r="AZ10" s="41"/>
      <c r="BA10" s="125"/>
      <c r="BB10" s="119" t="s">
        <v>127</v>
      </c>
      <c r="BC10" s="119" t="s">
        <v>169</v>
      </c>
      <c r="BD10" s="41"/>
      <c r="BE10" s="125"/>
      <c r="BF10" s="119" t="s">
        <v>127</v>
      </c>
      <c r="BG10" s="119" t="s">
        <v>170</v>
      </c>
      <c r="BH10" s="41"/>
      <c r="BI10" s="125"/>
      <c r="BJ10" s="119" t="s">
        <v>127</v>
      </c>
      <c r="BK10" s="119" t="s">
        <v>171</v>
      </c>
      <c r="BL10" s="41"/>
      <c r="BM10" s="125"/>
      <c r="BN10" s="119" t="s">
        <v>127</v>
      </c>
      <c r="BO10" s="119" t="s">
        <v>172</v>
      </c>
      <c r="BP10" s="41"/>
      <c r="BQ10" s="125"/>
      <c r="BR10" s="119" t="s">
        <v>127</v>
      </c>
      <c r="BS10" s="119" t="s">
        <v>173</v>
      </c>
      <c r="BT10" s="63"/>
      <c r="BU10" s="125"/>
      <c r="BV10" s="119" t="s">
        <v>127</v>
      </c>
      <c r="BW10" s="119" t="s">
        <v>174</v>
      </c>
      <c r="BX10" s="63"/>
      <c r="BY10" s="63"/>
      <c r="BZ10" s="124" t="s">
        <v>127</v>
      </c>
      <c r="CA10" s="119" t="s">
        <v>175</v>
      </c>
      <c r="CB10" s="41"/>
      <c r="CC10" s="125"/>
      <c r="CD10" s="119" t="s">
        <v>127</v>
      </c>
      <c r="CE10" s="119" t="s">
        <v>176</v>
      </c>
      <c r="CF10" s="63"/>
      <c r="CG10" s="63"/>
      <c r="CH10" s="124" t="s">
        <v>127</v>
      </c>
      <c r="CI10" s="119" t="s">
        <v>177</v>
      </c>
      <c r="CJ10" s="41"/>
      <c r="CK10" s="125"/>
      <c r="CL10" s="119" t="s">
        <v>127</v>
      </c>
      <c r="CM10" s="119" t="s">
        <v>178</v>
      </c>
      <c r="CN10" s="63"/>
      <c r="CO10" s="63"/>
      <c r="CP10" s="124" t="s">
        <v>127</v>
      </c>
      <c r="CQ10" s="119" t="s">
        <v>179</v>
      </c>
      <c r="CR10" s="41"/>
      <c r="CS10" s="125"/>
      <c r="CT10" s="119" t="s">
        <v>127</v>
      </c>
      <c r="CU10" s="119" t="s">
        <v>180</v>
      </c>
      <c r="CV10" s="63"/>
      <c r="CW10" s="63"/>
      <c r="CX10" s="124" t="s">
        <v>127</v>
      </c>
      <c r="CY10" s="119" t="s">
        <v>181</v>
      </c>
      <c r="CZ10" s="41"/>
      <c r="DA10" s="125"/>
      <c r="DB10" s="119" t="s">
        <v>127</v>
      </c>
      <c r="DC10" s="119" t="s">
        <v>408</v>
      </c>
      <c r="DD10" s="41"/>
      <c r="DE10" s="125"/>
      <c r="DF10" s="119" t="s">
        <v>127</v>
      </c>
      <c r="DG10" s="119" t="s">
        <v>182</v>
      </c>
      <c r="DH10" s="63"/>
      <c r="DI10" s="63"/>
      <c r="DJ10" s="124" t="s">
        <v>127</v>
      </c>
      <c r="DK10" s="119" t="s">
        <v>183</v>
      </c>
      <c r="DL10" s="41"/>
      <c r="DM10" s="125"/>
      <c r="DN10" s="119" t="s">
        <v>127</v>
      </c>
      <c r="DO10" s="119" t="s">
        <v>184</v>
      </c>
      <c r="DP10" s="63"/>
      <c r="DQ10" s="63"/>
      <c r="DR10" s="124" t="s">
        <v>127</v>
      </c>
      <c r="DS10" s="119" t="s">
        <v>185</v>
      </c>
      <c r="DT10" s="41"/>
      <c r="DU10" s="125"/>
      <c r="DV10" s="119" t="s">
        <v>127</v>
      </c>
      <c r="DW10" s="119" t="s">
        <v>186</v>
      </c>
      <c r="DX10" s="63"/>
      <c r="DY10" s="63"/>
      <c r="DZ10" s="124" t="s">
        <v>127</v>
      </c>
      <c r="EA10" s="119" t="s">
        <v>187</v>
      </c>
      <c r="EB10" s="41"/>
      <c r="EC10" s="125"/>
      <c r="ED10" s="119" t="s">
        <v>127</v>
      </c>
      <c r="EE10" s="119" t="s">
        <v>188</v>
      </c>
      <c r="EF10" s="63"/>
      <c r="EG10" s="63"/>
      <c r="EH10" s="124" t="s">
        <v>127</v>
      </c>
      <c r="EI10" s="119" t="s">
        <v>189</v>
      </c>
      <c r="EJ10" s="41"/>
      <c r="EK10" s="125"/>
      <c r="EL10" s="119" t="s">
        <v>127</v>
      </c>
      <c r="EM10" s="119" t="s">
        <v>190</v>
      </c>
      <c r="EN10" s="63"/>
      <c r="EO10" s="63"/>
      <c r="EP10" s="124" t="s">
        <v>127</v>
      </c>
      <c r="EQ10" s="119" t="s">
        <v>409</v>
      </c>
      <c r="ER10" s="41"/>
      <c r="ES10" s="125"/>
      <c r="ET10" s="124" t="s">
        <v>127</v>
      </c>
      <c r="EU10" s="119" t="s">
        <v>191</v>
      </c>
      <c r="EV10" s="41"/>
      <c r="EW10" s="125"/>
      <c r="EX10" s="124" t="s">
        <v>127</v>
      </c>
      <c r="EY10" s="119" t="s">
        <v>366</v>
      </c>
      <c r="EZ10" s="41"/>
      <c r="FA10" s="125"/>
      <c r="FB10" s="119" t="s">
        <v>127</v>
      </c>
      <c r="FC10" s="119" t="s">
        <v>192</v>
      </c>
      <c r="FD10" s="63"/>
      <c r="FE10" s="63"/>
      <c r="FF10" s="124" t="s">
        <v>127</v>
      </c>
      <c r="FG10" s="119" t="s">
        <v>193</v>
      </c>
      <c r="FH10" s="41"/>
      <c r="FI10" s="125"/>
      <c r="FJ10" s="119" t="s">
        <v>127</v>
      </c>
      <c r="FK10" s="119" t="s">
        <v>194</v>
      </c>
      <c r="FL10" s="63"/>
      <c r="FM10" s="63"/>
      <c r="FN10" s="124" t="s">
        <v>127</v>
      </c>
      <c r="FO10" s="119" t="s">
        <v>195</v>
      </c>
      <c r="FP10" s="41"/>
      <c r="FQ10" s="125"/>
      <c r="FR10" s="119" t="s">
        <v>127</v>
      </c>
      <c r="FS10" s="119" t="s">
        <v>196</v>
      </c>
      <c r="FT10" s="63"/>
      <c r="FU10" s="63"/>
      <c r="FV10" s="43" t="s">
        <v>127</v>
      </c>
      <c r="FW10" s="63" t="s">
        <v>372</v>
      </c>
      <c r="FX10" s="63"/>
      <c r="FY10" s="63"/>
      <c r="FZ10" s="124" t="s">
        <v>127</v>
      </c>
      <c r="GA10" s="119" t="s">
        <v>197</v>
      </c>
      <c r="GB10" s="41"/>
      <c r="GC10" s="125"/>
      <c r="GD10" s="119" t="s">
        <v>127</v>
      </c>
      <c r="GE10" s="119" t="s">
        <v>198</v>
      </c>
      <c r="GF10" s="63"/>
      <c r="GG10" s="63"/>
      <c r="GH10" s="124" t="s">
        <v>127</v>
      </c>
      <c r="GI10" s="119" t="s">
        <v>199</v>
      </c>
      <c r="GJ10" s="41"/>
      <c r="GK10" s="125"/>
      <c r="GL10" s="119" t="s">
        <v>127</v>
      </c>
      <c r="GM10" s="119" t="s">
        <v>200</v>
      </c>
      <c r="GN10" s="63"/>
      <c r="GO10" s="63"/>
      <c r="GP10" s="124" t="s">
        <v>127</v>
      </c>
      <c r="GQ10" s="119" t="s">
        <v>201</v>
      </c>
      <c r="GR10" s="41"/>
      <c r="GS10" s="125"/>
      <c r="GT10" s="119" t="s">
        <v>127</v>
      </c>
      <c r="GU10" s="119" t="s">
        <v>202</v>
      </c>
      <c r="GV10" s="63"/>
      <c r="GW10" s="63"/>
      <c r="GX10" s="124" t="s">
        <v>127</v>
      </c>
      <c r="GY10" s="119" t="s">
        <v>203</v>
      </c>
      <c r="GZ10" s="41"/>
      <c r="HA10" s="125"/>
      <c r="HB10" s="119" t="s">
        <v>127</v>
      </c>
      <c r="HC10" s="119" t="s">
        <v>410</v>
      </c>
      <c r="HD10" s="41"/>
      <c r="HE10" s="125"/>
      <c r="HF10" s="119" t="s">
        <v>127</v>
      </c>
      <c r="HG10" s="119" t="s">
        <v>204</v>
      </c>
      <c r="HH10" s="63"/>
      <c r="HI10" s="63"/>
      <c r="HJ10" s="124" t="s">
        <v>127</v>
      </c>
      <c r="HK10" s="119" t="s">
        <v>411</v>
      </c>
      <c r="HL10" s="41"/>
      <c r="HM10" s="125"/>
      <c r="HN10" s="124" t="s">
        <v>127</v>
      </c>
      <c r="HO10" s="119" t="s">
        <v>205</v>
      </c>
      <c r="HP10" s="41"/>
      <c r="HQ10" s="125"/>
      <c r="HR10" s="119" t="s">
        <v>127</v>
      </c>
      <c r="HS10" s="119" t="s">
        <v>206</v>
      </c>
      <c r="HT10" s="63"/>
      <c r="HU10" s="63"/>
      <c r="HV10" s="124" t="s">
        <v>127</v>
      </c>
      <c r="HW10" s="119" t="s">
        <v>207</v>
      </c>
      <c r="HX10" s="41"/>
      <c r="HY10" s="125"/>
      <c r="HZ10" s="119" t="s">
        <v>127</v>
      </c>
      <c r="IA10" s="119" t="s">
        <v>208</v>
      </c>
      <c r="IB10" s="41"/>
      <c r="IC10" s="125"/>
    </row>
    <row r="11" spans="1:237" s="325" customFormat="1" x14ac:dyDescent="0.25">
      <c r="A11" s="270"/>
      <c r="B11" s="119" t="s">
        <v>134</v>
      </c>
      <c r="C11" s="119" t="s">
        <v>209</v>
      </c>
      <c r="D11" s="63"/>
      <c r="E11" s="63"/>
      <c r="F11" s="124" t="s">
        <v>134</v>
      </c>
      <c r="G11" s="119" t="s">
        <v>209</v>
      </c>
      <c r="H11" s="41"/>
      <c r="I11" s="125"/>
      <c r="J11" s="119" t="s">
        <v>134</v>
      </c>
      <c r="K11" s="119" t="s">
        <v>209</v>
      </c>
      <c r="L11" s="63"/>
      <c r="M11" s="125"/>
      <c r="N11" s="124" t="s">
        <v>134</v>
      </c>
      <c r="O11" s="119" t="s">
        <v>209</v>
      </c>
      <c r="P11" s="41"/>
      <c r="Q11" s="125"/>
      <c r="R11" s="119" t="s">
        <v>134</v>
      </c>
      <c r="S11" s="119" t="s">
        <v>209</v>
      </c>
      <c r="T11" s="41"/>
      <c r="U11" s="125"/>
      <c r="V11" s="119" t="s">
        <v>134</v>
      </c>
      <c r="W11" s="119" t="s">
        <v>209</v>
      </c>
      <c r="X11" s="63"/>
      <c r="Y11" s="125"/>
      <c r="Z11" s="119" t="s">
        <v>134</v>
      </c>
      <c r="AA11" s="119" t="s">
        <v>209</v>
      </c>
      <c r="AB11" s="63"/>
      <c r="AC11" s="63"/>
      <c r="AD11" s="124" t="s">
        <v>134</v>
      </c>
      <c r="AE11" s="119" t="s">
        <v>209</v>
      </c>
      <c r="AF11" s="41"/>
      <c r="AG11" s="125"/>
      <c r="AH11" s="119" t="s">
        <v>134</v>
      </c>
      <c r="AI11" s="119" t="s">
        <v>209</v>
      </c>
      <c r="AJ11" s="63"/>
      <c r="AK11" s="63"/>
      <c r="AL11" s="124" t="s">
        <v>134</v>
      </c>
      <c r="AM11" s="119" t="s">
        <v>209</v>
      </c>
      <c r="AN11" s="41"/>
      <c r="AO11" s="125"/>
      <c r="AP11" s="119" t="s">
        <v>134</v>
      </c>
      <c r="AQ11" s="119" t="s">
        <v>209</v>
      </c>
      <c r="AR11" s="63"/>
      <c r="AS11" s="125"/>
      <c r="AT11" s="119" t="s">
        <v>134</v>
      </c>
      <c r="AU11" s="119" t="s">
        <v>209</v>
      </c>
      <c r="AV11" s="63"/>
      <c r="AW11" s="63"/>
      <c r="AX11" s="124" t="s">
        <v>134</v>
      </c>
      <c r="AY11" s="119" t="s">
        <v>209</v>
      </c>
      <c r="AZ11" s="41"/>
      <c r="BA11" s="125"/>
      <c r="BB11" s="119" t="s">
        <v>134</v>
      </c>
      <c r="BC11" s="119" t="s">
        <v>209</v>
      </c>
      <c r="BD11" s="41"/>
      <c r="BE11" s="125"/>
      <c r="BF11" s="119" t="s">
        <v>134</v>
      </c>
      <c r="BG11" s="119" t="s">
        <v>209</v>
      </c>
      <c r="BH11" s="41"/>
      <c r="BI11" s="125"/>
      <c r="BJ11" s="119" t="s">
        <v>134</v>
      </c>
      <c r="BK11" s="119" t="s">
        <v>209</v>
      </c>
      <c r="BL11" s="41"/>
      <c r="BM11" s="125"/>
      <c r="BN11" s="119" t="s">
        <v>134</v>
      </c>
      <c r="BO11" s="119" t="s">
        <v>209</v>
      </c>
      <c r="BP11" s="41"/>
      <c r="BQ11" s="125"/>
      <c r="BR11" s="119" t="s">
        <v>134</v>
      </c>
      <c r="BS11" s="119" t="s">
        <v>209</v>
      </c>
      <c r="BT11" s="63"/>
      <c r="BU11" s="125"/>
      <c r="BV11" s="119" t="s">
        <v>134</v>
      </c>
      <c r="BW11" s="119" t="s">
        <v>209</v>
      </c>
      <c r="BX11" s="63"/>
      <c r="BY11" s="63"/>
      <c r="BZ11" s="124" t="s">
        <v>134</v>
      </c>
      <c r="CA11" s="119" t="s">
        <v>209</v>
      </c>
      <c r="CB11" s="41"/>
      <c r="CC11" s="125"/>
      <c r="CD11" s="119" t="s">
        <v>134</v>
      </c>
      <c r="CE11" s="119" t="s">
        <v>209</v>
      </c>
      <c r="CF11" s="63"/>
      <c r="CG11" s="63"/>
      <c r="CH11" s="124" t="s">
        <v>134</v>
      </c>
      <c r="CI11" s="119" t="s">
        <v>209</v>
      </c>
      <c r="CJ11" s="41"/>
      <c r="CK11" s="125"/>
      <c r="CL11" s="119" t="s">
        <v>134</v>
      </c>
      <c r="CM11" s="119" t="s">
        <v>209</v>
      </c>
      <c r="CN11" s="63"/>
      <c r="CO11" s="63"/>
      <c r="CP11" s="124" t="s">
        <v>134</v>
      </c>
      <c r="CQ11" s="119" t="s">
        <v>209</v>
      </c>
      <c r="CR11" s="41"/>
      <c r="CS11" s="125"/>
      <c r="CT11" s="119" t="s">
        <v>134</v>
      </c>
      <c r="CU11" s="119" t="s">
        <v>209</v>
      </c>
      <c r="CV11" s="63"/>
      <c r="CW11" s="63"/>
      <c r="CX11" s="124" t="s">
        <v>134</v>
      </c>
      <c r="CY11" s="119" t="s">
        <v>209</v>
      </c>
      <c r="CZ11" s="41"/>
      <c r="DA11" s="125"/>
      <c r="DB11" s="119" t="s">
        <v>134</v>
      </c>
      <c r="DC11" s="119" t="s">
        <v>209</v>
      </c>
      <c r="DD11" s="41"/>
      <c r="DE11" s="125"/>
      <c r="DF11" s="119" t="s">
        <v>134</v>
      </c>
      <c r="DG11" s="119" t="s">
        <v>209</v>
      </c>
      <c r="DH11" s="63"/>
      <c r="DI11" s="63"/>
      <c r="DJ11" s="124" t="s">
        <v>134</v>
      </c>
      <c r="DK11" s="119" t="s">
        <v>209</v>
      </c>
      <c r="DL11" s="41"/>
      <c r="DM11" s="125"/>
      <c r="DN11" s="119" t="s">
        <v>134</v>
      </c>
      <c r="DO11" s="119" t="s">
        <v>209</v>
      </c>
      <c r="DP11" s="63"/>
      <c r="DQ11" s="63"/>
      <c r="DR11" s="124" t="s">
        <v>134</v>
      </c>
      <c r="DS11" s="119" t="s">
        <v>209</v>
      </c>
      <c r="DT11" s="41"/>
      <c r="DU11" s="125"/>
      <c r="DV11" s="119" t="s">
        <v>134</v>
      </c>
      <c r="DW11" s="119" t="s">
        <v>209</v>
      </c>
      <c r="DX11" s="63"/>
      <c r="DY11" s="63"/>
      <c r="DZ11" s="124" t="s">
        <v>134</v>
      </c>
      <c r="EA11" s="119" t="s">
        <v>209</v>
      </c>
      <c r="EB11" s="41"/>
      <c r="EC11" s="125"/>
      <c r="ED11" s="119" t="s">
        <v>134</v>
      </c>
      <c r="EE11" s="119" t="s">
        <v>209</v>
      </c>
      <c r="EF11" s="63"/>
      <c r="EG11" s="63"/>
      <c r="EH11" s="124" t="s">
        <v>134</v>
      </c>
      <c r="EI11" s="119" t="s">
        <v>209</v>
      </c>
      <c r="EJ11" s="41"/>
      <c r="EK11" s="125"/>
      <c r="EL11" s="119" t="s">
        <v>134</v>
      </c>
      <c r="EM11" s="119" t="s">
        <v>209</v>
      </c>
      <c r="EN11" s="63"/>
      <c r="EO11" s="63"/>
      <c r="EP11" s="124" t="s">
        <v>134</v>
      </c>
      <c r="EQ11" s="119" t="s">
        <v>209</v>
      </c>
      <c r="ER11" s="41"/>
      <c r="ES11" s="125"/>
      <c r="ET11" s="124" t="s">
        <v>134</v>
      </c>
      <c r="EU11" s="119" t="s">
        <v>209</v>
      </c>
      <c r="EV11" s="41"/>
      <c r="EW11" s="125"/>
      <c r="EX11" s="124" t="s">
        <v>134</v>
      </c>
      <c r="EY11" s="119" t="s">
        <v>209</v>
      </c>
      <c r="EZ11" s="41"/>
      <c r="FA11" s="125"/>
      <c r="FB11" s="119" t="s">
        <v>134</v>
      </c>
      <c r="FC11" s="119" t="s">
        <v>209</v>
      </c>
      <c r="FD11" s="63"/>
      <c r="FE11" s="63"/>
      <c r="FF11" s="124" t="s">
        <v>134</v>
      </c>
      <c r="FG11" s="119" t="s">
        <v>209</v>
      </c>
      <c r="FH11" s="41"/>
      <c r="FI11" s="125"/>
      <c r="FJ11" s="119" t="s">
        <v>134</v>
      </c>
      <c r="FK11" s="119" t="s">
        <v>209</v>
      </c>
      <c r="FL11" s="63"/>
      <c r="FM11" s="63"/>
      <c r="FN11" s="124" t="s">
        <v>134</v>
      </c>
      <c r="FO11" s="119" t="s">
        <v>209</v>
      </c>
      <c r="FP11" s="41"/>
      <c r="FQ11" s="125"/>
      <c r="FR11" s="119" t="s">
        <v>134</v>
      </c>
      <c r="FS11" s="119" t="s">
        <v>209</v>
      </c>
      <c r="FT11" s="63"/>
      <c r="FU11" s="63"/>
      <c r="FV11" s="43" t="s">
        <v>134</v>
      </c>
      <c r="FW11" s="63" t="s">
        <v>209</v>
      </c>
      <c r="FX11" s="63"/>
      <c r="FY11" s="63"/>
      <c r="FZ11" s="124" t="s">
        <v>134</v>
      </c>
      <c r="GA11" s="119" t="s">
        <v>209</v>
      </c>
      <c r="GB11" s="41"/>
      <c r="GC11" s="125"/>
      <c r="GD11" s="119" t="s">
        <v>134</v>
      </c>
      <c r="GE11" s="119" t="s">
        <v>209</v>
      </c>
      <c r="GF11" s="63"/>
      <c r="GG11" s="63"/>
      <c r="GH11" s="124" t="s">
        <v>134</v>
      </c>
      <c r="GI11" s="119" t="s">
        <v>209</v>
      </c>
      <c r="GJ11" s="41"/>
      <c r="GK11" s="125"/>
      <c r="GL11" s="119" t="s">
        <v>134</v>
      </c>
      <c r="GM11" s="119" t="s">
        <v>209</v>
      </c>
      <c r="GN11" s="63"/>
      <c r="GO11" s="63"/>
      <c r="GP11" s="124" t="s">
        <v>134</v>
      </c>
      <c r="GQ11" s="119" t="s">
        <v>209</v>
      </c>
      <c r="GR11" s="41"/>
      <c r="GS11" s="125"/>
      <c r="GT11" s="119" t="s">
        <v>134</v>
      </c>
      <c r="GU11" s="119" t="s">
        <v>209</v>
      </c>
      <c r="GV11" s="63"/>
      <c r="GW11" s="63"/>
      <c r="GX11" s="124" t="s">
        <v>134</v>
      </c>
      <c r="GY11" s="119" t="s">
        <v>209</v>
      </c>
      <c r="GZ11" s="41"/>
      <c r="HA11" s="125"/>
      <c r="HB11" s="119" t="s">
        <v>134</v>
      </c>
      <c r="HC11" s="119" t="s">
        <v>209</v>
      </c>
      <c r="HD11" s="41"/>
      <c r="HE11" s="125"/>
      <c r="HF11" s="119" t="s">
        <v>134</v>
      </c>
      <c r="HG11" s="119" t="s">
        <v>209</v>
      </c>
      <c r="HH11" s="63"/>
      <c r="HI11" s="63"/>
      <c r="HJ11" s="124" t="s">
        <v>134</v>
      </c>
      <c r="HK11" s="119" t="s">
        <v>209</v>
      </c>
      <c r="HL11" s="41"/>
      <c r="HM11" s="125"/>
      <c r="HN11" s="124" t="s">
        <v>134</v>
      </c>
      <c r="HO11" s="119" t="s">
        <v>209</v>
      </c>
      <c r="HP11" s="41"/>
      <c r="HQ11" s="125"/>
      <c r="HR11" s="119" t="s">
        <v>134</v>
      </c>
      <c r="HS11" s="119" t="s">
        <v>209</v>
      </c>
      <c r="HT11" s="63"/>
      <c r="HU11" s="63"/>
      <c r="HV11" s="124" t="s">
        <v>134</v>
      </c>
      <c r="HW11" s="119" t="s">
        <v>209</v>
      </c>
      <c r="HX11" s="41"/>
      <c r="HY11" s="125"/>
      <c r="HZ11" s="119" t="s">
        <v>134</v>
      </c>
      <c r="IA11" s="119" t="s">
        <v>209</v>
      </c>
      <c r="IB11" s="41"/>
      <c r="IC11" s="125"/>
    </row>
    <row r="12" spans="1:237" s="325" customFormat="1" x14ac:dyDescent="0.25">
      <c r="A12" s="270"/>
      <c r="B12" s="119" t="s">
        <v>135</v>
      </c>
      <c r="C12" s="119" t="s">
        <v>210</v>
      </c>
      <c r="D12" s="63"/>
      <c r="E12" s="63"/>
      <c r="F12" s="124" t="s">
        <v>135</v>
      </c>
      <c r="G12" s="119" t="s">
        <v>210</v>
      </c>
      <c r="H12" s="41"/>
      <c r="I12" s="125"/>
      <c r="J12" s="119" t="s">
        <v>135</v>
      </c>
      <c r="K12" s="119" t="s">
        <v>210</v>
      </c>
      <c r="L12" s="63"/>
      <c r="M12" s="125"/>
      <c r="N12" s="124" t="s">
        <v>135</v>
      </c>
      <c r="O12" s="119" t="s">
        <v>210</v>
      </c>
      <c r="P12" s="41"/>
      <c r="Q12" s="125"/>
      <c r="R12" s="119" t="s">
        <v>135</v>
      </c>
      <c r="S12" s="119" t="s">
        <v>210</v>
      </c>
      <c r="T12" s="41"/>
      <c r="U12" s="125"/>
      <c r="V12" s="119" t="s">
        <v>135</v>
      </c>
      <c r="W12" s="119" t="s">
        <v>210</v>
      </c>
      <c r="X12" s="63"/>
      <c r="Y12" s="125"/>
      <c r="Z12" s="119" t="s">
        <v>135</v>
      </c>
      <c r="AA12" s="119" t="s">
        <v>210</v>
      </c>
      <c r="AB12" s="63"/>
      <c r="AC12" s="63"/>
      <c r="AD12" s="124" t="s">
        <v>135</v>
      </c>
      <c r="AE12" s="119" t="s">
        <v>210</v>
      </c>
      <c r="AF12" s="41"/>
      <c r="AG12" s="125"/>
      <c r="AH12" s="119" t="s">
        <v>135</v>
      </c>
      <c r="AI12" s="119" t="s">
        <v>211</v>
      </c>
      <c r="AJ12" s="63"/>
      <c r="AK12" s="63"/>
      <c r="AL12" s="124" t="s">
        <v>135</v>
      </c>
      <c r="AM12" s="119" t="s">
        <v>210</v>
      </c>
      <c r="AN12" s="41"/>
      <c r="AO12" s="125"/>
      <c r="AP12" s="119" t="s">
        <v>135</v>
      </c>
      <c r="AQ12" s="119" t="s">
        <v>210</v>
      </c>
      <c r="AR12" s="63"/>
      <c r="AS12" s="125"/>
      <c r="AT12" s="119" t="s">
        <v>135</v>
      </c>
      <c r="AU12" s="119" t="s">
        <v>210</v>
      </c>
      <c r="AV12" s="63"/>
      <c r="AW12" s="63"/>
      <c r="AX12" s="124" t="s">
        <v>135</v>
      </c>
      <c r="AY12" s="119" t="s">
        <v>211</v>
      </c>
      <c r="AZ12" s="41"/>
      <c r="BA12" s="125"/>
      <c r="BB12" s="119" t="s">
        <v>135</v>
      </c>
      <c r="BC12" s="119" t="s">
        <v>210</v>
      </c>
      <c r="BD12" s="41"/>
      <c r="BE12" s="125"/>
      <c r="BF12" s="119" t="s">
        <v>135</v>
      </c>
      <c r="BG12" s="119" t="s">
        <v>210</v>
      </c>
      <c r="BH12" s="41"/>
      <c r="BI12" s="125"/>
      <c r="BJ12" s="119" t="s">
        <v>135</v>
      </c>
      <c r="BK12" s="119" t="s">
        <v>210</v>
      </c>
      <c r="BL12" s="41"/>
      <c r="BM12" s="125"/>
      <c r="BN12" s="119" t="s">
        <v>135</v>
      </c>
      <c r="BO12" s="119" t="s">
        <v>210</v>
      </c>
      <c r="BP12" s="41"/>
      <c r="BQ12" s="125"/>
      <c r="BR12" s="119" t="s">
        <v>135</v>
      </c>
      <c r="BS12" s="119" t="s">
        <v>210</v>
      </c>
      <c r="BT12" s="63"/>
      <c r="BU12" s="125"/>
      <c r="BV12" s="119" t="s">
        <v>135</v>
      </c>
      <c r="BW12" s="119" t="s">
        <v>210</v>
      </c>
      <c r="BX12" s="63"/>
      <c r="BY12" s="63"/>
      <c r="BZ12" s="124" t="s">
        <v>135</v>
      </c>
      <c r="CA12" s="119" t="s">
        <v>210</v>
      </c>
      <c r="CB12" s="41"/>
      <c r="CC12" s="125"/>
      <c r="CD12" s="119" t="s">
        <v>135</v>
      </c>
      <c r="CE12" s="119" t="s">
        <v>210</v>
      </c>
      <c r="CF12" s="63"/>
      <c r="CG12" s="63"/>
      <c r="CH12" s="124" t="s">
        <v>135</v>
      </c>
      <c r="CI12" s="119" t="s">
        <v>210</v>
      </c>
      <c r="CJ12" s="41"/>
      <c r="CK12" s="125"/>
      <c r="CL12" s="119" t="s">
        <v>135</v>
      </c>
      <c r="CM12" s="119" t="s">
        <v>210</v>
      </c>
      <c r="CN12" s="63"/>
      <c r="CO12" s="63"/>
      <c r="CP12" s="124" t="s">
        <v>135</v>
      </c>
      <c r="CQ12" s="119" t="s">
        <v>210</v>
      </c>
      <c r="CR12" s="41"/>
      <c r="CS12" s="125"/>
      <c r="CT12" s="119" t="s">
        <v>135</v>
      </c>
      <c r="CU12" s="119" t="s">
        <v>210</v>
      </c>
      <c r="CV12" s="63"/>
      <c r="CW12" s="63"/>
      <c r="CX12" s="124" t="s">
        <v>135</v>
      </c>
      <c r="CY12" s="119" t="s">
        <v>210</v>
      </c>
      <c r="CZ12" s="41"/>
      <c r="DA12" s="125"/>
      <c r="DB12" s="119" t="s">
        <v>135</v>
      </c>
      <c r="DC12" s="119" t="s">
        <v>210</v>
      </c>
      <c r="DD12" s="41"/>
      <c r="DE12" s="125"/>
      <c r="DF12" s="119" t="s">
        <v>135</v>
      </c>
      <c r="DG12" s="119" t="s">
        <v>211</v>
      </c>
      <c r="DH12" s="63"/>
      <c r="DI12" s="63"/>
      <c r="DJ12" s="124" t="s">
        <v>135</v>
      </c>
      <c r="DK12" s="119" t="s">
        <v>210</v>
      </c>
      <c r="DL12" s="41"/>
      <c r="DM12" s="125"/>
      <c r="DN12" s="119" t="s">
        <v>135</v>
      </c>
      <c r="DO12" s="119" t="s">
        <v>212</v>
      </c>
      <c r="DP12" s="63"/>
      <c r="DQ12" s="63"/>
      <c r="DR12" s="124" t="s">
        <v>135</v>
      </c>
      <c r="DS12" s="119" t="s">
        <v>212</v>
      </c>
      <c r="DT12" s="41"/>
      <c r="DU12" s="125"/>
      <c r="DV12" s="119" t="s">
        <v>135</v>
      </c>
      <c r="DW12" s="119" t="s">
        <v>210</v>
      </c>
      <c r="DX12" s="63"/>
      <c r="DY12" s="63"/>
      <c r="DZ12" s="124" t="s">
        <v>135</v>
      </c>
      <c r="EA12" s="119" t="s">
        <v>210</v>
      </c>
      <c r="EB12" s="41"/>
      <c r="EC12" s="125"/>
      <c r="ED12" s="119" t="s">
        <v>135</v>
      </c>
      <c r="EE12" s="119" t="s">
        <v>210</v>
      </c>
      <c r="EF12" s="63"/>
      <c r="EG12" s="63"/>
      <c r="EH12" s="124" t="s">
        <v>135</v>
      </c>
      <c r="EI12" s="119" t="s">
        <v>210</v>
      </c>
      <c r="EJ12" s="41"/>
      <c r="EK12" s="125"/>
      <c r="EL12" s="119" t="s">
        <v>135</v>
      </c>
      <c r="EM12" s="119" t="s">
        <v>210</v>
      </c>
      <c r="EN12" s="63"/>
      <c r="EO12" s="63"/>
      <c r="EP12" s="124" t="s">
        <v>135</v>
      </c>
      <c r="EQ12" s="119" t="s">
        <v>210</v>
      </c>
      <c r="ER12" s="41"/>
      <c r="ES12" s="125"/>
      <c r="ET12" s="124" t="s">
        <v>135</v>
      </c>
      <c r="EU12" s="119" t="s">
        <v>210</v>
      </c>
      <c r="EV12" s="41"/>
      <c r="EW12" s="125"/>
      <c r="EX12" s="124" t="s">
        <v>135</v>
      </c>
      <c r="EY12" s="119" t="s">
        <v>210</v>
      </c>
      <c r="EZ12" s="41"/>
      <c r="FA12" s="125"/>
      <c r="FB12" s="119" t="s">
        <v>135</v>
      </c>
      <c r="FC12" s="119" t="s">
        <v>210</v>
      </c>
      <c r="FD12" s="63"/>
      <c r="FE12" s="63"/>
      <c r="FF12" s="124" t="s">
        <v>135</v>
      </c>
      <c r="FG12" s="119" t="s">
        <v>210</v>
      </c>
      <c r="FH12" s="41"/>
      <c r="FI12" s="125"/>
      <c r="FJ12" s="119" t="s">
        <v>135</v>
      </c>
      <c r="FK12" s="119" t="s">
        <v>210</v>
      </c>
      <c r="FL12" s="63"/>
      <c r="FM12" s="63"/>
      <c r="FN12" s="124" t="s">
        <v>135</v>
      </c>
      <c r="FO12" s="119" t="s">
        <v>210</v>
      </c>
      <c r="FP12" s="41"/>
      <c r="FQ12" s="125"/>
      <c r="FR12" s="119" t="s">
        <v>135</v>
      </c>
      <c r="FS12" s="119" t="s">
        <v>210</v>
      </c>
      <c r="FT12" s="63"/>
      <c r="FU12" s="63"/>
      <c r="FV12" s="43" t="s">
        <v>135</v>
      </c>
      <c r="FW12" s="63" t="s">
        <v>210</v>
      </c>
      <c r="FX12" s="63"/>
      <c r="FY12" s="63"/>
      <c r="FZ12" s="124" t="s">
        <v>135</v>
      </c>
      <c r="GA12" s="119" t="s">
        <v>210</v>
      </c>
      <c r="GB12" s="41"/>
      <c r="GC12" s="125"/>
      <c r="GD12" s="119" t="s">
        <v>135</v>
      </c>
      <c r="GE12" s="119" t="s">
        <v>210</v>
      </c>
      <c r="GF12" s="63"/>
      <c r="GG12" s="63"/>
      <c r="GH12" s="124" t="s">
        <v>135</v>
      </c>
      <c r="GI12" s="119" t="s">
        <v>210</v>
      </c>
      <c r="GJ12" s="41"/>
      <c r="GK12" s="125"/>
      <c r="GL12" s="119" t="s">
        <v>135</v>
      </c>
      <c r="GM12" s="119" t="s">
        <v>210</v>
      </c>
      <c r="GN12" s="63"/>
      <c r="GO12" s="63"/>
      <c r="GP12" s="124" t="s">
        <v>135</v>
      </c>
      <c r="GQ12" s="119" t="s">
        <v>210</v>
      </c>
      <c r="GR12" s="41"/>
      <c r="GS12" s="125"/>
      <c r="GT12" s="119" t="s">
        <v>135</v>
      </c>
      <c r="GU12" s="119" t="s">
        <v>210</v>
      </c>
      <c r="GV12" s="63"/>
      <c r="GW12" s="63"/>
      <c r="GX12" s="124" t="s">
        <v>135</v>
      </c>
      <c r="GY12" s="119" t="s">
        <v>210</v>
      </c>
      <c r="GZ12" s="41"/>
      <c r="HA12" s="125"/>
      <c r="HB12" s="119" t="s">
        <v>135</v>
      </c>
      <c r="HC12" s="119" t="s">
        <v>210</v>
      </c>
      <c r="HD12" s="41"/>
      <c r="HE12" s="125"/>
      <c r="HF12" s="119" t="s">
        <v>135</v>
      </c>
      <c r="HG12" s="119" t="s">
        <v>210</v>
      </c>
      <c r="HH12" s="63"/>
      <c r="HI12" s="63"/>
      <c r="HJ12" s="124" t="s">
        <v>135</v>
      </c>
      <c r="HK12" s="119" t="s">
        <v>210</v>
      </c>
      <c r="HL12" s="41"/>
      <c r="HM12" s="125"/>
      <c r="HN12" s="124" t="s">
        <v>135</v>
      </c>
      <c r="HO12" s="119" t="s">
        <v>210</v>
      </c>
      <c r="HP12" s="41"/>
      <c r="HQ12" s="125"/>
      <c r="HR12" s="119" t="s">
        <v>135</v>
      </c>
      <c r="HS12" s="119" t="s">
        <v>210</v>
      </c>
      <c r="HT12" s="63"/>
      <c r="HU12" s="63"/>
      <c r="HV12" s="124" t="s">
        <v>135</v>
      </c>
      <c r="HW12" s="119" t="s">
        <v>210</v>
      </c>
      <c r="HX12" s="41"/>
      <c r="HY12" s="125"/>
      <c r="HZ12" s="119" t="s">
        <v>135</v>
      </c>
      <c r="IA12" s="119" t="s">
        <v>210</v>
      </c>
      <c r="IB12" s="41"/>
      <c r="IC12" s="125"/>
    </row>
    <row r="13" spans="1:237" s="325" customFormat="1" x14ac:dyDescent="0.25">
      <c r="A13" s="270"/>
      <c r="B13" s="119" t="s">
        <v>136</v>
      </c>
      <c r="C13" s="119" t="s">
        <v>213</v>
      </c>
      <c r="D13" s="63"/>
      <c r="E13" s="63"/>
      <c r="F13" s="124" t="s">
        <v>136</v>
      </c>
      <c r="G13" s="119" t="s">
        <v>213</v>
      </c>
      <c r="H13" s="41"/>
      <c r="I13" s="125"/>
      <c r="J13" s="119" t="s">
        <v>136</v>
      </c>
      <c r="K13" s="119" t="s">
        <v>213</v>
      </c>
      <c r="L13" s="63"/>
      <c r="M13" s="125"/>
      <c r="N13" s="124" t="s">
        <v>136</v>
      </c>
      <c r="O13" s="119" t="s">
        <v>213</v>
      </c>
      <c r="P13" s="41"/>
      <c r="Q13" s="125"/>
      <c r="R13" s="119" t="s">
        <v>136</v>
      </c>
      <c r="S13" s="119" t="s">
        <v>213</v>
      </c>
      <c r="T13" s="41"/>
      <c r="U13" s="125"/>
      <c r="V13" s="119" t="s">
        <v>136</v>
      </c>
      <c r="W13" s="119" t="s">
        <v>213</v>
      </c>
      <c r="X13" s="63"/>
      <c r="Y13" s="125"/>
      <c r="Z13" s="119" t="s">
        <v>136</v>
      </c>
      <c r="AA13" s="119" t="s">
        <v>1</v>
      </c>
      <c r="AB13" s="63"/>
      <c r="AC13" s="63"/>
      <c r="AD13" s="124" t="s">
        <v>136</v>
      </c>
      <c r="AE13" s="119" t="s">
        <v>1</v>
      </c>
      <c r="AF13" s="41"/>
      <c r="AG13" s="125"/>
      <c r="AH13" s="119" t="s">
        <v>136</v>
      </c>
      <c r="AI13" s="119" t="s">
        <v>1</v>
      </c>
      <c r="AJ13" s="63"/>
      <c r="AK13" s="63"/>
      <c r="AL13" s="124" t="s">
        <v>136</v>
      </c>
      <c r="AM13" s="119" t="s">
        <v>1</v>
      </c>
      <c r="AN13" s="41"/>
      <c r="AO13" s="125"/>
      <c r="AP13" s="119" t="s">
        <v>136</v>
      </c>
      <c r="AQ13" s="119" t="s">
        <v>1</v>
      </c>
      <c r="AR13" s="63"/>
      <c r="AS13" s="125"/>
      <c r="AT13" s="119" t="s">
        <v>136</v>
      </c>
      <c r="AU13" s="119" t="s">
        <v>1</v>
      </c>
      <c r="AV13" s="63"/>
      <c r="AW13" s="63"/>
      <c r="AX13" s="124" t="s">
        <v>136</v>
      </c>
      <c r="AY13" s="119" t="s">
        <v>1</v>
      </c>
      <c r="AZ13" s="41"/>
      <c r="BA13" s="125"/>
      <c r="BB13" s="119" t="s">
        <v>136</v>
      </c>
      <c r="BC13" s="119" t="s">
        <v>1</v>
      </c>
      <c r="BD13" s="41"/>
      <c r="BE13" s="125"/>
      <c r="BF13" s="119" t="s">
        <v>136</v>
      </c>
      <c r="BG13" s="119" t="s">
        <v>1</v>
      </c>
      <c r="BH13" s="41"/>
      <c r="BI13" s="125"/>
      <c r="BJ13" s="119" t="s">
        <v>136</v>
      </c>
      <c r="BK13" s="119" t="s">
        <v>1</v>
      </c>
      <c r="BL13" s="41"/>
      <c r="BM13" s="125"/>
      <c r="BN13" s="119" t="s">
        <v>136</v>
      </c>
      <c r="BO13" s="119" t="s">
        <v>1</v>
      </c>
      <c r="BP13" s="41"/>
      <c r="BQ13" s="125"/>
      <c r="BR13" s="119" t="s">
        <v>136</v>
      </c>
      <c r="BS13" s="119" t="s">
        <v>214</v>
      </c>
      <c r="BT13" s="63"/>
      <c r="BU13" s="125"/>
      <c r="BV13" s="119" t="s">
        <v>136</v>
      </c>
      <c r="BW13" s="119" t="s">
        <v>1</v>
      </c>
      <c r="BX13" s="63"/>
      <c r="BY13" s="63"/>
      <c r="BZ13" s="124" t="s">
        <v>136</v>
      </c>
      <c r="CA13" s="119" t="s">
        <v>1</v>
      </c>
      <c r="CB13" s="41"/>
      <c r="CC13" s="125"/>
      <c r="CD13" s="119" t="s">
        <v>136</v>
      </c>
      <c r="CE13" s="119" t="s">
        <v>1</v>
      </c>
      <c r="CF13" s="63"/>
      <c r="CG13" s="63"/>
      <c r="CH13" s="124" t="s">
        <v>136</v>
      </c>
      <c r="CI13" s="119" t="s">
        <v>214</v>
      </c>
      <c r="CJ13" s="41"/>
      <c r="CK13" s="125"/>
      <c r="CL13" s="119" t="s">
        <v>136</v>
      </c>
      <c r="CM13" s="119" t="s">
        <v>214</v>
      </c>
      <c r="CN13" s="63"/>
      <c r="CO13" s="63"/>
      <c r="CP13" s="124" t="s">
        <v>136</v>
      </c>
      <c r="CQ13" s="119" t="s">
        <v>214</v>
      </c>
      <c r="CR13" s="41"/>
      <c r="CS13" s="125"/>
      <c r="CT13" s="119" t="s">
        <v>136</v>
      </c>
      <c r="CU13" s="119" t="s">
        <v>214</v>
      </c>
      <c r="CV13" s="63"/>
      <c r="CW13" s="63"/>
      <c r="CX13" s="124" t="s">
        <v>136</v>
      </c>
      <c r="CY13" s="119" t="s">
        <v>214</v>
      </c>
      <c r="CZ13" s="41"/>
      <c r="DA13" s="125"/>
      <c r="DB13" s="119" t="s">
        <v>136</v>
      </c>
      <c r="DC13" s="119" t="s">
        <v>214</v>
      </c>
      <c r="DD13" s="41"/>
      <c r="DE13" s="125"/>
      <c r="DF13" s="119" t="s">
        <v>136</v>
      </c>
      <c r="DG13" s="119" t="s">
        <v>214</v>
      </c>
      <c r="DH13" s="63"/>
      <c r="DI13" s="63"/>
      <c r="DJ13" s="124" t="s">
        <v>136</v>
      </c>
      <c r="DK13" s="119" t="s">
        <v>214</v>
      </c>
      <c r="DL13" s="41"/>
      <c r="DM13" s="125"/>
      <c r="DN13" s="119" t="s">
        <v>136</v>
      </c>
      <c r="DO13" s="119" t="s">
        <v>214</v>
      </c>
      <c r="DP13" s="63"/>
      <c r="DQ13" s="63"/>
      <c r="DR13" s="124" t="s">
        <v>136</v>
      </c>
      <c r="DS13" s="119" t="s">
        <v>214</v>
      </c>
      <c r="DT13" s="41"/>
      <c r="DU13" s="125"/>
      <c r="DV13" s="119" t="s">
        <v>136</v>
      </c>
      <c r="DW13" s="119" t="s">
        <v>215</v>
      </c>
      <c r="DX13" s="63"/>
      <c r="DY13" s="63"/>
      <c r="DZ13" s="124" t="s">
        <v>136</v>
      </c>
      <c r="EA13" s="119" t="s">
        <v>215</v>
      </c>
      <c r="EB13" s="41"/>
      <c r="EC13" s="125"/>
      <c r="ED13" s="119" t="s">
        <v>136</v>
      </c>
      <c r="EE13" s="119" t="s">
        <v>215</v>
      </c>
      <c r="EF13" s="63"/>
      <c r="EG13" s="63"/>
      <c r="EH13" s="124" t="s">
        <v>136</v>
      </c>
      <c r="EI13" s="119" t="s">
        <v>215</v>
      </c>
      <c r="EJ13" s="41"/>
      <c r="EK13" s="125"/>
      <c r="EL13" s="119" t="s">
        <v>136</v>
      </c>
      <c r="EM13" s="119" t="s">
        <v>215</v>
      </c>
      <c r="EN13" s="63"/>
      <c r="EO13" s="63"/>
      <c r="EP13" s="124" t="s">
        <v>136</v>
      </c>
      <c r="EQ13" s="119" t="s">
        <v>215</v>
      </c>
      <c r="ER13" s="41"/>
      <c r="ES13" s="125"/>
      <c r="ET13" s="124" t="s">
        <v>136</v>
      </c>
      <c r="EU13" s="119" t="s">
        <v>215</v>
      </c>
      <c r="EV13" s="41"/>
      <c r="EW13" s="125"/>
      <c r="EX13" s="124" t="s">
        <v>136</v>
      </c>
      <c r="EY13" s="119" t="s">
        <v>215</v>
      </c>
      <c r="EZ13" s="41"/>
      <c r="FA13" s="125"/>
      <c r="FB13" s="119" t="s">
        <v>136</v>
      </c>
      <c r="FC13" s="119" t="s">
        <v>216</v>
      </c>
      <c r="FD13" s="63"/>
      <c r="FE13" s="63"/>
      <c r="FF13" s="124" t="s">
        <v>136</v>
      </c>
      <c r="FG13" s="119" t="s">
        <v>216</v>
      </c>
      <c r="FH13" s="41"/>
      <c r="FI13" s="125"/>
      <c r="FJ13" s="119" t="s">
        <v>136</v>
      </c>
      <c r="FK13" s="119" t="s">
        <v>216</v>
      </c>
      <c r="FL13" s="63"/>
      <c r="FM13" s="63"/>
      <c r="FN13" s="124" t="s">
        <v>136</v>
      </c>
      <c r="FO13" s="119" t="s">
        <v>216</v>
      </c>
      <c r="FP13" s="41"/>
      <c r="FQ13" s="125"/>
      <c r="FR13" s="119" t="s">
        <v>136</v>
      </c>
      <c r="FS13" s="119" t="s">
        <v>216</v>
      </c>
      <c r="FT13" s="63"/>
      <c r="FU13" s="63"/>
      <c r="FV13" s="43" t="s">
        <v>136</v>
      </c>
      <c r="FW13" s="63" t="s">
        <v>216</v>
      </c>
      <c r="FX13" s="63"/>
      <c r="FY13" s="63"/>
      <c r="FZ13" s="124" t="s">
        <v>136</v>
      </c>
      <c r="GA13" s="119" t="s">
        <v>217</v>
      </c>
      <c r="GB13" s="41"/>
      <c r="GC13" s="125"/>
      <c r="GD13" s="119" t="s">
        <v>136</v>
      </c>
      <c r="GE13" s="119" t="s">
        <v>217</v>
      </c>
      <c r="GF13" s="63"/>
      <c r="GG13" s="63"/>
      <c r="GH13" s="124" t="s">
        <v>136</v>
      </c>
      <c r="GI13" s="119" t="s">
        <v>217</v>
      </c>
      <c r="GJ13" s="41"/>
      <c r="GK13" s="125"/>
      <c r="GL13" s="119" t="s">
        <v>136</v>
      </c>
      <c r="GM13" s="119" t="s">
        <v>217</v>
      </c>
      <c r="GN13" s="63"/>
      <c r="GO13" s="63"/>
      <c r="GP13" s="124" t="s">
        <v>136</v>
      </c>
      <c r="GQ13" s="119" t="s">
        <v>217</v>
      </c>
      <c r="GR13" s="41"/>
      <c r="GS13" s="125"/>
      <c r="GT13" s="119" t="s">
        <v>136</v>
      </c>
      <c r="GU13" s="119" t="s">
        <v>217</v>
      </c>
      <c r="GV13" s="63"/>
      <c r="GW13" s="63"/>
      <c r="GX13" s="124" t="s">
        <v>136</v>
      </c>
      <c r="GY13" s="119" t="s">
        <v>217</v>
      </c>
      <c r="GZ13" s="41"/>
      <c r="HA13" s="125"/>
      <c r="HB13" s="119" t="s">
        <v>136</v>
      </c>
      <c r="HC13" s="119" t="s">
        <v>412</v>
      </c>
      <c r="HD13" s="41"/>
      <c r="HE13" s="125"/>
      <c r="HF13" s="119" t="s">
        <v>136</v>
      </c>
      <c r="HG13" s="119" t="s">
        <v>217</v>
      </c>
      <c r="HH13" s="63"/>
      <c r="HI13" s="63"/>
      <c r="HJ13" s="124" t="s">
        <v>136</v>
      </c>
      <c r="HK13" s="119" t="s">
        <v>412</v>
      </c>
      <c r="HL13" s="41"/>
      <c r="HM13" s="125"/>
      <c r="HN13" s="124" t="s">
        <v>136</v>
      </c>
      <c r="HO13" s="119" t="s">
        <v>1</v>
      </c>
      <c r="HP13" s="41"/>
      <c r="HQ13" s="125"/>
      <c r="HR13" s="119" t="s">
        <v>136</v>
      </c>
      <c r="HS13" s="119" t="s">
        <v>1</v>
      </c>
      <c r="HT13" s="63"/>
      <c r="HU13" s="63"/>
      <c r="HV13" s="124" t="s">
        <v>136</v>
      </c>
      <c r="HW13" s="119" t="s">
        <v>1</v>
      </c>
      <c r="HX13" s="41"/>
      <c r="HY13" s="125"/>
      <c r="HZ13" s="119" t="s">
        <v>136</v>
      </c>
      <c r="IA13" s="119" t="s">
        <v>1</v>
      </c>
      <c r="IB13" s="41"/>
      <c r="IC13" s="125"/>
    </row>
    <row r="14" spans="1:237" s="325" customFormat="1" x14ac:dyDescent="0.25">
      <c r="A14" s="270"/>
      <c r="B14" s="119" t="s">
        <v>137</v>
      </c>
      <c r="C14" s="120" t="s">
        <v>213</v>
      </c>
      <c r="D14" s="63"/>
      <c r="E14" s="63"/>
      <c r="F14" s="124" t="s">
        <v>137</v>
      </c>
      <c r="G14" s="120" t="s">
        <v>213</v>
      </c>
      <c r="H14" s="41"/>
      <c r="I14" s="125"/>
      <c r="J14" s="119" t="s">
        <v>137</v>
      </c>
      <c r="K14" s="120" t="s">
        <v>213</v>
      </c>
      <c r="L14" s="63"/>
      <c r="M14" s="125"/>
      <c r="N14" s="124" t="s">
        <v>137</v>
      </c>
      <c r="O14" s="120" t="s">
        <v>213</v>
      </c>
      <c r="P14" s="41"/>
      <c r="Q14" s="125"/>
      <c r="R14" s="119" t="s">
        <v>137</v>
      </c>
      <c r="S14" s="120" t="s">
        <v>213</v>
      </c>
      <c r="T14" s="41"/>
      <c r="U14" s="125"/>
      <c r="V14" s="119" t="s">
        <v>137</v>
      </c>
      <c r="W14" s="120" t="s">
        <v>213</v>
      </c>
      <c r="X14" s="63"/>
      <c r="Y14" s="125"/>
      <c r="Z14" s="119" t="s">
        <v>137</v>
      </c>
      <c r="AA14" s="120" t="s">
        <v>218</v>
      </c>
      <c r="AB14" s="63"/>
      <c r="AC14" s="63"/>
      <c r="AD14" s="124" t="s">
        <v>137</v>
      </c>
      <c r="AE14" s="120" t="s">
        <v>1</v>
      </c>
      <c r="AF14" s="41"/>
      <c r="AG14" s="125"/>
      <c r="AH14" s="119" t="s">
        <v>137</v>
      </c>
      <c r="AI14" s="120" t="s">
        <v>1</v>
      </c>
      <c r="AJ14" s="63"/>
      <c r="AK14" s="63"/>
      <c r="AL14" s="124" t="s">
        <v>137</v>
      </c>
      <c r="AM14" s="120" t="s">
        <v>216</v>
      </c>
      <c r="AN14" s="41"/>
      <c r="AO14" s="125"/>
      <c r="AP14" s="119" t="s">
        <v>137</v>
      </c>
      <c r="AQ14" s="120" t="s">
        <v>1</v>
      </c>
      <c r="AR14" s="63"/>
      <c r="AS14" s="125"/>
      <c r="AT14" s="119" t="s">
        <v>137</v>
      </c>
      <c r="AU14" s="120" t="s">
        <v>1</v>
      </c>
      <c r="AV14" s="63"/>
      <c r="AW14" s="63"/>
      <c r="AX14" s="124" t="s">
        <v>137</v>
      </c>
      <c r="AY14" s="120" t="s">
        <v>218</v>
      </c>
      <c r="AZ14" s="41"/>
      <c r="BA14" s="125"/>
      <c r="BB14" s="119" t="s">
        <v>137</v>
      </c>
      <c r="BC14" s="120" t="s">
        <v>1</v>
      </c>
      <c r="BD14" s="41"/>
      <c r="BE14" s="125"/>
      <c r="BF14" s="119" t="s">
        <v>137</v>
      </c>
      <c r="BG14" s="120" t="s">
        <v>1</v>
      </c>
      <c r="BH14" s="41"/>
      <c r="BI14" s="125"/>
      <c r="BJ14" s="119" t="s">
        <v>137</v>
      </c>
      <c r="BK14" s="120" t="s">
        <v>1</v>
      </c>
      <c r="BL14" s="41"/>
      <c r="BM14" s="125"/>
      <c r="BN14" s="119" t="s">
        <v>137</v>
      </c>
      <c r="BO14" s="120" t="s">
        <v>1</v>
      </c>
      <c r="BP14" s="41"/>
      <c r="BQ14" s="125"/>
      <c r="BR14" s="119" t="s">
        <v>137</v>
      </c>
      <c r="BS14" s="120" t="s">
        <v>218</v>
      </c>
      <c r="BT14" s="63"/>
      <c r="BU14" s="125"/>
      <c r="BV14" s="119" t="s">
        <v>137</v>
      </c>
      <c r="BW14" s="120" t="s">
        <v>218</v>
      </c>
      <c r="BX14" s="63"/>
      <c r="BY14" s="63"/>
      <c r="BZ14" s="124" t="s">
        <v>137</v>
      </c>
      <c r="CA14" s="120" t="s">
        <v>1</v>
      </c>
      <c r="CB14" s="41"/>
      <c r="CC14" s="125"/>
      <c r="CD14" s="119" t="s">
        <v>137</v>
      </c>
      <c r="CE14" s="120" t="s">
        <v>216</v>
      </c>
      <c r="CF14" s="63"/>
      <c r="CG14" s="63"/>
      <c r="CH14" s="124" t="s">
        <v>137</v>
      </c>
      <c r="CI14" s="120" t="s">
        <v>218</v>
      </c>
      <c r="CJ14" s="41"/>
      <c r="CK14" s="125"/>
      <c r="CL14" s="119" t="s">
        <v>137</v>
      </c>
      <c r="CM14" s="120" t="s">
        <v>214</v>
      </c>
      <c r="CN14" s="63"/>
      <c r="CO14" s="63"/>
      <c r="CP14" s="124" t="s">
        <v>137</v>
      </c>
      <c r="CQ14" s="120" t="s">
        <v>214</v>
      </c>
      <c r="CR14" s="41"/>
      <c r="CS14" s="125"/>
      <c r="CT14" s="119" t="s">
        <v>137</v>
      </c>
      <c r="CU14" s="120" t="s">
        <v>214</v>
      </c>
      <c r="CV14" s="63"/>
      <c r="CW14" s="63"/>
      <c r="CX14" s="124" t="s">
        <v>137</v>
      </c>
      <c r="CY14" s="120" t="s">
        <v>214</v>
      </c>
      <c r="CZ14" s="41"/>
      <c r="DA14" s="125"/>
      <c r="DB14" s="119" t="s">
        <v>137</v>
      </c>
      <c r="DC14" s="120" t="s">
        <v>214</v>
      </c>
      <c r="DD14" s="41"/>
      <c r="DE14" s="125"/>
      <c r="DF14" s="119" t="s">
        <v>137</v>
      </c>
      <c r="DG14" s="120" t="s">
        <v>218</v>
      </c>
      <c r="DH14" s="63"/>
      <c r="DI14" s="63"/>
      <c r="DJ14" s="124" t="s">
        <v>137</v>
      </c>
      <c r="DK14" s="120" t="s">
        <v>214</v>
      </c>
      <c r="DL14" s="41"/>
      <c r="DM14" s="125"/>
      <c r="DN14" s="119" t="s">
        <v>137</v>
      </c>
      <c r="DO14" s="120" t="s">
        <v>214</v>
      </c>
      <c r="DP14" s="63"/>
      <c r="DQ14" s="63"/>
      <c r="DR14" s="124" t="s">
        <v>137</v>
      </c>
      <c r="DS14" s="120" t="s">
        <v>214</v>
      </c>
      <c r="DT14" s="41"/>
      <c r="DU14" s="125"/>
      <c r="DV14" s="119" t="s">
        <v>137</v>
      </c>
      <c r="DW14" s="120" t="s">
        <v>215</v>
      </c>
      <c r="DX14" s="63"/>
      <c r="DY14" s="63"/>
      <c r="DZ14" s="124" t="s">
        <v>137</v>
      </c>
      <c r="EA14" s="120" t="s">
        <v>215</v>
      </c>
      <c r="EB14" s="41"/>
      <c r="EC14" s="125"/>
      <c r="ED14" s="119" t="s">
        <v>137</v>
      </c>
      <c r="EE14" s="120" t="s">
        <v>215</v>
      </c>
      <c r="EF14" s="63"/>
      <c r="EG14" s="63"/>
      <c r="EH14" s="124" t="s">
        <v>137</v>
      </c>
      <c r="EI14" s="120" t="s">
        <v>215</v>
      </c>
      <c r="EJ14" s="41"/>
      <c r="EK14" s="125"/>
      <c r="EL14" s="119" t="s">
        <v>137</v>
      </c>
      <c r="EM14" s="120" t="s">
        <v>215</v>
      </c>
      <c r="EN14" s="63"/>
      <c r="EO14" s="63"/>
      <c r="EP14" s="124" t="s">
        <v>137</v>
      </c>
      <c r="EQ14" s="120" t="s">
        <v>215</v>
      </c>
      <c r="ER14" s="41"/>
      <c r="ES14" s="125"/>
      <c r="ET14" s="124" t="s">
        <v>137</v>
      </c>
      <c r="EU14" s="120" t="s">
        <v>215</v>
      </c>
      <c r="EV14" s="41"/>
      <c r="EW14" s="125"/>
      <c r="EX14" s="124" t="s">
        <v>137</v>
      </c>
      <c r="EY14" s="120" t="s">
        <v>215</v>
      </c>
      <c r="EZ14" s="41"/>
      <c r="FA14" s="125"/>
      <c r="FB14" s="119" t="s">
        <v>137</v>
      </c>
      <c r="FC14" s="120" t="s">
        <v>218</v>
      </c>
      <c r="FD14" s="63"/>
      <c r="FE14" s="63"/>
      <c r="FF14" s="124" t="s">
        <v>137</v>
      </c>
      <c r="FG14" s="120" t="s">
        <v>216</v>
      </c>
      <c r="FH14" s="41"/>
      <c r="FI14" s="125"/>
      <c r="FJ14" s="119" t="s">
        <v>137</v>
      </c>
      <c r="FK14" s="120" t="s">
        <v>216</v>
      </c>
      <c r="FL14" s="63"/>
      <c r="FM14" s="63"/>
      <c r="FN14" s="124" t="s">
        <v>137</v>
      </c>
      <c r="FO14" s="120" t="s">
        <v>213</v>
      </c>
      <c r="FP14" s="41"/>
      <c r="FQ14" s="125"/>
      <c r="FR14" s="119" t="s">
        <v>137</v>
      </c>
      <c r="FS14" s="120" t="s">
        <v>213</v>
      </c>
      <c r="FT14" s="63"/>
      <c r="FU14" s="63"/>
      <c r="FV14" s="43" t="s">
        <v>137</v>
      </c>
      <c r="FW14" s="63" t="s">
        <v>213</v>
      </c>
      <c r="FX14" s="63"/>
      <c r="FY14" s="63"/>
      <c r="FZ14" s="124" t="s">
        <v>137</v>
      </c>
      <c r="GA14" s="120" t="s">
        <v>218</v>
      </c>
      <c r="GB14" s="41"/>
      <c r="GC14" s="125"/>
      <c r="GD14" s="119" t="s">
        <v>137</v>
      </c>
      <c r="GE14" s="120" t="s">
        <v>217</v>
      </c>
      <c r="GF14" s="63"/>
      <c r="GG14" s="63"/>
      <c r="GH14" s="124" t="s">
        <v>137</v>
      </c>
      <c r="GI14" s="120" t="s">
        <v>218</v>
      </c>
      <c r="GJ14" s="41"/>
      <c r="GK14" s="125"/>
      <c r="GL14" s="119" t="s">
        <v>137</v>
      </c>
      <c r="GM14" s="120" t="s">
        <v>218</v>
      </c>
      <c r="GN14" s="63"/>
      <c r="GO14" s="63"/>
      <c r="GP14" s="124" t="s">
        <v>137</v>
      </c>
      <c r="GQ14" s="120" t="s">
        <v>217</v>
      </c>
      <c r="GR14" s="41"/>
      <c r="GS14" s="125"/>
      <c r="GT14" s="119" t="s">
        <v>137</v>
      </c>
      <c r="GU14" s="120" t="s">
        <v>217</v>
      </c>
      <c r="GV14" s="63"/>
      <c r="GW14" s="63"/>
      <c r="GX14" s="124" t="s">
        <v>137</v>
      </c>
      <c r="GY14" s="120" t="s">
        <v>217</v>
      </c>
      <c r="GZ14" s="41"/>
      <c r="HA14" s="125"/>
      <c r="HB14" s="119" t="s">
        <v>137</v>
      </c>
      <c r="HC14" s="120" t="s">
        <v>413</v>
      </c>
      <c r="HD14" s="41"/>
      <c r="HE14" s="125"/>
      <c r="HF14" s="119" t="s">
        <v>137</v>
      </c>
      <c r="HG14" s="120" t="s">
        <v>217</v>
      </c>
      <c r="HH14" s="63"/>
      <c r="HI14" s="63"/>
      <c r="HJ14" s="124" t="s">
        <v>137</v>
      </c>
      <c r="HK14" s="120" t="s">
        <v>216</v>
      </c>
      <c r="HL14" s="41"/>
      <c r="HM14" s="125"/>
      <c r="HN14" s="124" t="s">
        <v>137</v>
      </c>
      <c r="HO14" s="120" t="s">
        <v>218</v>
      </c>
      <c r="HP14" s="41"/>
      <c r="HQ14" s="125"/>
      <c r="HR14" s="119" t="s">
        <v>137</v>
      </c>
      <c r="HS14" s="120" t="s">
        <v>1</v>
      </c>
      <c r="HT14" s="63"/>
      <c r="HU14" s="63"/>
      <c r="HV14" s="124" t="s">
        <v>137</v>
      </c>
      <c r="HW14" s="120" t="s">
        <v>1</v>
      </c>
      <c r="HX14" s="41"/>
      <c r="HY14" s="125"/>
      <c r="HZ14" s="119" t="s">
        <v>137</v>
      </c>
      <c r="IA14" s="120" t="s">
        <v>216</v>
      </c>
      <c r="IB14" s="41"/>
      <c r="IC14" s="125"/>
    </row>
    <row r="15" spans="1:237" s="325" customFormat="1" x14ac:dyDescent="0.25">
      <c r="A15" s="270"/>
      <c r="B15" s="119" t="s">
        <v>368</v>
      </c>
      <c r="C15" s="120" t="s">
        <v>369</v>
      </c>
      <c r="D15" s="63"/>
      <c r="E15" s="63"/>
      <c r="F15" s="124" t="s">
        <v>368</v>
      </c>
      <c r="G15" s="120" t="s">
        <v>369</v>
      </c>
      <c r="H15" s="41"/>
      <c r="I15" s="125"/>
      <c r="J15" s="119" t="s">
        <v>368</v>
      </c>
      <c r="K15" s="120" t="s">
        <v>369</v>
      </c>
      <c r="L15" s="63"/>
      <c r="M15" s="125"/>
      <c r="N15" s="124" t="s">
        <v>368</v>
      </c>
      <c r="O15" s="120" t="s">
        <v>369</v>
      </c>
      <c r="P15" s="41"/>
      <c r="Q15" s="125"/>
      <c r="R15" s="119" t="s">
        <v>368</v>
      </c>
      <c r="S15" s="120" t="s">
        <v>369</v>
      </c>
      <c r="T15" s="41"/>
      <c r="U15" s="125"/>
      <c r="V15" s="119" t="s">
        <v>368</v>
      </c>
      <c r="W15" s="120" t="s">
        <v>369</v>
      </c>
      <c r="X15" s="63"/>
      <c r="Y15" s="125"/>
      <c r="Z15" s="119" t="s">
        <v>368</v>
      </c>
      <c r="AA15" s="120" t="s">
        <v>369</v>
      </c>
      <c r="AB15" s="63"/>
      <c r="AC15" s="63"/>
      <c r="AD15" s="124" t="s">
        <v>368</v>
      </c>
      <c r="AE15" s="120" t="s">
        <v>369</v>
      </c>
      <c r="AF15" s="41"/>
      <c r="AG15" s="125"/>
      <c r="AH15" s="119" t="s">
        <v>368</v>
      </c>
      <c r="AI15" s="120" t="s">
        <v>369</v>
      </c>
      <c r="AJ15" s="63"/>
      <c r="AK15" s="63"/>
      <c r="AL15" s="124" t="s">
        <v>368</v>
      </c>
      <c r="AM15" s="120" t="s">
        <v>369</v>
      </c>
      <c r="AN15" s="41"/>
      <c r="AO15" s="125"/>
      <c r="AP15" s="119" t="s">
        <v>368</v>
      </c>
      <c r="AQ15" s="120" t="s">
        <v>369</v>
      </c>
      <c r="AR15" s="63"/>
      <c r="AS15" s="125"/>
      <c r="AT15" s="119" t="s">
        <v>368</v>
      </c>
      <c r="AU15" s="120" t="s">
        <v>369</v>
      </c>
      <c r="AV15" s="63"/>
      <c r="AW15" s="63"/>
      <c r="AX15" s="124" t="s">
        <v>368</v>
      </c>
      <c r="AY15" s="120" t="s">
        <v>370</v>
      </c>
      <c r="AZ15" s="41"/>
      <c r="BA15" s="125"/>
      <c r="BB15" s="119" t="s">
        <v>368</v>
      </c>
      <c r="BC15" s="120" t="s">
        <v>369</v>
      </c>
      <c r="BD15" s="41"/>
      <c r="BE15" s="125"/>
      <c r="BF15" s="119" t="s">
        <v>368</v>
      </c>
      <c r="BG15" s="120" t="s">
        <v>369</v>
      </c>
      <c r="BH15" s="41"/>
      <c r="BI15" s="125"/>
      <c r="BJ15" s="119" t="s">
        <v>368</v>
      </c>
      <c r="BK15" s="120" t="s">
        <v>369</v>
      </c>
      <c r="BL15" s="41"/>
      <c r="BM15" s="125"/>
      <c r="BN15" s="119" t="s">
        <v>368</v>
      </c>
      <c r="BO15" s="120" t="s">
        <v>369</v>
      </c>
      <c r="BP15" s="41"/>
      <c r="BQ15" s="125"/>
      <c r="BR15" s="119" t="s">
        <v>368</v>
      </c>
      <c r="BS15" s="120" t="s">
        <v>369</v>
      </c>
      <c r="BT15" s="63"/>
      <c r="BU15" s="125"/>
      <c r="BV15" s="119" t="s">
        <v>368</v>
      </c>
      <c r="BW15" s="120" t="s">
        <v>369</v>
      </c>
      <c r="BX15" s="63"/>
      <c r="BY15" s="63"/>
      <c r="BZ15" s="124" t="s">
        <v>368</v>
      </c>
      <c r="CA15" s="120" t="s">
        <v>369</v>
      </c>
      <c r="CB15" s="41"/>
      <c r="CC15" s="125"/>
      <c r="CD15" s="119" t="s">
        <v>368</v>
      </c>
      <c r="CE15" s="120" t="s">
        <v>369</v>
      </c>
      <c r="CF15" s="63"/>
      <c r="CG15" s="63"/>
      <c r="CH15" s="124" t="s">
        <v>368</v>
      </c>
      <c r="CI15" s="120" t="s">
        <v>369</v>
      </c>
      <c r="CJ15" s="41"/>
      <c r="CK15" s="125"/>
      <c r="CL15" s="119" t="s">
        <v>368</v>
      </c>
      <c r="CM15" s="120" t="s">
        <v>369</v>
      </c>
      <c r="CN15" s="63"/>
      <c r="CO15" s="63"/>
      <c r="CP15" s="124" t="s">
        <v>368</v>
      </c>
      <c r="CQ15" s="120" t="s">
        <v>369</v>
      </c>
      <c r="CR15" s="41"/>
      <c r="CS15" s="125"/>
      <c r="CT15" s="119" t="s">
        <v>368</v>
      </c>
      <c r="CU15" s="120" t="s">
        <v>369</v>
      </c>
      <c r="CV15" s="63"/>
      <c r="CW15" s="63"/>
      <c r="CX15" s="124" t="s">
        <v>368</v>
      </c>
      <c r="CY15" s="120" t="s">
        <v>369</v>
      </c>
      <c r="CZ15" s="41"/>
      <c r="DA15" s="125"/>
      <c r="DB15" s="119" t="s">
        <v>368</v>
      </c>
      <c r="DC15" s="120" t="s">
        <v>369</v>
      </c>
      <c r="DD15" s="41"/>
      <c r="DE15" s="125"/>
      <c r="DF15" s="119" t="s">
        <v>368</v>
      </c>
      <c r="DG15" s="120" t="s">
        <v>369</v>
      </c>
      <c r="DH15" s="63"/>
      <c r="DI15" s="63"/>
      <c r="DJ15" s="124" t="s">
        <v>368</v>
      </c>
      <c r="DK15" s="120" t="s">
        <v>369</v>
      </c>
      <c r="DL15" s="41"/>
      <c r="DM15" s="125"/>
      <c r="DN15" s="119" t="s">
        <v>368</v>
      </c>
      <c r="DO15" s="120" t="s">
        <v>369</v>
      </c>
      <c r="DP15" s="63"/>
      <c r="DQ15" s="63"/>
      <c r="DR15" s="124" t="s">
        <v>368</v>
      </c>
      <c r="DS15" s="120" t="s">
        <v>369</v>
      </c>
      <c r="DT15" s="41"/>
      <c r="DU15" s="125"/>
      <c r="DV15" s="119" t="s">
        <v>368</v>
      </c>
      <c r="DW15" s="120" t="s">
        <v>369</v>
      </c>
      <c r="DX15" s="63"/>
      <c r="DY15" s="63"/>
      <c r="DZ15" s="124" t="s">
        <v>368</v>
      </c>
      <c r="EA15" s="120" t="s">
        <v>369</v>
      </c>
      <c r="EB15" s="41"/>
      <c r="EC15" s="125"/>
      <c r="ED15" s="119" t="s">
        <v>368</v>
      </c>
      <c r="EE15" s="120" t="s">
        <v>369</v>
      </c>
      <c r="EF15" s="63"/>
      <c r="EG15" s="63"/>
      <c r="EH15" s="124" t="s">
        <v>368</v>
      </c>
      <c r="EI15" s="120" t="s">
        <v>369</v>
      </c>
      <c r="EJ15" s="41"/>
      <c r="EK15" s="125"/>
      <c r="EL15" s="119" t="s">
        <v>368</v>
      </c>
      <c r="EM15" s="120" t="s">
        <v>369</v>
      </c>
      <c r="EN15" s="63"/>
      <c r="EO15" s="63"/>
      <c r="EP15" s="124" t="s">
        <v>368</v>
      </c>
      <c r="EQ15" s="120" t="s">
        <v>369</v>
      </c>
      <c r="ER15" s="41"/>
      <c r="ES15" s="125"/>
      <c r="ET15" s="124" t="s">
        <v>368</v>
      </c>
      <c r="EU15" s="120" t="s">
        <v>369</v>
      </c>
      <c r="EV15" s="41"/>
      <c r="EW15" s="125"/>
      <c r="EX15" s="124" t="s">
        <v>368</v>
      </c>
      <c r="EY15" s="120" t="s">
        <v>369</v>
      </c>
      <c r="EZ15" s="41"/>
      <c r="FA15" s="125"/>
      <c r="FB15" s="119" t="s">
        <v>368</v>
      </c>
      <c r="FC15" s="120" t="s">
        <v>369</v>
      </c>
      <c r="FD15" s="63"/>
      <c r="FE15" s="63"/>
      <c r="FF15" s="124" t="s">
        <v>368</v>
      </c>
      <c r="FG15" s="120" t="s">
        <v>369</v>
      </c>
      <c r="FH15" s="41"/>
      <c r="FI15" s="125"/>
      <c r="FJ15" s="119" t="s">
        <v>368</v>
      </c>
      <c r="FK15" s="120" t="s">
        <v>369</v>
      </c>
      <c r="FL15" s="63"/>
      <c r="FM15" s="63"/>
      <c r="FN15" s="124" t="s">
        <v>368</v>
      </c>
      <c r="FO15" s="120" t="s">
        <v>369</v>
      </c>
      <c r="FP15" s="41"/>
      <c r="FQ15" s="125"/>
      <c r="FR15" s="119" t="s">
        <v>368</v>
      </c>
      <c r="FS15" s="120" t="s">
        <v>369</v>
      </c>
      <c r="FT15" s="63"/>
      <c r="FU15" s="63"/>
      <c r="FV15" s="43" t="s">
        <v>368</v>
      </c>
      <c r="FW15" s="63" t="s">
        <v>369</v>
      </c>
      <c r="FX15" s="63"/>
      <c r="FY15" s="63"/>
      <c r="FZ15" s="124" t="s">
        <v>368</v>
      </c>
      <c r="GA15" s="120" t="s">
        <v>369</v>
      </c>
      <c r="GB15" s="41"/>
      <c r="GC15" s="125"/>
      <c r="GD15" s="119" t="s">
        <v>368</v>
      </c>
      <c r="GE15" s="120" t="s">
        <v>369</v>
      </c>
      <c r="GF15" s="63"/>
      <c r="GG15" s="63"/>
      <c r="GH15" s="124" t="s">
        <v>368</v>
      </c>
      <c r="GI15" s="120" t="s">
        <v>369</v>
      </c>
      <c r="GJ15" s="41"/>
      <c r="GK15" s="125"/>
      <c r="GL15" s="119" t="s">
        <v>368</v>
      </c>
      <c r="GM15" s="120" t="s">
        <v>369</v>
      </c>
      <c r="GN15" s="63"/>
      <c r="GO15" s="63"/>
      <c r="GP15" s="124" t="s">
        <v>368</v>
      </c>
      <c r="GQ15" s="120" t="s">
        <v>369</v>
      </c>
      <c r="GR15" s="41"/>
      <c r="GS15" s="125"/>
      <c r="GT15" s="119" t="s">
        <v>368</v>
      </c>
      <c r="GU15" s="120" t="s">
        <v>369</v>
      </c>
      <c r="GV15" s="63"/>
      <c r="GW15" s="63"/>
      <c r="GX15" s="124" t="s">
        <v>368</v>
      </c>
      <c r="GY15" s="120" t="s">
        <v>369</v>
      </c>
      <c r="GZ15" s="41"/>
      <c r="HA15" s="125"/>
      <c r="HB15" s="119" t="s">
        <v>368</v>
      </c>
      <c r="HC15" s="120" t="s">
        <v>369</v>
      </c>
      <c r="HD15" s="41"/>
      <c r="HE15" s="125"/>
      <c r="HF15" s="119" t="s">
        <v>368</v>
      </c>
      <c r="HG15" s="120" t="s">
        <v>369</v>
      </c>
      <c r="HH15" s="63"/>
      <c r="HI15" s="63"/>
      <c r="HJ15" s="124" t="s">
        <v>368</v>
      </c>
      <c r="HK15" s="120" t="s">
        <v>369</v>
      </c>
      <c r="HL15" s="41"/>
      <c r="HM15" s="125"/>
      <c r="HN15" s="124" t="s">
        <v>368</v>
      </c>
      <c r="HO15" s="120" t="s">
        <v>369</v>
      </c>
      <c r="HP15" s="41"/>
      <c r="HQ15" s="125"/>
      <c r="HR15" s="119" t="s">
        <v>368</v>
      </c>
      <c r="HS15" s="120" t="s">
        <v>369</v>
      </c>
      <c r="HT15" s="63"/>
      <c r="HU15" s="63"/>
      <c r="HV15" s="124" t="s">
        <v>368</v>
      </c>
      <c r="HW15" s="120" t="s">
        <v>369</v>
      </c>
      <c r="HX15" s="41"/>
      <c r="HY15" s="125"/>
      <c r="HZ15" s="119" t="s">
        <v>368</v>
      </c>
      <c r="IA15" s="120" t="s">
        <v>369</v>
      </c>
      <c r="IB15" s="41"/>
      <c r="IC15" s="125"/>
    </row>
    <row r="16" spans="1:237" s="325" customFormat="1" x14ac:dyDescent="0.25">
      <c r="A16" s="270"/>
      <c r="B16" s="119" t="s">
        <v>128</v>
      </c>
      <c r="C16" s="120">
        <v>7.25</v>
      </c>
      <c r="D16" s="63"/>
      <c r="E16" s="63"/>
      <c r="F16" s="124" t="s">
        <v>128</v>
      </c>
      <c r="G16" s="120">
        <v>8</v>
      </c>
      <c r="H16" s="41"/>
      <c r="I16" s="125"/>
      <c r="J16" s="119" t="s">
        <v>128</v>
      </c>
      <c r="K16" s="120">
        <v>8</v>
      </c>
      <c r="L16" s="63"/>
      <c r="M16" s="125"/>
      <c r="N16" s="124" t="s">
        <v>128</v>
      </c>
      <c r="O16" s="120">
        <v>5.47</v>
      </c>
      <c r="P16" s="41"/>
      <c r="Q16" s="125"/>
      <c r="R16" s="119" t="s">
        <v>128</v>
      </c>
      <c r="S16" s="120">
        <v>4.7300000000000004</v>
      </c>
      <c r="T16" s="41"/>
      <c r="U16" s="125"/>
      <c r="V16" s="119" t="s">
        <v>128</v>
      </c>
      <c r="W16" s="120">
        <v>5.52</v>
      </c>
      <c r="X16" s="63"/>
      <c r="Y16" s="125"/>
      <c r="Z16" s="119" t="s">
        <v>128</v>
      </c>
      <c r="AA16" s="120">
        <v>7.25</v>
      </c>
      <c r="AB16" s="63"/>
      <c r="AC16" s="63"/>
      <c r="AD16" s="124" t="s">
        <v>128</v>
      </c>
      <c r="AE16" s="120">
        <v>7.65</v>
      </c>
      <c r="AF16" s="41"/>
      <c r="AG16" s="125"/>
      <c r="AH16" s="119" t="s">
        <v>128</v>
      </c>
      <c r="AI16" s="120">
        <v>7.1849999999999996</v>
      </c>
      <c r="AJ16" s="63"/>
      <c r="AK16" s="63"/>
      <c r="AL16" s="124" t="s">
        <v>128</v>
      </c>
      <c r="AM16" s="120">
        <v>5.2050000000000001</v>
      </c>
      <c r="AN16" s="41"/>
      <c r="AO16" s="125"/>
      <c r="AP16" s="119" t="s">
        <v>128</v>
      </c>
      <c r="AQ16" s="120">
        <v>8.3000000000000007</v>
      </c>
      <c r="AR16" s="63"/>
      <c r="AS16" s="125"/>
      <c r="AT16" s="119" t="s">
        <v>128</v>
      </c>
      <c r="AU16" s="120">
        <v>5.81</v>
      </c>
      <c r="AV16" s="63"/>
      <c r="AW16" s="63"/>
      <c r="AX16" s="124" t="s">
        <v>128</v>
      </c>
      <c r="AY16" s="120">
        <v>8.36</v>
      </c>
      <c r="AZ16" s="41"/>
      <c r="BA16" s="125"/>
      <c r="BB16" s="119" t="s">
        <v>128</v>
      </c>
      <c r="BC16" s="120">
        <v>7.55</v>
      </c>
      <c r="BD16" s="41"/>
      <c r="BE16" s="125"/>
      <c r="BF16" s="119" t="s">
        <v>128</v>
      </c>
      <c r="BG16" s="120">
        <v>5.0289999999999999</v>
      </c>
      <c r="BH16" s="41"/>
      <c r="BI16" s="125"/>
      <c r="BJ16" s="119" t="s">
        <v>128</v>
      </c>
      <c r="BK16" s="120">
        <v>8.2100000000000009</v>
      </c>
      <c r="BL16" s="41"/>
      <c r="BM16" s="125"/>
      <c r="BN16" s="119" t="s">
        <v>128</v>
      </c>
      <c r="BO16" s="120">
        <v>5.7930000000000001</v>
      </c>
      <c r="BP16" s="41"/>
      <c r="BQ16" s="125"/>
      <c r="BR16" s="119" t="s">
        <v>128</v>
      </c>
      <c r="BS16" s="120">
        <v>7.8</v>
      </c>
      <c r="BT16" s="63"/>
      <c r="BU16" s="125"/>
      <c r="BV16" s="119" t="s">
        <v>128</v>
      </c>
      <c r="BW16" s="120">
        <v>7.5</v>
      </c>
      <c r="BX16" s="63"/>
      <c r="BY16" s="63"/>
      <c r="BZ16" s="124" t="s">
        <v>128</v>
      </c>
      <c r="CA16" s="120">
        <v>5.27</v>
      </c>
      <c r="CB16" s="41"/>
      <c r="CC16" s="125"/>
      <c r="CD16" s="119" t="s">
        <v>128</v>
      </c>
      <c r="CE16" s="120">
        <v>6.25</v>
      </c>
      <c r="CF16" s="63"/>
      <c r="CG16" s="63"/>
      <c r="CH16" s="124" t="s">
        <v>128</v>
      </c>
      <c r="CI16" s="120">
        <v>8</v>
      </c>
      <c r="CJ16" s="41"/>
      <c r="CK16" s="125"/>
      <c r="CL16" s="119" t="s">
        <v>128</v>
      </c>
      <c r="CM16" s="120">
        <v>7.8550000000000004</v>
      </c>
      <c r="CN16" s="63"/>
      <c r="CO16" s="63"/>
      <c r="CP16" s="124" t="s">
        <v>128</v>
      </c>
      <c r="CQ16" s="120">
        <v>4.8</v>
      </c>
      <c r="CR16" s="41"/>
      <c r="CS16" s="125"/>
      <c r="CT16" s="119" t="s">
        <v>128</v>
      </c>
      <c r="CU16" s="120">
        <v>5.8</v>
      </c>
      <c r="CV16" s="63"/>
      <c r="CW16" s="63"/>
      <c r="CX16" s="124" t="s">
        <v>128</v>
      </c>
      <c r="CY16" s="120">
        <v>5.2770000000000001</v>
      </c>
      <c r="CZ16" s="41"/>
      <c r="DA16" s="125"/>
      <c r="DB16" s="119" t="s">
        <v>128</v>
      </c>
      <c r="DC16" s="120">
        <v>4.4000000000000004</v>
      </c>
      <c r="DD16" s="41"/>
      <c r="DE16" s="125"/>
      <c r="DF16" s="119" t="s">
        <v>128</v>
      </c>
      <c r="DG16" s="120">
        <v>6.39</v>
      </c>
      <c r="DH16" s="63"/>
      <c r="DI16" s="63"/>
      <c r="DJ16" s="124" t="s">
        <v>128</v>
      </c>
      <c r="DK16" s="120">
        <v>6.53</v>
      </c>
      <c r="DL16" s="41"/>
      <c r="DM16" s="125"/>
      <c r="DN16" s="119" t="s">
        <v>128</v>
      </c>
      <c r="DO16" s="120">
        <v>6.74</v>
      </c>
      <c r="DP16" s="63"/>
      <c r="DQ16" s="63"/>
      <c r="DR16" s="124" t="s">
        <v>128</v>
      </c>
      <c r="DS16" s="120">
        <v>6.31</v>
      </c>
      <c r="DT16" s="41"/>
      <c r="DU16" s="125"/>
      <c r="DV16" s="119" t="s">
        <v>128</v>
      </c>
      <c r="DW16" s="120">
        <v>6.5949999999999998</v>
      </c>
      <c r="DX16" s="63"/>
      <c r="DY16" s="63"/>
      <c r="DZ16" s="124" t="s">
        <v>128</v>
      </c>
      <c r="EA16" s="120">
        <v>5.14</v>
      </c>
      <c r="EB16" s="41"/>
      <c r="EC16" s="125"/>
      <c r="ED16" s="119" t="s">
        <v>128</v>
      </c>
      <c r="EE16" s="120">
        <v>4.6500000000000004</v>
      </c>
      <c r="EF16" s="63"/>
      <c r="EG16" s="63"/>
      <c r="EH16" s="124" t="s">
        <v>128</v>
      </c>
      <c r="EI16" s="120">
        <v>7.19</v>
      </c>
      <c r="EJ16" s="41"/>
      <c r="EK16" s="125"/>
      <c r="EL16" s="119" t="s">
        <v>128</v>
      </c>
      <c r="EM16" s="120">
        <v>6.95</v>
      </c>
      <c r="EN16" s="63"/>
      <c r="EO16" s="63"/>
      <c r="EP16" s="124" t="s">
        <v>128</v>
      </c>
      <c r="EQ16" s="120">
        <v>4.3</v>
      </c>
      <c r="ER16" s="41"/>
      <c r="ES16" s="125"/>
      <c r="ET16" s="124" t="s">
        <v>128</v>
      </c>
      <c r="EU16" s="120">
        <v>5.4480000000000004</v>
      </c>
      <c r="EV16" s="41"/>
      <c r="EW16" s="125"/>
      <c r="EX16" s="124" t="s">
        <v>128</v>
      </c>
      <c r="EY16" s="120">
        <v>5.8929999999999998</v>
      </c>
      <c r="EZ16" s="41"/>
      <c r="FA16" s="125"/>
      <c r="FB16" s="119" t="s">
        <v>128</v>
      </c>
      <c r="FC16" s="120">
        <v>6.92</v>
      </c>
      <c r="FD16" s="63"/>
      <c r="FE16" s="63"/>
      <c r="FF16" s="124" t="s">
        <v>128</v>
      </c>
      <c r="FG16" s="120">
        <v>8.65</v>
      </c>
      <c r="FH16" s="41"/>
      <c r="FI16" s="125"/>
      <c r="FJ16" s="119" t="s">
        <v>128</v>
      </c>
      <c r="FK16" s="120">
        <v>8.35</v>
      </c>
      <c r="FL16" s="63"/>
      <c r="FM16" s="63"/>
      <c r="FN16" s="124" t="s">
        <v>128</v>
      </c>
      <c r="FO16" s="120">
        <v>7.04</v>
      </c>
      <c r="FP16" s="41"/>
      <c r="FQ16" s="125"/>
      <c r="FR16" s="119" t="s">
        <v>128</v>
      </c>
      <c r="FS16" s="120">
        <v>5.25</v>
      </c>
      <c r="FT16" s="63"/>
      <c r="FU16" s="63"/>
      <c r="FV16" s="43" t="s">
        <v>128</v>
      </c>
      <c r="FW16" s="63">
        <v>4.5</v>
      </c>
      <c r="FX16" s="63"/>
      <c r="FY16" s="63"/>
      <c r="FZ16" s="124" t="s">
        <v>128</v>
      </c>
      <c r="GA16" s="120">
        <v>7.15</v>
      </c>
      <c r="GB16" s="41"/>
      <c r="GC16" s="125"/>
      <c r="GD16" s="119" t="s">
        <v>128</v>
      </c>
      <c r="GE16" s="120">
        <v>7.5149999999999997</v>
      </c>
      <c r="GF16" s="63"/>
      <c r="GG16" s="63"/>
      <c r="GH16" s="124" t="s">
        <v>128</v>
      </c>
      <c r="GI16" s="120">
        <v>6.86</v>
      </c>
      <c r="GJ16" s="41"/>
      <c r="GK16" s="125"/>
      <c r="GL16" s="119" t="s">
        <v>128</v>
      </c>
      <c r="GM16" s="120">
        <v>7.75</v>
      </c>
      <c r="GN16" s="63"/>
      <c r="GO16" s="63"/>
      <c r="GP16" s="124" t="s">
        <v>128</v>
      </c>
      <c r="GQ16" s="120">
        <v>6.83</v>
      </c>
      <c r="GR16" s="41"/>
      <c r="GS16" s="125"/>
      <c r="GT16" s="119" t="s">
        <v>128</v>
      </c>
      <c r="GU16" s="120">
        <v>4.5999999999999996</v>
      </c>
      <c r="GV16" s="63"/>
      <c r="GW16" s="63"/>
      <c r="GX16" s="124" t="s">
        <v>128</v>
      </c>
      <c r="GY16" s="120">
        <v>5.52</v>
      </c>
      <c r="GZ16" s="41"/>
      <c r="HA16" s="125"/>
      <c r="HB16" s="119" t="s">
        <v>128</v>
      </c>
      <c r="HC16" s="120">
        <v>4.33</v>
      </c>
      <c r="HD16" s="41"/>
      <c r="HE16" s="125"/>
      <c r="HF16" s="119" t="s">
        <v>128</v>
      </c>
      <c r="HG16" s="120">
        <v>5.9</v>
      </c>
      <c r="HH16" s="63"/>
      <c r="HI16" s="63"/>
      <c r="HJ16" s="124" t="s">
        <v>128</v>
      </c>
      <c r="HK16" s="120">
        <v>5.08</v>
      </c>
      <c r="HL16" s="41"/>
      <c r="HM16" s="125"/>
      <c r="HN16" s="124" t="s">
        <v>128</v>
      </c>
      <c r="HO16" s="120">
        <v>7.15</v>
      </c>
      <c r="HP16" s="41"/>
      <c r="HQ16" s="125"/>
      <c r="HR16" s="119" t="s">
        <v>128</v>
      </c>
      <c r="HS16" s="120">
        <v>7.55</v>
      </c>
      <c r="HT16" s="63"/>
      <c r="HU16" s="63"/>
      <c r="HV16" s="124" t="s">
        <v>128</v>
      </c>
      <c r="HW16" s="120">
        <v>5.15</v>
      </c>
      <c r="HX16" s="41"/>
      <c r="HY16" s="125"/>
      <c r="HZ16" s="119" t="s">
        <v>128</v>
      </c>
      <c r="IA16" s="120">
        <v>6.25</v>
      </c>
      <c r="IB16" s="41"/>
      <c r="IC16" s="125"/>
    </row>
    <row r="17" spans="1:248" s="325" customFormat="1" x14ac:dyDescent="0.25">
      <c r="A17" s="270"/>
      <c r="B17" s="119" t="s">
        <v>133</v>
      </c>
      <c r="C17" s="120" t="s">
        <v>219</v>
      </c>
      <c r="D17" s="63"/>
      <c r="E17" s="63"/>
      <c r="F17" s="124" t="s">
        <v>133</v>
      </c>
      <c r="G17" s="120" t="s">
        <v>219</v>
      </c>
      <c r="H17" s="41"/>
      <c r="I17" s="125"/>
      <c r="J17" s="119" t="s">
        <v>133</v>
      </c>
      <c r="K17" s="120" t="s">
        <v>219</v>
      </c>
      <c r="L17" s="63"/>
      <c r="M17" s="125"/>
      <c r="N17" s="124" t="s">
        <v>133</v>
      </c>
      <c r="O17" s="120" t="s">
        <v>219</v>
      </c>
      <c r="P17" s="41"/>
      <c r="Q17" s="125"/>
      <c r="R17" s="119" t="s">
        <v>133</v>
      </c>
      <c r="S17" s="120" t="s">
        <v>219</v>
      </c>
      <c r="T17" s="41"/>
      <c r="U17" s="125"/>
      <c r="V17" s="119" t="s">
        <v>133</v>
      </c>
      <c r="W17" s="120" t="s">
        <v>219</v>
      </c>
      <c r="X17" s="63"/>
      <c r="Y17" s="125"/>
      <c r="Z17" s="119" t="s">
        <v>133</v>
      </c>
      <c r="AA17" s="120" t="s">
        <v>216</v>
      </c>
      <c r="AB17" s="63"/>
      <c r="AC17" s="63"/>
      <c r="AD17" s="124" t="s">
        <v>133</v>
      </c>
      <c r="AE17" s="120" t="s">
        <v>219</v>
      </c>
      <c r="AF17" s="41"/>
      <c r="AG17" s="125"/>
      <c r="AH17" s="119" t="s">
        <v>133</v>
      </c>
      <c r="AI17" s="120" t="s">
        <v>219</v>
      </c>
      <c r="AJ17" s="63"/>
      <c r="AK17" s="63"/>
      <c r="AL17" s="124" t="s">
        <v>133</v>
      </c>
      <c r="AM17" s="120" t="s">
        <v>219</v>
      </c>
      <c r="AN17" s="41"/>
      <c r="AO17" s="125"/>
      <c r="AP17" s="119" t="s">
        <v>133</v>
      </c>
      <c r="AQ17" s="120" t="s">
        <v>219</v>
      </c>
      <c r="AR17" s="63"/>
      <c r="AS17" s="125"/>
      <c r="AT17" s="119" t="s">
        <v>133</v>
      </c>
      <c r="AU17" s="120" t="s">
        <v>219</v>
      </c>
      <c r="AV17" s="63"/>
      <c r="AW17" s="63"/>
      <c r="AX17" s="124" t="s">
        <v>133</v>
      </c>
      <c r="AY17" s="120" t="s">
        <v>216</v>
      </c>
      <c r="AZ17" s="41"/>
      <c r="BA17" s="125"/>
      <c r="BB17" s="119" t="s">
        <v>133</v>
      </c>
      <c r="BC17" s="120" t="s">
        <v>219</v>
      </c>
      <c r="BD17" s="41"/>
      <c r="BE17" s="125"/>
      <c r="BF17" s="119" t="s">
        <v>133</v>
      </c>
      <c r="BG17" s="120" t="s">
        <v>219</v>
      </c>
      <c r="BH17" s="41"/>
      <c r="BI17" s="125"/>
      <c r="BJ17" s="119" t="s">
        <v>133</v>
      </c>
      <c r="BK17" s="120" t="s">
        <v>219</v>
      </c>
      <c r="BL17" s="41"/>
      <c r="BM17" s="125"/>
      <c r="BN17" s="119" t="s">
        <v>133</v>
      </c>
      <c r="BO17" s="120" t="s">
        <v>219</v>
      </c>
      <c r="BP17" s="41"/>
      <c r="BQ17" s="125"/>
      <c r="BR17" s="119" t="s">
        <v>133</v>
      </c>
      <c r="BS17" s="120" t="s">
        <v>216</v>
      </c>
      <c r="BT17" s="63"/>
      <c r="BU17" s="125"/>
      <c r="BV17" s="119" t="s">
        <v>133</v>
      </c>
      <c r="BW17" s="120" t="s">
        <v>216</v>
      </c>
      <c r="BX17" s="63"/>
      <c r="BY17" s="63"/>
      <c r="BZ17" s="124" t="s">
        <v>133</v>
      </c>
      <c r="CA17" s="120" t="s">
        <v>219</v>
      </c>
      <c r="CB17" s="41"/>
      <c r="CC17" s="125"/>
      <c r="CD17" s="119" t="s">
        <v>133</v>
      </c>
      <c r="CE17" s="120" t="s">
        <v>219</v>
      </c>
      <c r="CF17" s="63"/>
      <c r="CG17" s="63"/>
      <c r="CH17" s="124" t="s">
        <v>133</v>
      </c>
      <c r="CI17" s="120" t="s">
        <v>216</v>
      </c>
      <c r="CJ17" s="41"/>
      <c r="CK17" s="125"/>
      <c r="CL17" s="119" t="s">
        <v>133</v>
      </c>
      <c r="CM17" s="120" t="s">
        <v>219</v>
      </c>
      <c r="CN17" s="63"/>
      <c r="CO17" s="63"/>
      <c r="CP17" s="124" t="s">
        <v>133</v>
      </c>
      <c r="CQ17" s="120" t="s">
        <v>219</v>
      </c>
      <c r="CR17" s="41"/>
      <c r="CS17" s="125"/>
      <c r="CT17" s="119" t="s">
        <v>133</v>
      </c>
      <c r="CU17" s="120" t="s">
        <v>220</v>
      </c>
      <c r="CV17" s="63"/>
      <c r="CW17" s="63"/>
      <c r="CX17" s="124" t="s">
        <v>133</v>
      </c>
      <c r="CY17" s="120" t="s">
        <v>219</v>
      </c>
      <c r="CZ17" s="41"/>
      <c r="DA17" s="125"/>
      <c r="DB17" s="119" t="s">
        <v>133</v>
      </c>
      <c r="DC17" s="120" t="s">
        <v>220</v>
      </c>
      <c r="DD17" s="41"/>
      <c r="DE17" s="125"/>
      <c r="DF17" s="119" t="s">
        <v>133</v>
      </c>
      <c r="DG17" s="120" t="s">
        <v>216</v>
      </c>
      <c r="DH17" s="63"/>
      <c r="DI17" s="63"/>
      <c r="DJ17" s="124" t="s">
        <v>133</v>
      </c>
      <c r="DK17" s="120" t="s">
        <v>220</v>
      </c>
      <c r="DL17" s="41"/>
      <c r="DM17" s="125"/>
      <c r="DN17" s="119" t="s">
        <v>133</v>
      </c>
      <c r="DO17" s="120" t="s">
        <v>220</v>
      </c>
      <c r="DP17" s="63"/>
      <c r="DQ17" s="63"/>
      <c r="DR17" s="124" t="s">
        <v>133</v>
      </c>
      <c r="DS17" s="120" t="s">
        <v>219</v>
      </c>
      <c r="DT17" s="41"/>
      <c r="DU17" s="125"/>
      <c r="DV17" s="119" t="s">
        <v>133</v>
      </c>
      <c r="DW17" s="120" t="s">
        <v>219</v>
      </c>
      <c r="DX17" s="63"/>
      <c r="DY17" s="63"/>
      <c r="DZ17" s="124" t="s">
        <v>133</v>
      </c>
      <c r="EA17" s="120" t="s">
        <v>219</v>
      </c>
      <c r="EB17" s="41"/>
      <c r="EC17" s="125"/>
      <c r="ED17" s="119" t="s">
        <v>133</v>
      </c>
      <c r="EE17" s="120" t="s">
        <v>219</v>
      </c>
      <c r="EF17" s="63"/>
      <c r="EG17" s="63"/>
      <c r="EH17" s="124" t="s">
        <v>133</v>
      </c>
      <c r="EI17" s="120" t="s">
        <v>219</v>
      </c>
      <c r="EJ17" s="41"/>
      <c r="EK17" s="125"/>
      <c r="EL17" s="119" t="s">
        <v>133</v>
      </c>
      <c r="EM17" s="120" t="s">
        <v>219</v>
      </c>
      <c r="EN17" s="63"/>
      <c r="EO17" s="63"/>
      <c r="EP17" s="124" t="s">
        <v>133</v>
      </c>
      <c r="EQ17" s="120" t="s">
        <v>219</v>
      </c>
      <c r="ER17" s="41"/>
      <c r="ES17" s="125"/>
      <c r="ET17" s="124" t="s">
        <v>133</v>
      </c>
      <c r="EU17" s="120" t="s">
        <v>219</v>
      </c>
      <c r="EV17" s="41"/>
      <c r="EW17" s="125"/>
      <c r="EX17" s="124" t="s">
        <v>133</v>
      </c>
      <c r="EY17" s="120" t="s">
        <v>219</v>
      </c>
      <c r="EZ17" s="41"/>
      <c r="FA17" s="125"/>
      <c r="FB17" s="119" t="s">
        <v>133</v>
      </c>
      <c r="FC17" s="120" t="s">
        <v>216</v>
      </c>
      <c r="FD17" s="63"/>
      <c r="FE17" s="63"/>
      <c r="FF17" s="124" t="s">
        <v>133</v>
      </c>
      <c r="FG17" s="120" t="s">
        <v>219</v>
      </c>
      <c r="FH17" s="41"/>
      <c r="FI17" s="125"/>
      <c r="FJ17" s="119" t="s">
        <v>133</v>
      </c>
      <c r="FK17" s="120" t="s">
        <v>219</v>
      </c>
      <c r="FL17" s="63"/>
      <c r="FM17" s="63"/>
      <c r="FN17" s="124" t="s">
        <v>133</v>
      </c>
      <c r="FO17" s="120" t="s">
        <v>219</v>
      </c>
      <c r="FP17" s="41"/>
      <c r="FQ17" s="125"/>
      <c r="FR17" s="119" t="s">
        <v>133</v>
      </c>
      <c r="FS17" s="120" t="s">
        <v>219</v>
      </c>
      <c r="FT17" s="63"/>
      <c r="FU17" s="63"/>
      <c r="FV17" s="43" t="s">
        <v>133</v>
      </c>
      <c r="FW17" s="63" t="s">
        <v>219</v>
      </c>
      <c r="FX17" s="63"/>
      <c r="FY17" s="63"/>
      <c r="FZ17" s="124" t="s">
        <v>133</v>
      </c>
      <c r="GA17" s="120" t="s">
        <v>216</v>
      </c>
      <c r="GB17" s="41"/>
      <c r="GC17" s="125"/>
      <c r="GD17" s="119" t="s">
        <v>133</v>
      </c>
      <c r="GE17" s="120" t="s">
        <v>219</v>
      </c>
      <c r="GF17" s="63"/>
      <c r="GG17" s="63"/>
      <c r="GH17" s="124" t="s">
        <v>133</v>
      </c>
      <c r="GI17" s="120" t="s">
        <v>216</v>
      </c>
      <c r="GJ17" s="41"/>
      <c r="GK17" s="125"/>
      <c r="GL17" s="119" t="s">
        <v>133</v>
      </c>
      <c r="GM17" s="120" t="s">
        <v>216</v>
      </c>
      <c r="GN17" s="63"/>
      <c r="GO17" s="63"/>
      <c r="GP17" s="124" t="s">
        <v>133</v>
      </c>
      <c r="GQ17" s="120" t="s">
        <v>219</v>
      </c>
      <c r="GR17" s="41"/>
      <c r="GS17" s="125"/>
      <c r="GT17" s="119" t="s">
        <v>133</v>
      </c>
      <c r="GU17" s="120" t="s">
        <v>219</v>
      </c>
      <c r="GV17" s="63"/>
      <c r="GW17" s="63"/>
      <c r="GX17" s="124" t="s">
        <v>133</v>
      </c>
      <c r="GY17" s="120" t="s">
        <v>219</v>
      </c>
      <c r="GZ17" s="41"/>
      <c r="HA17" s="125"/>
      <c r="HB17" s="119" t="s">
        <v>133</v>
      </c>
      <c r="HC17" s="120" t="s">
        <v>219</v>
      </c>
      <c r="HD17" s="41"/>
      <c r="HE17" s="125"/>
      <c r="HF17" s="119" t="s">
        <v>133</v>
      </c>
      <c r="HG17" s="120" t="s">
        <v>219</v>
      </c>
      <c r="HH17" s="63"/>
      <c r="HI17" s="63"/>
      <c r="HJ17" s="124" t="s">
        <v>133</v>
      </c>
      <c r="HK17" s="120" t="s">
        <v>219</v>
      </c>
      <c r="HL17" s="41"/>
      <c r="HM17" s="125"/>
      <c r="HN17" s="124" t="s">
        <v>133</v>
      </c>
      <c r="HO17" s="120" t="s">
        <v>216</v>
      </c>
      <c r="HP17" s="41"/>
      <c r="HQ17" s="125"/>
      <c r="HR17" s="119" t="s">
        <v>133</v>
      </c>
      <c r="HS17" s="120" t="s">
        <v>219</v>
      </c>
      <c r="HT17" s="63"/>
      <c r="HU17" s="63"/>
      <c r="HV17" s="124" t="s">
        <v>133</v>
      </c>
      <c r="HW17" s="120" t="s">
        <v>219</v>
      </c>
      <c r="HX17" s="41"/>
      <c r="HY17" s="125"/>
      <c r="HZ17" s="119" t="s">
        <v>133</v>
      </c>
      <c r="IA17" s="120" t="s">
        <v>219</v>
      </c>
      <c r="IB17" s="41"/>
      <c r="IC17" s="125"/>
    </row>
    <row r="18" spans="1:248" s="325" customFormat="1" x14ac:dyDescent="0.25">
      <c r="A18" s="270"/>
      <c r="B18" s="119" t="s">
        <v>131</v>
      </c>
      <c r="C18" s="328">
        <v>100000000</v>
      </c>
      <c r="D18" s="63"/>
      <c r="E18" s="63"/>
      <c r="F18" s="124" t="s">
        <v>131</v>
      </c>
      <c r="G18" s="328">
        <v>25000000</v>
      </c>
      <c r="H18" s="41"/>
      <c r="I18" s="125"/>
      <c r="J18" s="119" t="s">
        <v>131</v>
      </c>
      <c r="K18" s="328">
        <v>130000000</v>
      </c>
      <c r="L18" s="63"/>
      <c r="M18" s="125"/>
      <c r="N18" s="124" t="s">
        <v>131</v>
      </c>
      <c r="O18" s="328">
        <v>100000000</v>
      </c>
      <c r="P18" s="41"/>
      <c r="Q18" s="125"/>
      <c r="R18" s="119" t="s">
        <v>131</v>
      </c>
      <c r="S18" s="328">
        <v>100000000</v>
      </c>
      <c r="T18" s="41"/>
      <c r="U18" s="125"/>
      <c r="V18" s="119" t="s">
        <v>131</v>
      </c>
      <c r="W18" s="328">
        <v>150000000</v>
      </c>
      <c r="X18" s="63"/>
      <c r="Y18" s="125"/>
      <c r="Z18" s="119" t="s">
        <v>131</v>
      </c>
      <c r="AA18" s="328">
        <v>120000000</v>
      </c>
      <c r="AB18" s="63"/>
      <c r="AC18" s="63"/>
      <c r="AD18" s="124" t="s">
        <v>131</v>
      </c>
      <c r="AE18" s="328">
        <v>105000000</v>
      </c>
      <c r="AF18" s="41"/>
      <c r="AG18" s="125"/>
      <c r="AH18" s="119" t="s">
        <v>131</v>
      </c>
      <c r="AI18" s="328">
        <v>75000000</v>
      </c>
      <c r="AJ18" s="63"/>
      <c r="AK18" s="63"/>
      <c r="AL18" s="124" t="s">
        <v>131</v>
      </c>
      <c r="AM18" s="328">
        <v>50000000</v>
      </c>
      <c r="AN18" s="41"/>
      <c r="AO18" s="125"/>
      <c r="AP18" s="119" t="s">
        <v>131</v>
      </c>
      <c r="AQ18" s="328">
        <v>70000000</v>
      </c>
      <c r="AR18" s="63"/>
      <c r="AS18" s="125"/>
      <c r="AT18" s="119" t="s">
        <v>131</v>
      </c>
      <c r="AU18" s="328">
        <v>70000000</v>
      </c>
      <c r="AV18" s="63"/>
      <c r="AW18" s="63"/>
      <c r="AX18" s="124" t="s">
        <v>131</v>
      </c>
      <c r="AY18" s="328">
        <v>200000000</v>
      </c>
      <c r="AZ18" s="41"/>
      <c r="BA18" s="125"/>
      <c r="BB18" s="119" t="s">
        <v>131</v>
      </c>
      <c r="BC18" s="328">
        <v>70000000</v>
      </c>
      <c r="BD18" s="41"/>
      <c r="BE18" s="125"/>
      <c r="BF18" s="119" t="s">
        <v>131</v>
      </c>
      <c r="BG18" s="328">
        <v>75000000</v>
      </c>
      <c r="BH18" s="41"/>
      <c r="BI18" s="125"/>
      <c r="BJ18" s="119" t="s">
        <v>131</v>
      </c>
      <c r="BK18" s="328">
        <v>30000000</v>
      </c>
      <c r="BL18" s="41"/>
      <c r="BM18" s="125"/>
      <c r="BN18" s="119" t="s">
        <v>131</v>
      </c>
      <c r="BO18" s="328">
        <v>25000000</v>
      </c>
      <c r="BP18" s="41"/>
      <c r="BQ18" s="125"/>
      <c r="BR18" s="119" t="s">
        <v>131</v>
      </c>
      <c r="BS18" s="328">
        <v>150000000</v>
      </c>
      <c r="BT18" s="63"/>
      <c r="BU18" s="125"/>
      <c r="BV18" s="119" t="s">
        <v>131</v>
      </c>
      <c r="BW18" s="328">
        <v>100000000</v>
      </c>
      <c r="BX18" s="63"/>
      <c r="BY18" s="63"/>
      <c r="BZ18" s="124" t="s">
        <v>131</v>
      </c>
      <c r="CA18" s="328">
        <v>25000000</v>
      </c>
      <c r="CB18" s="41"/>
      <c r="CC18" s="125"/>
      <c r="CD18" s="119" t="s">
        <v>131</v>
      </c>
      <c r="CE18" s="328">
        <v>75000000</v>
      </c>
      <c r="CF18" s="63"/>
      <c r="CG18" s="63"/>
      <c r="CH18" s="124" t="s">
        <v>131</v>
      </c>
      <c r="CI18" s="328">
        <v>550000000</v>
      </c>
      <c r="CJ18" s="41"/>
      <c r="CK18" s="125"/>
      <c r="CL18" s="119" t="s">
        <v>131</v>
      </c>
      <c r="CM18" s="328">
        <v>100000000</v>
      </c>
      <c r="CN18" s="63"/>
      <c r="CO18" s="63"/>
      <c r="CP18" s="124" t="s">
        <v>131</v>
      </c>
      <c r="CQ18" s="328">
        <v>50000000</v>
      </c>
      <c r="CR18" s="41"/>
      <c r="CS18" s="125"/>
      <c r="CT18" s="119" t="s">
        <v>131</v>
      </c>
      <c r="CU18" s="328">
        <v>222000000.015625</v>
      </c>
      <c r="CV18" s="63"/>
      <c r="CW18" s="63"/>
      <c r="CX18" s="124" t="s">
        <v>131</v>
      </c>
      <c r="CY18" s="328">
        <v>50000000</v>
      </c>
      <c r="CZ18" s="41"/>
      <c r="DA18" s="125"/>
      <c r="DB18" s="119" t="s">
        <v>131</v>
      </c>
      <c r="DC18" s="328">
        <v>150000000</v>
      </c>
      <c r="DD18" s="41"/>
      <c r="DE18" s="125"/>
      <c r="DF18" s="119" t="s">
        <v>131</v>
      </c>
      <c r="DG18" s="328">
        <v>100000000</v>
      </c>
      <c r="DH18" s="63"/>
      <c r="DI18" s="63"/>
      <c r="DJ18" s="124" t="s">
        <v>131</v>
      </c>
      <c r="DK18" s="328">
        <v>50000000</v>
      </c>
      <c r="DL18" s="41"/>
      <c r="DM18" s="125"/>
      <c r="DN18" s="119" t="s">
        <v>131</v>
      </c>
      <c r="DO18" s="328">
        <v>50000000</v>
      </c>
      <c r="DP18" s="63"/>
      <c r="DQ18" s="63"/>
      <c r="DR18" s="124" t="s">
        <v>131</v>
      </c>
      <c r="DS18" s="328">
        <v>65000000</v>
      </c>
      <c r="DT18" s="41"/>
      <c r="DU18" s="125"/>
      <c r="DV18" s="119" t="s">
        <v>131</v>
      </c>
      <c r="DW18" s="328">
        <v>50000000</v>
      </c>
      <c r="DX18" s="63"/>
      <c r="DY18" s="63"/>
      <c r="DZ18" s="124" t="s">
        <v>131</v>
      </c>
      <c r="EA18" s="328">
        <v>325000000</v>
      </c>
      <c r="EB18" s="41"/>
      <c r="EC18" s="125"/>
      <c r="ED18" s="119" t="s">
        <v>131</v>
      </c>
      <c r="EE18" s="328">
        <v>200000000</v>
      </c>
      <c r="EF18" s="63"/>
      <c r="EG18" s="63"/>
      <c r="EH18" s="124" t="s">
        <v>131</v>
      </c>
      <c r="EI18" s="328">
        <v>50000000</v>
      </c>
      <c r="EJ18" s="41"/>
      <c r="EK18" s="125"/>
      <c r="EL18" s="119" t="s">
        <v>131</v>
      </c>
      <c r="EM18" s="328">
        <v>150000000</v>
      </c>
      <c r="EN18" s="63"/>
      <c r="EO18" s="63"/>
      <c r="EP18" s="124" t="s">
        <v>131</v>
      </c>
      <c r="EQ18" s="328">
        <v>75000000</v>
      </c>
      <c r="ER18" s="41"/>
      <c r="ES18" s="125"/>
      <c r="ET18" s="124" t="s">
        <v>131</v>
      </c>
      <c r="EU18" s="328">
        <v>50000000</v>
      </c>
      <c r="EV18" s="41"/>
      <c r="EW18" s="125"/>
      <c r="EX18" s="124" t="s">
        <v>131</v>
      </c>
      <c r="EY18" s="328">
        <v>100000000</v>
      </c>
      <c r="EZ18" s="41"/>
      <c r="FA18" s="125"/>
      <c r="FB18" s="119" t="s">
        <v>131</v>
      </c>
      <c r="FC18" s="328">
        <v>250000000</v>
      </c>
      <c r="FD18" s="63"/>
      <c r="FE18" s="63"/>
      <c r="FF18" s="124" t="s">
        <v>131</v>
      </c>
      <c r="FG18" s="328">
        <v>54710000</v>
      </c>
      <c r="FH18" s="41"/>
      <c r="FI18" s="125"/>
      <c r="FJ18" s="119" t="s">
        <v>131</v>
      </c>
      <c r="FK18" s="328">
        <v>18272500</v>
      </c>
      <c r="FL18" s="63"/>
      <c r="FM18" s="63"/>
      <c r="FN18" s="124" t="s">
        <v>131</v>
      </c>
      <c r="FO18" s="328">
        <v>150000000</v>
      </c>
      <c r="FP18" s="41"/>
      <c r="FQ18" s="125"/>
      <c r="FR18" s="119" t="s">
        <v>131</v>
      </c>
      <c r="FS18" s="328">
        <v>250000000</v>
      </c>
      <c r="FT18" s="63"/>
      <c r="FU18" s="63"/>
      <c r="FV18" s="43" t="s">
        <v>131</v>
      </c>
      <c r="FW18" s="328">
        <v>100000000</v>
      </c>
      <c r="FX18" s="63"/>
      <c r="FY18" s="63"/>
      <c r="FZ18" s="124" t="s">
        <v>131</v>
      </c>
      <c r="GA18" s="328">
        <v>155000000</v>
      </c>
      <c r="GB18" s="41"/>
      <c r="GC18" s="125"/>
      <c r="GD18" s="119" t="s">
        <v>131</v>
      </c>
      <c r="GE18" s="328">
        <v>100000000</v>
      </c>
      <c r="GF18" s="63"/>
      <c r="GG18" s="63"/>
      <c r="GH18" s="124" t="s">
        <v>131</v>
      </c>
      <c r="GI18" s="328">
        <v>325000000</v>
      </c>
      <c r="GJ18" s="41"/>
      <c r="GK18" s="125"/>
      <c r="GL18" s="119" t="s">
        <v>131</v>
      </c>
      <c r="GM18" s="328">
        <v>800000000</v>
      </c>
      <c r="GN18" s="63"/>
      <c r="GO18" s="63"/>
      <c r="GP18" s="124" t="s">
        <v>131</v>
      </c>
      <c r="GQ18" s="328">
        <v>150000000</v>
      </c>
      <c r="GR18" s="41"/>
      <c r="GS18" s="125"/>
      <c r="GT18" s="119" t="s">
        <v>131</v>
      </c>
      <c r="GU18" s="328">
        <v>125000000</v>
      </c>
      <c r="GV18" s="63"/>
      <c r="GW18" s="63"/>
      <c r="GX18" s="124" t="s">
        <v>131</v>
      </c>
      <c r="GY18" s="328">
        <v>150000000</v>
      </c>
      <c r="GZ18" s="41"/>
      <c r="HA18" s="125"/>
      <c r="HB18" s="119" t="s">
        <v>131</v>
      </c>
      <c r="HC18" s="328">
        <v>350000000</v>
      </c>
      <c r="HD18" s="41"/>
      <c r="HE18" s="125"/>
      <c r="HF18" s="119" t="s">
        <v>131</v>
      </c>
      <c r="HG18" s="328">
        <v>100000000</v>
      </c>
      <c r="HH18" s="63"/>
      <c r="HI18" s="63"/>
      <c r="HJ18" s="124" t="s">
        <v>131</v>
      </c>
      <c r="HK18" s="328">
        <v>100000000</v>
      </c>
      <c r="HL18" s="41"/>
      <c r="HM18" s="125"/>
      <c r="HN18" s="124" t="s">
        <v>131</v>
      </c>
      <c r="HO18" s="328">
        <v>125000000</v>
      </c>
      <c r="HP18" s="41"/>
      <c r="HQ18" s="125"/>
      <c r="HR18" s="119" t="s">
        <v>131</v>
      </c>
      <c r="HS18" s="328">
        <v>75000000</v>
      </c>
      <c r="HT18" s="63"/>
      <c r="HU18" s="63"/>
      <c r="HV18" s="124" t="s">
        <v>131</v>
      </c>
      <c r="HW18" s="328">
        <v>75000000</v>
      </c>
      <c r="HX18" s="41"/>
      <c r="HY18" s="125"/>
      <c r="HZ18" s="119" t="s">
        <v>131</v>
      </c>
      <c r="IA18" s="328">
        <v>50000000</v>
      </c>
      <c r="IB18" s="41"/>
      <c r="IC18" s="125"/>
    </row>
    <row r="19" spans="1:248" s="325" customFormat="1" x14ac:dyDescent="0.25">
      <c r="A19" s="270"/>
      <c r="B19" s="119" t="s">
        <v>129</v>
      </c>
      <c r="C19" s="120" t="s">
        <v>221</v>
      </c>
      <c r="D19" s="63"/>
      <c r="E19" s="63"/>
      <c r="F19" s="124" t="s">
        <v>129</v>
      </c>
      <c r="G19" s="120" t="s">
        <v>222</v>
      </c>
      <c r="H19" s="41"/>
      <c r="I19" s="125"/>
      <c r="J19" s="119" t="s">
        <v>129</v>
      </c>
      <c r="K19" s="120" t="s">
        <v>223</v>
      </c>
      <c r="L19" s="63"/>
      <c r="M19" s="125"/>
      <c r="N19" s="124" t="s">
        <v>129</v>
      </c>
      <c r="O19" s="120" t="s">
        <v>224</v>
      </c>
      <c r="P19" s="41"/>
      <c r="Q19" s="125"/>
      <c r="R19" s="119" t="s">
        <v>129</v>
      </c>
      <c r="S19" s="120" t="s">
        <v>225</v>
      </c>
      <c r="T19" s="41"/>
      <c r="U19" s="125"/>
      <c r="V19" s="119" t="s">
        <v>129</v>
      </c>
      <c r="W19" s="120" t="s">
        <v>226</v>
      </c>
      <c r="X19" s="63"/>
      <c r="Y19" s="125"/>
      <c r="Z19" s="119" t="s">
        <v>129</v>
      </c>
      <c r="AA19" s="120" t="s">
        <v>227</v>
      </c>
      <c r="AB19" s="63"/>
      <c r="AC19" s="63"/>
      <c r="AD19" s="124" t="s">
        <v>129</v>
      </c>
      <c r="AE19" s="120" t="s">
        <v>227</v>
      </c>
      <c r="AF19" s="41"/>
      <c r="AG19" s="125"/>
      <c r="AH19" s="119" t="s">
        <v>129</v>
      </c>
      <c r="AI19" s="120" t="s">
        <v>228</v>
      </c>
      <c r="AJ19" s="63"/>
      <c r="AK19" s="63"/>
      <c r="AL19" s="124" t="s">
        <v>129</v>
      </c>
      <c r="AM19" s="120" t="s">
        <v>229</v>
      </c>
      <c r="AN19" s="41"/>
      <c r="AO19" s="125"/>
      <c r="AP19" s="119" t="s">
        <v>129</v>
      </c>
      <c r="AQ19" s="120" t="s">
        <v>230</v>
      </c>
      <c r="AR19" s="63"/>
      <c r="AS19" s="125"/>
      <c r="AT19" s="119" t="s">
        <v>129</v>
      </c>
      <c r="AU19" s="120" t="s">
        <v>231</v>
      </c>
      <c r="AV19" s="63"/>
      <c r="AW19" s="63"/>
      <c r="AX19" s="124" t="s">
        <v>129</v>
      </c>
      <c r="AY19" s="120" t="s">
        <v>232</v>
      </c>
      <c r="AZ19" s="41"/>
      <c r="BA19" s="125"/>
      <c r="BB19" s="119" t="s">
        <v>129</v>
      </c>
      <c r="BC19" s="120" t="s">
        <v>233</v>
      </c>
      <c r="BD19" s="41"/>
      <c r="BE19" s="125"/>
      <c r="BF19" s="119" t="s">
        <v>129</v>
      </c>
      <c r="BG19" s="120" t="s">
        <v>234</v>
      </c>
      <c r="BH19" s="41"/>
      <c r="BI19" s="125"/>
      <c r="BJ19" s="119" t="s">
        <v>129</v>
      </c>
      <c r="BK19" s="120" t="s">
        <v>235</v>
      </c>
      <c r="BL19" s="41"/>
      <c r="BM19" s="125"/>
      <c r="BN19" s="119" t="s">
        <v>129</v>
      </c>
      <c r="BO19" s="120" t="s">
        <v>234</v>
      </c>
      <c r="BP19" s="41"/>
      <c r="BQ19" s="125"/>
      <c r="BR19" s="119" t="s">
        <v>129</v>
      </c>
      <c r="BS19" s="120" t="s">
        <v>236</v>
      </c>
      <c r="BT19" s="63"/>
      <c r="BU19" s="125"/>
      <c r="BV19" s="119" t="s">
        <v>129</v>
      </c>
      <c r="BW19" s="120" t="s">
        <v>237</v>
      </c>
      <c r="BX19" s="63"/>
      <c r="BY19" s="63"/>
      <c r="BZ19" s="124" t="s">
        <v>129</v>
      </c>
      <c r="CA19" s="120" t="s">
        <v>238</v>
      </c>
      <c r="CB19" s="41"/>
      <c r="CC19" s="125"/>
      <c r="CD19" s="119" t="s">
        <v>129</v>
      </c>
      <c r="CE19" s="120" t="s">
        <v>239</v>
      </c>
      <c r="CF19" s="63"/>
      <c r="CG19" s="63"/>
      <c r="CH19" s="124" t="s">
        <v>129</v>
      </c>
      <c r="CI19" s="120" t="s">
        <v>240</v>
      </c>
      <c r="CJ19" s="41"/>
      <c r="CK19" s="125"/>
      <c r="CL19" s="119" t="s">
        <v>129</v>
      </c>
      <c r="CM19" s="120" t="s">
        <v>241</v>
      </c>
      <c r="CN19" s="63"/>
      <c r="CO19" s="63"/>
      <c r="CP19" s="124" t="s">
        <v>129</v>
      </c>
      <c r="CQ19" s="120" t="s">
        <v>242</v>
      </c>
      <c r="CR19" s="41"/>
      <c r="CS19" s="125"/>
      <c r="CT19" s="119" t="s">
        <v>129</v>
      </c>
      <c r="CU19" s="120" t="s">
        <v>243</v>
      </c>
      <c r="CV19" s="63"/>
      <c r="CW19" s="63"/>
      <c r="CX19" s="124" t="s">
        <v>129</v>
      </c>
      <c r="CY19" s="120" t="s">
        <v>242</v>
      </c>
      <c r="CZ19" s="41"/>
      <c r="DA19" s="125"/>
      <c r="DB19" s="119" t="s">
        <v>129</v>
      </c>
      <c r="DC19" s="120" t="s">
        <v>414</v>
      </c>
      <c r="DD19" s="41"/>
      <c r="DE19" s="125"/>
      <c r="DF19" s="119" t="s">
        <v>129</v>
      </c>
      <c r="DG19" s="120" t="s">
        <v>244</v>
      </c>
      <c r="DH19" s="63"/>
      <c r="DI19" s="63"/>
      <c r="DJ19" s="124" t="s">
        <v>129</v>
      </c>
      <c r="DK19" s="120" t="s">
        <v>244</v>
      </c>
      <c r="DL19" s="41"/>
      <c r="DM19" s="125"/>
      <c r="DN19" s="119" t="s">
        <v>129</v>
      </c>
      <c r="DO19" s="120" t="s">
        <v>245</v>
      </c>
      <c r="DP19" s="63"/>
      <c r="DQ19" s="63"/>
      <c r="DR19" s="124" t="s">
        <v>129</v>
      </c>
      <c r="DS19" s="120" t="s">
        <v>246</v>
      </c>
      <c r="DT19" s="41"/>
      <c r="DU19" s="125"/>
      <c r="DV19" s="119" t="s">
        <v>129</v>
      </c>
      <c r="DW19" s="120" t="s">
        <v>247</v>
      </c>
      <c r="DX19" s="63"/>
      <c r="DY19" s="63"/>
      <c r="DZ19" s="124" t="s">
        <v>129</v>
      </c>
      <c r="EA19" s="120" t="s">
        <v>248</v>
      </c>
      <c r="EB19" s="41"/>
      <c r="EC19" s="125"/>
      <c r="ED19" s="119" t="s">
        <v>129</v>
      </c>
      <c r="EE19" s="120" t="s">
        <v>249</v>
      </c>
      <c r="EF19" s="63"/>
      <c r="EG19" s="63"/>
      <c r="EH19" s="124" t="s">
        <v>129</v>
      </c>
      <c r="EI19" s="120" t="s">
        <v>250</v>
      </c>
      <c r="EJ19" s="41"/>
      <c r="EK19" s="125"/>
      <c r="EL19" s="119" t="s">
        <v>129</v>
      </c>
      <c r="EM19" s="120" t="s">
        <v>251</v>
      </c>
      <c r="EN19" s="63"/>
      <c r="EO19" s="63"/>
      <c r="EP19" s="124" t="s">
        <v>129</v>
      </c>
      <c r="EQ19" s="120" t="s">
        <v>415</v>
      </c>
      <c r="ER19" s="41"/>
      <c r="ES19" s="125"/>
      <c r="ET19" s="124" t="s">
        <v>129</v>
      </c>
      <c r="EU19" s="120" t="s">
        <v>252</v>
      </c>
      <c r="EV19" s="41"/>
      <c r="EW19" s="125"/>
      <c r="EX19" s="124" t="s">
        <v>129</v>
      </c>
      <c r="EY19" s="120" t="s">
        <v>252</v>
      </c>
      <c r="EZ19" s="41"/>
      <c r="FA19" s="125"/>
      <c r="FB19" s="119" t="s">
        <v>129</v>
      </c>
      <c r="FC19" s="120" t="s">
        <v>253</v>
      </c>
      <c r="FD19" s="63"/>
      <c r="FE19" s="63"/>
      <c r="FF19" s="124" t="s">
        <v>129</v>
      </c>
      <c r="FG19" s="120" t="s">
        <v>254</v>
      </c>
      <c r="FH19" s="41"/>
      <c r="FI19" s="125"/>
      <c r="FJ19" s="119" t="s">
        <v>129</v>
      </c>
      <c r="FK19" s="120" t="s">
        <v>254</v>
      </c>
      <c r="FL19" s="63"/>
      <c r="FM19" s="63"/>
      <c r="FN19" s="124" t="s">
        <v>129</v>
      </c>
      <c r="FO19" s="120" t="s">
        <v>253</v>
      </c>
      <c r="FP19" s="41"/>
      <c r="FQ19" s="125"/>
      <c r="FR19" s="119" t="s">
        <v>129</v>
      </c>
      <c r="FS19" s="120" t="s">
        <v>255</v>
      </c>
      <c r="FT19" s="63"/>
      <c r="FU19" s="63"/>
      <c r="FV19" s="43" t="s">
        <v>129</v>
      </c>
      <c r="FW19" s="63" t="s">
        <v>373</v>
      </c>
      <c r="FX19" s="63"/>
      <c r="FY19" s="63"/>
      <c r="FZ19" s="124" t="s">
        <v>129</v>
      </c>
      <c r="GA19" s="120" t="s">
        <v>256</v>
      </c>
      <c r="GB19" s="41"/>
      <c r="GC19" s="125"/>
      <c r="GD19" s="119" t="s">
        <v>129</v>
      </c>
      <c r="GE19" s="120" t="s">
        <v>257</v>
      </c>
      <c r="GF19" s="63"/>
      <c r="GG19" s="63"/>
      <c r="GH19" s="124" t="s">
        <v>129</v>
      </c>
      <c r="GI19" s="120" t="s">
        <v>258</v>
      </c>
      <c r="GJ19" s="41"/>
      <c r="GK19" s="125"/>
      <c r="GL19" s="119" t="s">
        <v>129</v>
      </c>
      <c r="GM19" s="120" t="s">
        <v>259</v>
      </c>
      <c r="GN19" s="63"/>
      <c r="GO19" s="63"/>
      <c r="GP19" s="124" t="s">
        <v>129</v>
      </c>
      <c r="GQ19" s="120" t="s">
        <v>247</v>
      </c>
      <c r="GR19" s="41"/>
      <c r="GS19" s="125"/>
      <c r="GT19" s="119" t="s">
        <v>129</v>
      </c>
      <c r="GU19" s="120" t="s">
        <v>260</v>
      </c>
      <c r="GV19" s="63"/>
      <c r="GW19" s="63"/>
      <c r="GX19" s="124" t="s">
        <v>129</v>
      </c>
      <c r="GY19" s="120" t="s">
        <v>261</v>
      </c>
      <c r="GZ19" s="41"/>
      <c r="HA19" s="125"/>
      <c r="HB19" s="119" t="s">
        <v>129</v>
      </c>
      <c r="HC19" s="120" t="s">
        <v>339</v>
      </c>
      <c r="HD19" s="41"/>
      <c r="HE19" s="125"/>
      <c r="HF19" s="119" t="s">
        <v>129</v>
      </c>
      <c r="HG19" s="120" t="s">
        <v>261</v>
      </c>
      <c r="HH19" s="63"/>
      <c r="HI19" s="63"/>
      <c r="HJ19" s="124" t="s">
        <v>129</v>
      </c>
      <c r="HK19" s="120" t="s">
        <v>302</v>
      </c>
      <c r="HL19" s="41"/>
      <c r="HM19" s="125"/>
      <c r="HN19" s="124" t="s">
        <v>129</v>
      </c>
      <c r="HO19" s="120" t="s">
        <v>262</v>
      </c>
      <c r="HP19" s="41"/>
      <c r="HQ19" s="125"/>
      <c r="HR19" s="119" t="s">
        <v>129</v>
      </c>
      <c r="HS19" s="120" t="s">
        <v>262</v>
      </c>
      <c r="HT19" s="63"/>
      <c r="HU19" s="63"/>
      <c r="HV19" s="124" t="s">
        <v>129</v>
      </c>
      <c r="HW19" s="120" t="s">
        <v>263</v>
      </c>
      <c r="HX19" s="41"/>
      <c r="HY19" s="125"/>
      <c r="HZ19" s="119" t="s">
        <v>129</v>
      </c>
      <c r="IA19" s="120" t="s">
        <v>264</v>
      </c>
      <c r="IB19" s="41"/>
      <c r="IC19" s="125"/>
    </row>
    <row r="20" spans="1:248" s="325" customFormat="1" x14ac:dyDescent="0.25">
      <c r="A20" s="270"/>
      <c r="B20" s="119" t="s">
        <v>130</v>
      </c>
      <c r="C20" s="120" t="s">
        <v>265</v>
      </c>
      <c r="D20" s="63"/>
      <c r="E20" s="63"/>
      <c r="F20" s="124" t="s">
        <v>130</v>
      </c>
      <c r="G20" s="120" t="s">
        <v>266</v>
      </c>
      <c r="H20" s="41"/>
      <c r="I20" s="125"/>
      <c r="J20" s="119" t="s">
        <v>130</v>
      </c>
      <c r="K20" s="120" t="s">
        <v>267</v>
      </c>
      <c r="L20" s="63"/>
      <c r="M20" s="125"/>
      <c r="N20" s="124" t="s">
        <v>130</v>
      </c>
      <c r="O20" s="120" t="s">
        <v>268</v>
      </c>
      <c r="P20" s="41"/>
      <c r="Q20" s="125"/>
      <c r="R20" s="119" t="s">
        <v>130</v>
      </c>
      <c r="S20" s="120" t="s">
        <v>269</v>
      </c>
      <c r="T20" s="41"/>
      <c r="U20" s="125"/>
      <c r="V20" s="119" t="s">
        <v>130</v>
      </c>
      <c r="W20" s="120" t="s">
        <v>270</v>
      </c>
      <c r="X20" s="63"/>
      <c r="Y20" s="125"/>
      <c r="Z20" s="119" t="s">
        <v>130</v>
      </c>
      <c r="AA20" s="120" t="s">
        <v>271</v>
      </c>
      <c r="AB20" s="63"/>
      <c r="AC20" s="63"/>
      <c r="AD20" s="124" t="s">
        <v>130</v>
      </c>
      <c r="AE20" s="120" t="s">
        <v>272</v>
      </c>
      <c r="AF20" s="41"/>
      <c r="AG20" s="125"/>
      <c r="AH20" s="119" t="s">
        <v>130</v>
      </c>
      <c r="AI20" s="120" t="s">
        <v>273</v>
      </c>
      <c r="AJ20" s="63"/>
      <c r="AK20" s="63"/>
      <c r="AL20" s="124" t="s">
        <v>130</v>
      </c>
      <c r="AM20" s="120" t="s">
        <v>274</v>
      </c>
      <c r="AN20" s="41"/>
      <c r="AO20" s="125"/>
      <c r="AP20" s="119" t="s">
        <v>130</v>
      </c>
      <c r="AQ20" s="120" t="s">
        <v>275</v>
      </c>
      <c r="AR20" s="63"/>
      <c r="AS20" s="125"/>
      <c r="AT20" s="119" t="s">
        <v>130</v>
      </c>
      <c r="AU20" s="120" t="s">
        <v>276</v>
      </c>
      <c r="AV20" s="63"/>
      <c r="AW20" s="63"/>
      <c r="AX20" s="124" t="s">
        <v>130</v>
      </c>
      <c r="AY20" s="120" t="s">
        <v>277</v>
      </c>
      <c r="AZ20" s="41"/>
      <c r="BA20" s="125"/>
      <c r="BB20" s="119" t="s">
        <v>130</v>
      </c>
      <c r="BC20" s="120" t="s">
        <v>278</v>
      </c>
      <c r="BD20" s="41"/>
      <c r="BE20" s="125"/>
      <c r="BF20" s="119" t="s">
        <v>130</v>
      </c>
      <c r="BG20" s="120" t="s">
        <v>279</v>
      </c>
      <c r="BH20" s="41"/>
      <c r="BI20" s="125"/>
      <c r="BJ20" s="119" t="s">
        <v>130</v>
      </c>
      <c r="BK20" s="120" t="s">
        <v>280</v>
      </c>
      <c r="BL20" s="41"/>
      <c r="BM20" s="125"/>
      <c r="BN20" s="119" t="s">
        <v>130</v>
      </c>
      <c r="BO20" s="120" t="s">
        <v>281</v>
      </c>
      <c r="BP20" s="41"/>
      <c r="BQ20" s="125"/>
      <c r="BR20" s="119" t="s">
        <v>130</v>
      </c>
      <c r="BS20" s="120" t="s">
        <v>282</v>
      </c>
      <c r="BT20" s="63"/>
      <c r="BU20" s="125"/>
      <c r="BV20" s="119" t="s">
        <v>130</v>
      </c>
      <c r="BW20" s="120" t="s">
        <v>283</v>
      </c>
      <c r="BX20" s="63"/>
      <c r="BY20" s="63"/>
      <c r="BZ20" s="124" t="s">
        <v>130</v>
      </c>
      <c r="CA20" s="120" t="s">
        <v>284</v>
      </c>
      <c r="CB20" s="41"/>
      <c r="CC20" s="125"/>
      <c r="CD20" s="119" t="s">
        <v>130</v>
      </c>
      <c r="CE20" s="120" t="s">
        <v>285</v>
      </c>
      <c r="CF20" s="63"/>
      <c r="CG20" s="63"/>
      <c r="CH20" s="124" t="s">
        <v>130</v>
      </c>
      <c r="CI20" s="120" t="s">
        <v>286</v>
      </c>
      <c r="CJ20" s="41"/>
      <c r="CK20" s="125"/>
      <c r="CL20" s="119" t="s">
        <v>130</v>
      </c>
      <c r="CM20" s="120" t="s">
        <v>287</v>
      </c>
      <c r="CN20" s="63"/>
      <c r="CO20" s="63"/>
      <c r="CP20" s="124" t="s">
        <v>130</v>
      </c>
      <c r="CQ20" s="120" t="s">
        <v>288</v>
      </c>
      <c r="CR20" s="41"/>
      <c r="CS20" s="125"/>
      <c r="CT20" s="119" t="s">
        <v>130</v>
      </c>
      <c r="CU20" s="120" t="s">
        <v>289</v>
      </c>
      <c r="CV20" s="63"/>
      <c r="CW20" s="63"/>
      <c r="CX20" s="124" t="s">
        <v>130</v>
      </c>
      <c r="CY20" s="120" t="s">
        <v>290</v>
      </c>
      <c r="CZ20" s="41"/>
      <c r="DA20" s="125"/>
      <c r="DB20" s="119" t="s">
        <v>130</v>
      </c>
      <c r="DC20" s="120" t="s">
        <v>416</v>
      </c>
      <c r="DD20" s="41"/>
      <c r="DE20" s="125"/>
      <c r="DF20" s="119" t="s">
        <v>130</v>
      </c>
      <c r="DG20" s="120" t="s">
        <v>291</v>
      </c>
      <c r="DH20" s="63"/>
      <c r="DI20" s="63"/>
      <c r="DJ20" s="124" t="s">
        <v>130</v>
      </c>
      <c r="DK20" s="120" t="s">
        <v>292</v>
      </c>
      <c r="DL20" s="41"/>
      <c r="DM20" s="125"/>
      <c r="DN20" s="119" t="s">
        <v>130</v>
      </c>
      <c r="DO20" s="120" t="s">
        <v>293</v>
      </c>
      <c r="DP20" s="63"/>
      <c r="DQ20" s="63"/>
      <c r="DR20" s="124" t="s">
        <v>130</v>
      </c>
      <c r="DS20" s="120" t="s">
        <v>294</v>
      </c>
      <c r="DT20" s="41"/>
      <c r="DU20" s="125"/>
      <c r="DV20" s="119" t="s">
        <v>130</v>
      </c>
      <c r="DW20" s="120" t="s">
        <v>295</v>
      </c>
      <c r="DX20" s="63"/>
      <c r="DY20" s="63"/>
      <c r="DZ20" s="124" t="s">
        <v>130</v>
      </c>
      <c r="EA20" s="120" t="s">
        <v>296</v>
      </c>
      <c r="EB20" s="41"/>
      <c r="EC20" s="125"/>
      <c r="ED20" s="119" t="s">
        <v>130</v>
      </c>
      <c r="EE20" s="120" t="s">
        <v>297</v>
      </c>
      <c r="EF20" s="63"/>
      <c r="EG20" s="63"/>
      <c r="EH20" s="124" t="s">
        <v>130</v>
      </c>
      <c r="EI20" s="120" t="s">
        <v>298</v>
      </c>
      <c r="EJ20" s="41"/>
      <c r="EK20" s="125"/>
      <c r="EL20" s="119" t="s">
        <v>130</v>
      </c>
      <c r="EM20" s="120" t="s">
        <v>299</v>
      </c>
      <c r="EN20" s="63"/>
      <c r="EO20" s="63"/>
      <c r="EP20" s="124" t="s">
        <v>130</v>
      </c>
      <c r="EQ20" s="120" t="s">
        <v>417</v>
      </c>
      <c r="ER20" s="41"/>
      <c r="ES20" s="125"/>
      <c r="ET20" s="124" t="s">
        <v>130</v>
      </c>
      <c r="EU20" s="120" t="s">
        <v>300</v>
      </c>
      <c r="EV20" s="41"/>
      <c r="EW20" s="125"/>
      <c r="EX20" s="124" t="s">
        <v>130</v>
      </c>
      <c r="EY20" s="120" t="s">
        <v>367</v>
      </c>
      <c r="EZ20" s="41"/>
      <c r="FA20" s="125"/>
      <c r="FB20" s="119" t="s">
        <v>130</v>
      </c>
      <c r="FC20" s="120" t="s">
        <v>301</v>
      </c>
      <c r="FD20" s="63"/>
      <c r="FE20" s="63"/>
      <c r="FF20" s="124" t="s">
        <v>130</v>
      </c>
      <c r="FG20" s="120" t="s">
        <v>302</v>
      </c>
      <c r="FH20" s="41"/>
      <c r="FI20" s="125"/>
      <c r="FJ20" s="119" t="s">
        <v>130</v>
      </c>
      <c r="FK20" s="120" t="s">
        <v>302</v>
      </c>
      <c r="FL20" s="63"/>
      <c r="FM20" s="63"/>
      <c r="FN20" s="124" t="s">
        <v>130</v>
      </c>
      <c r="FO20" s="120" t="s">
        <v>303</v>
      </c>
      <c r="FP20" s="41"/>
      <c r="FQ20" s="125"/>
      <c r="FR20" s="119" t="s">
        <v>130</v>
      </c>
      <c r="FS20" s="120" t="s">
        <v>304</v>
      </c>
      <c r="FT20" s="63"/>
      <c r="FU20" s="63"/>
      <c r="FV20" s="43" t="s">
        <v>130</v>
      </c>
      <c r="FW20" s="63" t="s">
        <v>374</v>
      </c>
      <c r="FX20" s="63"/>
      <c r="FY20" s="63"/>
      <c r="FZ20" s="124" t="s">
        <v>130</v>
      </c>
      <c r="GA20" s="120" t="s">
        <v>305</v>
      </c>
      <c r="GB20" s="41"/>
      <c r="GC20" s="125"/>
      <c r="GD20" s="119" t="s">
        <v>130</v>
      </c>
      <c r="GE20" s="120" t="s">
        <v>306</v>
      </c>
      <c r="GF20" s="63"/>
      <c r="GG20" s="63"/>
      <c r="GH20" s="124" t="s">
        <v>130</v>
      </c>
      <c r="GI20" s="120" t="s">
        <v>307</v>
      </c>
      <c r="GJ20" s="41"/>
      <c r="GK20" s="125"/>
      <c r="GL20" s="119" t="s">
        <v>130</v>
      </c>
      <c r="GM20" s="120" t="s">
        <v>308</v>
      </c>
      <c r="GN20" s="63"/>
      <c r="GO20" s="63"/>
      <c r="GP20" s="124" t="s">
        <v>130</v>
      </c>
      <c r="GQ20" s="120" t="s">
        <v>309</v>
      </c>
      <c r="GR20" s="41"/>
      <c r="GS20" s="125"/>
      <c r="GT20" s="119" t="s">
        <v>130</v>
      </c>
      <c r="GU20" s="120" t="s">
        <v>310</v>
      </c>
      <c r="GV20" s="63"/>
      <c r="GW20" s="63"/>
      <c r="GX20" s="124" t="s">
        <v>130</v>
      </c>
      <c r="GY20" s="120" t="s">
        <v>311</v>
      </c>
      <c r="GZ20" s="41"/>
      <c r="HA20" s="125"/>
      <c r="HB20" s="119" t="s">
        <v>130</v>
      </c>
      <c r="HC20" s="120" t="s">
        <v>418</v>
      </c>
      <c r="HD20" s="41"/>
      <c r="HE20" s="125"/>
      <c r="HF20" s="119" t="s">
        <v>130</v>
      </c>
      <c r="HG20" s="120" t="s">
        <v>312</v>
      </c>
      <c r="HH20" s="63"/>
      <c r="HI20" s="63"/>
      <c r="HJ20" s="124" t="s">
        <v>130</v>
      </c>
      <c r="HK20" s="120" t="s">
        <v>419</v>
      </c>
      <c r="HL20" s="41"/>
      <c r="HM20" s="125"/>
      <c r="HN20" s="124" t="s">
        <v>130</v>
      </c>
      <c r="HO20" s="120" t="s">
        <v>313</v>
      </c>
      <c r="HP20" s="41"/>
      <c r="HQ20" s="125"/>
      <c r="HR20" s="119" t="s">
        <v>130</v>
      </c>
      <c r="HS20" s="120" t="s">
        <v>314</v>
      </c>
      <c r="HT20" s="63"/>
      <c r="HU20" s="63"/>
      <c r="HV20" s="124" t="s">
        <v>130</v>
      </c>
      <c r="HW20" s="120" t="s">
        <v>315</v>
      </c>
      <c r="HX20" s="41"/>
      <c r="HY20" s="125"/>
      <c r="HZ20" s="119" t="s">
        <v>130</v>
      </c>
      <c r="IA20" s="120" t="s">
        <v>316</v>
      </c>
      <c r="IB20" s="41"/>
      <c r="IC20" s="125"/>
    </row>
    <row r="21" spans="1:248" x14ac:dyDescent="0.25">
      <c r="B21" s="10"/>
      <c r="C21" s="11"/>
      <c r="D21" s="11"/>
      <c r="E21" s="11"/>
      <c r="F21" s="10"/>
      <c r="G21" s="11"/>
      <c r="H21" s="11"/>
      <c r="I21" s="14"/>
      <c r="J21" s="11"/>
      <c r="K21" s="11"/>
      <c r="L21" s="11"/>
      <c r="M21" s="14"/>
      <c r="N21" s="10"/>
      <c r="O21" s="11"/>
      <c r="P21" s="11"/>
      <c r="Q21" s="14"/>
      <c r="R21" s="11"/>
      <c r="S21" s="11"/>
      <c r="T21" s="11"/>
      <c r="U21" s="14"/>
      <c r="V21" s="11"/>
      <c r="W21" s="11"/>
      <c r="X21" s="11"/>
      <c r="Y21" s="14"/>
      <c r="Z21" s="11"/>
      <c r="AA21" s="11"/>
      <c r="AB21" s="11"/>
      <c r="AC21" s="11"/>
      <c r="AD21" s="10"/>
      <c r="AE21" s="11"/>
      <c r="AF21" s="11"/>
      <c r="AG21" s="14"/>
      <c r="AH21" s="11"/>
      <c r="AI21" s="11"/>
      <c r="AJ21" s="11"/>
      <c r="AK21" s="11"/>
      <c r="AL21" s="10"/>
      <c r="AM21" s="11"/>
      <c r="AN21" s="11"/>
      <c r="AO21" s="14"/>
      <c r="AP21" s="11"/>
      <c r="AQ21" s="11"/>
      <c r="AR21" s="11"/>
      <c r="AS21" s="14"/>
      <c r="AT21" s="11"/>
      <c r="AU21" s="11"/>
      <c r="AV21" s="11"/>
      <c r="AW21" s="11"/>
      <c r="AX21" s="10"/>
      <c r="AY21" s="11"/>
      <c r="AZ21" s="11"/>
      <c r="BA21" s="14"/>
      <c r="BB21" s="11"/>
      <c r="BC21" s="11"/>
      <c r="BD21" s="11"/>
      <c r="BE21" s="14"/>
      <c r="BF21" s="11"/>
      <c r="BG21" s="11"/>
      <c r="BH21" s="11"/>
      <c r="BI21" s="14"/>
      <c r="BJ21" s="11"/>
      <c r="BK21" s="11"/>
      <c r="BL21" s="11"/>
      <c r="BM21" s="14"/>
      <c r="BN21" s="11"/>
      <c r="BO21" s="11"/>
      <c r="BP21" s="11"/>
      <c r="BQ21" s="14"/>
      <c r="BR21" s="11"/>
      <c r="BS21" s="11"/>
      <c r="BT21" s="11"/>
      <c r="BU21" s="14"/>
      <c r="BV21" s="11"/>
      <c r="BW21" s="11"/>
      <c r="BX21" s="11"/>
      <c r="BY21" s="11"/>
      <c r="BZ21" s="10"/>
      <c r="CA21" s="11"/>
      <c r="CB21" s="11"/>
      <c r="CC21" s="14"/>
      <c r="CD21" s="11"/>
      <c r="CE21" s="11"/>
      <c r="CF21" s="11"/>
      <c r="CG21" s="11"/>
      <c r="CH21" s="10"/>
      <c r="CI21" s="11"/>
      <c r="CJ21" s="11"/>
      <c r="CK21" s="14"/>
      <c r="CL21" s="11"/>
      <c r="CM21" s="11"/>
      <c r="CN21" s="11"/>
      <c r="CO21" s="11"/>
      <c r="CP21" s="10"/>
      <c r="CQ21" s="11"/>
      <c r="CR21" s="11"/>
      <c r="CS21" s="14"/>
      <c r="CT21" s="11"/>
      <c r="CU21" s="11"/>
      <c r="CV21" s="11"/>
      <c r="CW21" s="11"/>
      <c r="CX21" s="10"/>
      <c r="CY21" s="11"/>
      <c r="CZ21" s="11"/>
      <c r="DA21" s="14"/>
      <c r="DB21" s="274"/>
      <c r="DC21" s="274"/>
      <c r="DD21" s="274"/>
      <c r="DE21" s="276"/>
      <c r="DF21" s="11"/>
      <c r="DG21" s="11"/>
      <c r="DH21" s="11"/>
      <c r="DI21" s="11"/>
      <c r="DJ21" s="10"/>
      <c r="DK21" s="11"/>
      <c r="DL21" s="11"/>
      <c r="DM21" s="14"/>
      <c r="DN21" s="11"/>
      <c r="DO21" s="11"/>
      <c r="DP21" s="11"/>
      <c r="DQ21" s="11"/>
      <c r="DR21" s="10"/>
      <c r="DS21" s="11"/>
      <c r="DT21" s="11"/>
      <c r="DU21" s="14"/>
      <c r="DV21" s="11"/>
      <c r="DW21" s="11"/>
      <c r="DX21" s="11"/>
      <c r="DY21" s="11"/>
      <c r="DZ21" s="10"/>
      <c r="EA21" s="11"/>
      <c r="EB21" s="11"/>
      <c r="EC21" s="14"/>
      <c r="ED21" s="11"/>
      <c r="EE21" s="11"/>
      <c r="EF21" s="11"/>
      <c r="EG21" s="11"/>
      <c r="EH21" s="10"/>
      <c r="EI21" s="11"/>
      <c r="EJ21" s="11"/>
      <c r="EK21" s="14"/>
      <c r="EL21" s="11"/>
      <c r="EM21" s="11"/>
      <c r="EN21" s="11"/>
      <c r="EO21" s="11"/>
      <c r="EP21" s="273"/>
      <c r="EQ21" s="274"/>
      <c r="ER21" s="274"/>
      <c r="ES21" s="276"/>
      <c r="ET21" s="10"/>
      <c r="EU21" s="11"/>
      <c r="EV21" s="11"/>
      <c r="EW21" s="14"/>
      <c r="EX21" s="10"/>
      <c r="EY21" s="11"/>
      <c r="EZ21" s="11"/>
      <c r="FA21" s="14"/>
      <c r="FB21" s="11"/>
      <c r="FC21" s="11"/>
      <c r="FD21" s="11"/>
      <c r="FE21" s="11"/>
      <c r="FF21" s="10"/>
      <c r="FG21" s="11"/>
      <c r="FH21" s="11"/>
      <c r="FI21" s="14"/>
      <c r="FJ21" s="11"/>
      <c r="FK21" s="11"/>
      <c r="FL21" s="11"/>
      <c r="FM21" s="11"/>
      <c r="FN21" s="10"/>
      <c r="FO21" s="11"/>
      <c r="FP21" s="11"/>
      <c r="FQ21" s="14"/>
      <c r="FR21" s="11"/>
      <c r="FS21" s="11"/>
      <c r="FT21" s="11"/>
      <c r="FU21" s="11"/>
      <c r="FV21" s="10"/>
      <c r="FW21" s="11"/>
      <c r="FX21" s="11"/>
      <c r="FY21" s="11"/>
      <c r="FZ21" s="10"/>
      <c r="GA21" s="11"/>
      <c r="GB21" s="11"/>
      <c r="GC21" s="14"/>
      <c r="GD21" s="11"/>
      <c r="GE21" s="11"/>
      <c r="GF21" s="11"/>
      <c r="GG21" s="11"/>
      <c r="GH21" s="10"/>
      <c r="GI21" s="11"/>
      <c r="GJ21" s="11"/>
      <c r="GK21" s="14"/>
      <c r="GL21" s="11"/>
      <c r="GM21" s="11"/>
      <c r="GN21" s="11"/>
      <c r="GO21" s="11"/>
      <c r="GP21" s="10"/>
      <c r="GQ21" s="11"/>
      <c r="GR21" s="11"/>
      <c r="GS21" s="14"/>
      <c r="GT21" s="11"/>
      <c r="GU21" s="11"/>
      <c r="GV21" s="11"/>
      <c r="GW21" s="11"/>
      <c r="GX21" s="10"/>
      <c r="GY21" s="11"/>
      <c r="GZ21" s="11"/>
      <c r="HA21" s="14"/>
      <c r="HB21" s="274"/>
      <c r="HC21" s="274"/>
      <c r="HD21" s="274"/>
      <c r="HE21" s="276"/>
      <c r="HF21" s="11"/>
      <c r="HG21" s="11"/>
      <c r="HH21" s="11"/>
      <c r="HI21" s="11"/>
      <c r="HJ21" s="273"/>
      <c r="HK21" s="274"/>
      <c r="HL21" s="274"/>
      <c r="HM21" s="276"/>
      <c r="HN21" s="10"/>
      <c r="HO21" s="11"/>
      <c r="HP21" s="11"/>
      <c r="HQ21" s="14"/>
      <c r="HR21" s="11"/>
      <c r="HS21" s="11"/>
      <c r="HT21" s="11"/>
      <c r="HU21" s="11"/>
      <c r="HV21" s="10"/>
      <c r="HW21" s="11"/>
      <c r="HX21" s="11"/>
      <c r="HY21" s="14"/>
      <c r="HZ21" s="11"/>
      <c r="IA21" s="11"/>
      <c r="IB21" s="11"/>
      <c r="IC21" s="14"/>
    </row>
    <row r="22" spans="1:248" x14ac:dyDescent="0.25">
      <c r="B22" s="5"/>
      <c r="C22" s="2"/>
      <c r="D22" s="2"/>
      <c r="E22" s="8"/>
      <c r="F22" s="5"/>
      <c r="G22" s="2"/>
      <c r="H22" s="2"/>
      <c r="I22" s="4"/>
      <c r="J22" s="2"/>
      <c r="K22" s="2"/>
      <c r="L22" s="2"/>
      <c r="M22" s="4"/>
      <c r="N22" s="5"/>
      <c r="O22" s="2"/>
      <c r="P22" s="2"/>
      <c r="Q22" s="4"/>
      <c r="R22" s="2"/>
      <c r="S22" s="2"/>
      <c r="T22" s="2"/>
      <c r="U22" s="2"/>
      <c r="V22" s="5"/>
      <c r="W22" s="2"/>
      <c r="X22" s="2"/>
      <c r="Y22" s="4"/>
      <c r="Z22" s="2"/>
      <c r="AA22" s="2"/>
      <c r="AB22" s="2"/>
      <c r="AC22" s="2"/>
      <c r="AD22" s="5"/>
      <c r="AE22" s="2"/>
      <c r="AF22" s="2"/>
      <c r="AG22" s="4"/>
      <c r="AH22" s="2"/>
      <c r="AI22" s="2"/>
      <c r="AJ22" s="2"/>
      <c r="AK22" s="4"/>
      <c r="AL22" s="2"/>
      <c r="AM22" s="2"/>
      <c r="AN22" s="2"/>
      <c r="AO22" s="4"/>
      <c r="AP22" s="2"/>
      <c r="AQ22" s="2"/>
      <c r="AR22" s="2"/>
      <c r="AS22" s="2"/>
      <c r="AT22" s="5"/>
      <c r="AU22" s="2"/>
      <c r="AV22" s="2"/>
      <c r="AW22" s="4"/>
      <c r="AX22" s="2"/>
      <c r="AY22" s="2"/>
      <c r="AZ22" s="2"/>
      <c r="BA22" s="2"/>
      <c r="BB22" s="5"/>
      <c r="BC22" s="2"/>
      <c r="BD22" s="2"/>
      <c r="BE22" s="4"/>
      <c r="BF22" s="2"/>
      <c r="BG22" s="2"/>
      <c r="BH22" s="2"/>
      <c r="BI22" s="2"/>
      <c r="BJ22" s="5"/>
      <c r="BK22" s="2"/>
      <c r="BL22" s="2"/>
      <c r="BM22" s="4"/>
      <c r="BN22" s="2"/>
      <c r="BO22" s="2"/>
      <c r="BP22" s="2"/>
      <c r="BQ22" s="2"/>
      <c r="BR22" s="5"/>
      <c r="BS22" s="2"/>
      <c r="BT22" s="2"/>
      <c r="BU22" s="4"/>
      <c r="BV22" s="2"/>
      <c r="BW22" s="2"/>
      <c r="BX22" s="2"/>
      <c r="BY22" s="2"/>
      <c r="BZ22" s="5"/>
      <c r="CA22" s="2"/>
      <c r="CB22" s="2"/>
      <c r="CC22" s="4"/>
      <c r="CD22" s="2"/>
      <c r="CE22" s="2"/>
      <c r="CF22" s="2"/>
      <c r="CG22" s="4"/>
      <c r="CH22" s="2"/>
      <c r="CI22" s="2"/>
      <c r="CJ22" s="2"/>
      <c r="CK22" s="4"/>
      <c r="CL22" s="2"/>
      <c r="CM22" s="2"/>
      <c r="CN22" s="2"/>
      <c r="CO22" s="2"/>
      <c r="CP22" s="5"/>
      <c r="CQ22" s="2"/>
      <c r="CR22" s="2"/>
      <c r="CS22" s="4"/>
      <c r="CT22" s="5"/>
      <c r="CU22" s="2"/>
      <c r="CV22" s="2"/>
      <c r="CW22" s="4"/>
      <c r="CX22" s="2"/>
      <c r="CY22" s="2"/>
      <c r="CZ22" s="2"/>
      <c r="DA22" s="2"/>
      <c r="DB22" s="271"/>
      <c r="DC22" s="324"/>
      <c r="DD22" s="324"/>
      <c r="DE22" s="270"/>
      <c r="DF22" s="5"/>
      <c r="DG22" s="2"/>
      <c r="DH22" s="2"/>
      <c r="DI22" s="4"/>
      <c r="DJ22" s="2"/>
      <c r="DK22" s="2"/>
      <c r="DL22" s="2"/>
      <c r="DM22" s="2"/>
      <c r="DN22" s="5"/>
      <c r="DO22" s="2"/>
      <c r="DP22" s="2"/>
      <c r="DQ22" s="4"/>
      <c r="DR22" s="2"/>
      <c r="DS22" s="2"/>
      <c r="DT22" s="2"/>
      <c r="DU22" s="2"/>
      <c r="DV22" s="5"/>
      <c r="DW22" s="2"/>
      <c r="DX22" s="2"/>
      <c r="DY22" s="4"/>
      <c r="DZ22" s="5"/>
      <c r="EA22" s="2"/>
      <c r="EB22" s="2"/>
      <c r="EC22" s="4"/>
      <c r="ED22" s="5"/>
      <c r="EE22" s="2"/>
      <c r="EF22" s="2"/>
      <c r="EG22" s="4"/>
      <c r="EH22" s="2"/>
      <c r="EI22" s="2"/>
      <c r="EJ22" s="2"/>
      <c r="EK22" s="2"/>
      <c r="EL22" s="5"/>
      <c r="EM22" s="2"/>
      <c r="EN22" s="2"/>
      <c r="EO22" s="4"/>
      <c r="EP22" s="271"/>
      <c r="EQ22" s="324"/>
      <c r="ER22" s="324"/>
      <c r="ES22" s="270"/>
      <c r="ET22" s="5"/>
      <c r="EU22" s="2"/>
      <c r="EV22" s="2"/>
      <c r="EW22" s="4"/>
      <c r="EX22" s="5"/>
      <c r="EY22" s="2"/>
      <c r="EZ22" s="2"/>
      <c r="FA22" s="4"/>
      <c r="FB22" s="2"/>
      <c r="FC22" s="2"/>
      <c r="FD22" s="2"/>
      <c r="FE22" s="2"/>
      <c r="FF22" s="5"/>
      <c r="FG22" s="2"/>
      <c r="FH22" s="2"/>
      <c r="FI22" s="4"/>
      <c r="FJ22" s="2"/>
      <c r="FK22" s="2"/>
      <c r="FL22" s="2"/>
      <c r="FM22" s="2"/>
      <c r="FN22" s="5"/>
      <c r="FO22" s="2"/>
      <c r="FP22" s="2"/>
      <c r="FQ22" s="4"/>
      <c r="FR22" s="2"/>
      <c r="FS22" s="2"/>
      <c r="FT22" s="2"/>
      <c r="FU22" s="2"/>
      <c r="FV22" s="6"/>
      <c r="FW22" s="2"/>
      <c r="FX22" s="2"/>
      <c r="FY22" s="2"/>
      <c r="FZ22" s="5"/>
      <c r="GA22" s="2"/>
      <c r="GB22" s="2"/>
      <c r="GC22" s="4"/>
      <c r="GD22" s="2"/>
      <c r="GE22" s="2"/>
      <c r="GF22" s="2"/>
      <c r="GG22" s="2"/>
      <c r="GH22" s="5"/>
      <c r="GI22" s="2"/>
      <c r="GJ22" s="2"/>
      <c r="GK22" s="4"/>
      <c r="GL22" s="2"/>
      <c r="GM22" s="2"/>
      <c r="GN22" s="2"/>
      <c r="GO22" s="2"/>
      <c r="GP22" s="5"/>
      <c r="GQ22" s="2"/>
      <c r="GR22" s="2"/>
      <c r="GS22" s="4"/>
      <c r="GT22" s="5"/>
      <c r="GU22" s="2"/>
      <c r="GV22" s="2"/>
      <c r="GW22" s="4"/>
      <c r="GX22" s="2"/>
      <c r="GY22" s="2"/>
      <c r="GZ22" s="2"/>
      <c r="HA22" s="2"/>
      <c r="HB22" s="271"/>
      <c r="HC22" s="324"/>
      <c r="HD22" s="324"/>
      <c r="HE22" s="270"/>
      <c r="HF22" s="5"/>
      <c r="HG22" s="2"/>
      <c r="HH22" s="2"/>
      <c r="HI22" s="4"/>
      <c r="HJ22" s="271"/>
      <c r="HK22" s="324"/>
      <c r="HL22" s="324"/>
      <c r="HM22" s="270"/>
      <c r="HN22" s="2"/>
      <c r="HO22" s="2"/>
      <c r="HP22" s="2"/>
      <c r="HQ22" s="2"/>
      <c r="HR22" s="5"/>
      <c r="HS22" s="2"/>
      <c r="HT22" s="2"/>
      <c r="HU22" s="4"/>
      <c r="HV22" s="2"/>
      <c r="HW22" s="2"/>
      <c r="HX22" s="2"/>
      <c r="HY22" s="2"/>
      <c r="HZ22" s="5"/>
      <c r="IA22" s="2"/>
      <c r="IB22" s="2"/>
      <c r="IC22" s="4"/>
    </row>
    <row r="23" spans="1:248" x14ac:dyDescent="0.25">
      <c r="B23" s="5"/>
      <c r="C23" s="52" t="s">
        <v>0</v>
      </c>
      <c r="D23" s="126">
        <v>42217</v>
      </c>
      <c r="E23" s="127">
        <v>42247</v>
      </c>
      <c r="F23" s="5"/>
      <c r="G23" s="52" t="s">
        <v>0</v>
      </c>
      <c r="H23" s="52">
        <f>$D$23</f>
        <v>42217</v>
      </c>
      <c r="I23" s="46">
        <f>$E$23</f>
        <v>42247</v>
      </c>
      <c r="J23" s="2"/>
      <c r="K23" s="52" t="s">
        <v>0</v>
      </c>
      <c r="L23" s="52">
        <f>$D$23</f>
        <v>42217</v>
      </c>
      <c r="M23" s="46">
        <f>$E$23</f>
        <v>42247</v>
      </c>
      <c r="N23" s="90"/>
      <c r="O23" s="52" t="s">
        <v>0</v>
      </c>
      <c r="P23" s="52">
        <f>$D$23</f>
        <v>42217</v>
      </c>
      <c r="Q23" s="46">
        <f>$E$23</f>
        <v>42247</v>
      </c>
      <c r="R23" s="52"/>
      <c r="S23" s="52" t="s">
        <v>0</v>
      </c>
      <c r="T23" s="52">
        <f>$D$23</f>
        <v>42217</v>
      </c>
      <c r="U23" s="52">
        <f>$E$23</f>
        <v>42247</v>
      </c>
      <c r="V23" s="90"/>
      <c r="W23" s="52" t="s">
        <v>0</v>
      </c>
      <c r="X23" s="52">
        <f>$D$23</f>
        <v>42217</v>
      </c>
      <c r="Y23" s="46">
        <f>$E$23</f>
        <v>42247</v>
      </c>
      <c r="Z23" s="2"/>
      <c r="AA23" s="52" t="s">
        <v>0</v>
      </c>
      <c r="AB23" s="52">
        <f>$D$23</f>
        <v>42217</v>
      </c>
      <c r="AC23" s="52">
        <f>$E$23</f>
        <v>42247</v>
      </c>
      <c r="AD23" s="5"/>
      <c r="AE23" s="52" t="s">
        <v>0</v>
      </c>
      <c r="AF23" s="52">
        <f>$D$23</f>
        <v>42217</v>
      </c>
      <c r="AG23" s="46">
        <f>$E$23</f>
        <v>42247</v>
      </c>
      <c r="AH23" s="2"/>
      <c r="AI23" s="52" t="s">
        <v>0</v>
      </c>
      <c r="AJ23" s="52">
        <f>$D$23</f>
        <v>42217</v>
      </c>
      <c r="AK23" s="46">
        <f>$E$23</f>
        <v>42247</v>
      </c>
      <c r="AL23" s="2"/>
      <c r="AM23" s="52" t="s">
        <v>0</v>
      </c>
      <c r="AN23" s="52">
        <f>$D$23</f>
        <v>42217</v>
      </c>
      <c r="AO23" s="46">
        <f>$E$23</f>
        <v>42247</v>
      </c>
      <c r="AP23" s="2"/>
      <c r="AQ23" s="52" t="s">
        <v>0</v>
      </c>
      <c r="AR23" s="52">
        <f>$D$23</f>
        <v>42217</v>
      </c>
      <c r="AS23" s="52">
        <f>$E$23</f>
        <v>42247</v>
      </c>
      <c r="AT23" s="5"/>
      <c r="AU23" s="52" t="s">
        <v>0</v>
      </c>
      <c r="AV23" s="52">
        <f>$D$23</f>
        <v>42217</v>
      </c>
      <c r="AW23" s="46">
        <f>$E$23</f>
        <v>42247</v>
      </c>
      <c r="AX23" s="2"/>
      <c r="AY23" s="52" t="s">
        <v>0</v>
      </c>
      <c r="AZ23" s="52">
        <f>$D$23</f>
        <v>42217</v>
      </c>
      <c r="BA23" s="52">
        <f>$E$23</f>
        <v>42247</v>
      </c>
      <c r="BB23" s="5"/>
      <c r="BC23" s="52" t="s">
        <v>0</v>
      </c>
      <c r="BD23" s="52">
        <f>$D$23</f>
        <v>42217</v>
      </c>
      <c r="BE23" s="46">
        <f>$E$23</f>
        <v>42247</v>
      </c>
      <c r="BF23" s="2"/>
      <c r="BG23" s="52" t="s">
        <v>0</v>
      </c>
      <c r="BH23" s="52">
        <f>$D$23</f>
        <v>42217</v>
      </c>
      <c r="BI23" s="52">
        <f>$E$23</f>
        <v>42247</v>
      </c>
      <c r="BJ23" s="5"/>
      <c r="BK23" s="52" t="s">
        <v>0</v>
      </c>
      <c r="BL23" s="52">
        <f>$D$23</f>
        <v>42217</v>
      </c>
      <c r="BM23" s="46">
        <f>$E$23</f>
        <v>42247</v>
      </c>
      <c r="BN23" s="2"/>
      <c r="BO23" s="52" t="s">
        <v>0</v>
      </c>
      <c r="BP23" s="52">
        <f>$D$23</f>
        <v>42217</v>
      </c>
      <c r="BQ23" s="52">
        <f>$E$23</f>
        <v>42247</v>
      </c>
      <c r="BR23" s="5"/>
      <c r="BS23" s="52" t="s">
        <v>0</v>
      </c>
      <c r="BT23" s="52">
        <f>$D$23</f>
        <v>42217</v>
      </c>
      <c r="BU23" s="46">
        <f>$E$23</f>
        <v>42247</v>
      </c>
      <c r="BV23" s="2"/>
      <c r="BW23" s="52" t="s">
        <v>0</v>
      </c>
      <c r="BX23" s="52">
        <f>$D$23</f>
        <v>42217</v>
      </c>
      <c r="BY23" s="52">
        <f>$E$23</f>
        <v>42247</v>
      </c>
      <c r="BZ23" s="5"/>
      <c r="CA23" s="52" t="s">
        <v>0</v>
      </c>
      <c r="CB23" s="52">
        <f>$D$23</f>
        <v>42217</v>
      </c>
      <c r="CC23" s="46">
        <f>$E$23</f>
        <v>42247</v>
      </c>
      <c r="CD23" s="52"/>
      <c r="CE23" s="52" t="s">
        <v>0</v>
      </c>
      <c r="CF23" s="52">
        <f>$D$23</f>
        <v>42217</v>
      </c>
      <c r="CG23" s="52">
        <f>$E$23</f>
        <v>42247</v>
      </c>
      <c r="CH23" s="5"/>
      <c r="CI23" s="52" t="s">
        <v>0</v>
      </c>
      <c r="CJ23" s="52">
        <f>$D$23</f>
        <v>42217</v>
      </c>
      <c r="CK23" s="46">
        <f>$E$23</f>
        <v>42247</v>
      </c>
      <c r="CL23" s="2"/>
      <c r="CM23" s="52" t="s">
        <v>0</v>
      </c>
      <c r="CN23" s="52">
        <f>$D$23</f>
        <v>42217</v>
      </c>
      <c r="CO23" s="52">
        <f>$E$23</f>
        <v>42247</v>
      </c>
      <c r="CP23" s="5"/>
      <c r="CQ23" s="52" t="s">
        <v>0</v>
      </c>
      <c r="CR23" s="52">
        <f>$D$23</f>
        <v>42217</v>
      </c>
      <c r="CS23" s="46">
        <f>$E$23</f>
        <v>42247</v>
      </c>
      <c r="CT23" s="5"/>
      <c r="CU23" s="52" t="s">
        <v>0</v>
      </c>
      <c r="CV23" s="52">
        <f>$D$23</f>
        <v>42217</v>
      </c>
      <c r="CW23" s="46">
        <f>$E$23</f>
        <v>42247</v>
      </c>
      <c r="CX23" s="2"/>
      <c r="CY23" s="52" t="s">
        <v>0</v>
      </c>
      <c r="CZ23" s="52">
        <f>$D$23</f>
        <v>42217</v>
      </c>
      <c r="DA23" s="52">
        <f>$E$23</f>
        <v>42247</v>
      </c>
      <c r="DB23" s="271"/>
      <c r="DC23" s="52" t="s">
        <v>0</v>
      </c>
      <c r="DD23" s="52">
        <f>$D$23</f>
        <v>42217</v>
      </c>
      <c r="DE23" s="46">
        <f>$E$23</f>
        <v>42247</v>
      </c>
      <c r="DF23" s="5"/>
      <c r="DG23" s="52" t="s">
        <v>0</v>
      </c>
      <c r="DH23" s="52">
        <f>$D$23</f>
        <v>42217</v>
      </c>
      <c r="DI23" s="46">
        <f>$E$23</f>
        <v>42247</v>
      </c>
      <c r="DJ23" s="2"/>
      <c r="DK23" s="52" t="s">
        <v>0</v>
      </c>
      <c r="DL23" s="52">
        <f>$D$23</f>
        <v>42217</v>
      </c>
      <c r="DM23" s="52">
        <f>$E$23</f>
        <v>42247</v>
      </c>
      <c r="DN23" s="5"/>
      <c r="DO23" s="52" t="s">
        <v>0</v>
      </c>
      <c r="DP23" s="52">
        <f>$D$23</f>
        <v>42217</v>
      </c>
      <c r="DQ23" s="46">
        <f>$E$23</f>
        <v>42247</v>
      </c>
      <c r="DR23" s="2"/>
      <c r="DS23" s="52" t="s">
        <v>0</v>
      </c>
      <c r="DT23" s="52">
        <f>$D$23</f>
        <v>42217</v>
      </c>
      <c r="DU23" s="52">
        <f>$E$23</f>
        <v>42247</v>
      </c>
      <c r="DV23" s="5"/>
      <c r="DW23" s="52" t="s">
        <v>0</v>
      </c>
      <c r="DX23" s="52">
        <f>$D$23</f>
        <v>42217</v>
      </c>
      <c r="DY23" s="46">
        <f>$E$23</f>
        <v>42247</v>
      </c>
      <c r="DZ23" s="5"/>
      <c r="EA23" s="52" t="s">
        <v>0</v>
      </c>
      <c r="EB23" s="52">
        <f>$D$23</f>
        <v>42217</v>
      </c>
      <c r="EC23" s="46">
        <f>$E$23</f>
        <v>42247</v>
      </c>
      <c r="ED23" s="5"/>
      <c r="EE23" s="52" t="s">
        <v>0</v>
      </c>
      <c r="EF23" s="52">
        <f>$D$23</f>
        <v>42217</v>
      </c>
      <c r="EG23" s="46">
        <f>$E$23</f>
        <v>42247</v>
      </c>
      <c r="EH23" s="2"/>
      <c r="EI23" s="52" t="s">
        <v>0</v>
      </c>
      <c r="EJ23" s="52">
        <f>$D$23</f>
        <v>42217</v>
      </c>
      <c r="EK23" s="52">
        <f>$E$23</f>
        <v>42247</v>
      </c>
      <c r="EL23" s="5"/>
      <c r="EM23" s="52" t="s">
        <v>0</v>
      </c>
      <c r="EN23" s="52">
        <f>$D$23</f>
        <v>42217</v>
      </c>
      <c r="EO23" s="46">
        <f>$E$23</f>
        <v>42247</v>
      </c>
      <c r="EP23" s="271"/>
      <c r="EQ23" s="52" t="s">
        <v>0</v>
      </c>
      <c r="ER23" s="52">
        <f>$D$23</f>
        <v>42217</v>
      </c>
      <c r="ES23" s="46">
        <f>$E$23</f>
        <v>42247</v>
      </c>
      <c r="ET23" s="5"/>
      <c r="EU23" s="52" t="s">
        <v>0</v>
      </c>
      <c r="EV23" s="52">
        <f>$D$23</f>
        <v>42217</v>
      </c>
      <c r="EW23" s="46">
        <f>$E$23</f>
        <v>42247</v>
      </c>
      <c r="EX23" s="5"/>
      <c r="EY23" s="52" t="s">
        <v>0</v>
      </c>
      <c r="EZ23" s="52">
        <f>$D$23</f>
        <v>42217</v>
      </c>
      <c r="FA23" s="46">
        <f>$E$23</f>
        <v>42247</v>
      </c>
      <c r="FB23" s="2"/>
      <c r="FC23" s="52" t="s">
        <v>0</v>
      </c>
      <c r="FD23" s="52">
        <f>$D$23</f>
        <v>42217</v>
      </c>
      <c r="FE23" s="52">
        <f>$E$23</f>
        <v>42247</v>
      </c>
      <c r="FF23" s="5"/>
      <c r="FG23" s="52" t="s">
        <v>0</v>
      </c>
      <c r="FH23" s="52">
        <f>$D$23</f>
        <v>42217</v>
      </c>
      <c r="FI23" s="46">
        <f>$E$23</f>
        <v>42247</v>
      </c>
      <c r="FJ23" s="2"/>
      <c r="FK23" s="52" t="s">
        <v>0</v>
      </c>
      <c r="FL23" s="52">
        <f>$D$23</f>
        <v>42217</v>
      </c>
      <c r="FM23" s="52">
        <f>$E$23</f>
        <v>42247</v>
      </c>
      <c r="FN23" s="5"/>
      <c r="FO23" s="52" t="s">
        <v>0</v>
      </c>
      <c r="FP23" s="52">
        <f>$D$23</f>
        <v>42217</v>
      </c>
      <c r="FQ23" s="46">
        <f>$E$23</f>
        <v>42247</v>
      </c>
      <c r="FR23" s="2"/>
      <c r="FS23" s="52" t="s">
        <v>0</v>
      </c>
      <c r="FT23" s="52">
        <f>$D$23</f>
        <v>42217</v>
      </c>
      <c r="FU23" s="52">
        <f>$E$23</f>
        <v>42247</v>
      </c>
      <c r="FV23" s="5"/>
      <c r="FW23" s="52" t="s">
        <v>0</v>
      </c>
      <c r="FX23" s="52">
        <f>$D$23</f>
        <v>42217</v>
      </c>
      <c r="FY23" s="52">
        <f>$E$23</f>
        <v>42247</v>
      </c>
      <c r="FZ23" s="5"/>
      <c r="GA23" s="52" t="s">
        <v>0</v>
      </c>
      <c r="GB23" s="52">
        <f>$D$23</f>
        <v>42217</v>
      </c>
      <c r="GC23" s="46">
        <f>$E$23</f>
        <v>42247</v>
      </c>
      <c r="GD23" s="2"/>
      <c r="GE23" s="52" t="s">
        <v>0</v>
      </c>
      <c r="GF23" s="52">
        <f>$D$23</f>
        <v>42217</v>
      </c>
      <c r="GG23" s="52">
        <f>$E$23</f>
        <v>42247</v>
      </c>
      <c r="GH23" s="5"/>
      <c r="GI23" s="52" t="s">
        <v>0</v>
      </c>
      <c r="GJ23" s="52">
        <f>$D$23</f>
        <v>42217</v>
      </c>
      <c r="GK23" s="46">
        <f>$E$23</f>
        <v>42247</v>
      </c>
      <c r="GL23" s="2"/>
      <c r="GM23" s="52" t="s">
        <v>0</v>
      </c>
      <c r="GN23" s="52">
        <f>$D$23</f>
        <v>42217</v>
      </c>
      <c r="GO23" s="52">
        <f>$E$23</f>
        <v>42247</v>
      </c>
      <c r="GP23" s="5"/>
      <c r="GQ23" s="52" t="s">
        <v>0</v>
      </c>
      <c r="GR23" s="52">
        <f>$D$23</f>
        <v>42217</v>
      </c>
      <c r="GS23" s="46">
        <f>$E$23</f>
        <v>42247</v>
      </c>
      <c r="GT23" s="5"/>
      <c r="GU23" s="52" t="s">
        <v>0</v>
      </c>
      <c r="GV23" s="52">
        <f>$D$23</f>
        <v>42217</v>
      </c>
      <c r="GW23" s="46">
        <f>$E$23</f>
        <v>42247</v>
      </c>
      <c r="GX23" s="2"/>
      <c r="GY23" s="52" t="s">
        <v>0</v>
      </c>
      <c r="GZ23" s="52">
        <f>$D$23</f>
        <v>42217</v>
      </c>
      <c r="HA23" s="52">
        <f>$E$23</f>
        <v>42247</v>
      </c>
      <c r="HB23" s="271"/>
      <c r="HC23" s="52" t="s">
        <v>0</v>
      </c>
      <c r="HD23" s="52">
        <f>$D$23</f>
        <v>42217</v>
      </c>
      <c r="HE23" s="46">
        <f>$E$23</f>
        <v>42247</v>
      </c>
      <c r="HF23" s="5"/>
      <c r="HG23" s="52" t="s">
        <v>0</v>
      </c>
      <c r="HH23" s="52">
        <f>$D$23</f>
        <v>42217</v>
      </c>
      <c r="HI23" s="46">
        <f>$E$23</f>
        <v>42247</v>
      </c>
      <c r="HJ23" s="271"/>
      <c r="HK23" s="52" t="s">
        <v>0</v>
      </c>
      <c r="HL23" s="52">
        <f>$D$23</f>
        <v>42217</v>
      </c>
      <c r="HM23" s="46">
        <f>$E$23</f>
        <v>42247</v>
      </c>
      <c r="HN23" s="2"/>
      <c r="HO23" s="52" t="s">
        <v>0</v>
      </c>
      <c r="HP23" s="52">
        <f>$D$23</f>
        <v>42217</v>
      </c>
      <c r="HQ23" s="52">
        <f>$E$23</f>
        <v>42247</v>
      </c>
      <c r="HR23" s="5"/>
      <c r="HS23" s="52" t="s">
        <v>0</v>
      </c>
      <c r="HT23" s="52">
        <f>$D$23</f>
        <v>42217</v>
      </c>
      <c r="HU23" s="46">
        <f>$E$23</f>
        <v>42247</v>
      </c>
      <c r="HV23" s="2"/>
      <c r="HW23" s="52" t="s">
        <v>0</v>
      </c>
      <c r="HX23" s="52">
        <f>$D$23</f>
        <v>42217</v>
      </c>
      <c r="HY23" s="52">
        <f>$E$23</f>
        <v>42247</v>
      </c>
      <c r="HZ23" s="5"/>
      <c r="IA23" s="52" t="s">
        <v>0</v>
      </c>
      <c r="IB23" s="52">
        <f>$D$23</f>
        <v>42217</v>
      </c>
      <c r="IC23" s="46">
        <f>$E$23</f>
        <v>42247</v>
      </c>
    </row>
    <row r="24" spans="1:248" x14ac:dyDescent="0.25">
      <c r="A24" s="4"/>
      <c r="B24" s="2" t="str">
        <f>C7</f>
        <v>ef1623737 @bval corp</v>
      </c>
      <c r="C24" s="52" t="e">
        <f ca="1">_xll.BDH(B24,C23,D23,E23,"cols=2;rows=21")</f>
        <v>#NAME?</v>
      </c>
      <c r="D24" s="2">
        <v>3.4220000000000002</v>
      </c>
      <c r="E24" s="2"/>
      <c r="F24" s="5" t="str">
        <f>G7</f>
        <v>ei3171176 @bval corp</v>
      </c>
      <c r="G24" s="52" t="e">
        <f ca="1">_xll.BDH(F24,G23,H23,I23,"cols=2;rows=21")</f>
        <v>#NAME?</v>
      </c>
      <c r="H24" s="2">
        <v>3.45</v>
      </c>
      <c r="I24" s="4"/>
      <c r="J24" s="2" t="str">
        <f>K7</f>
        <v>eh6125130 @bval corp</v>
      </c>
      <c r="K24" s="52" t="e">
        <f ca="1">_xll.BDH(J24,K23,L23,M23,"cols=2;rows=21")</f>
        <v>#NAME?</v>
      </c>
      <c r="L24" s="51">
        <v>3.3079999999999998</v>
      </c>
      <c r="M24" s="4"/>
      <c r="N24" s="5" t="str">
        <f>O7</f>
        <v>ei8387900 @bval corp</v>
      </c>
      <c r="O24" s="52" t="e">
        <f ca="1">_xll.BDH(N24,O23,P23,Q23,"cols=2;rows=21")</f>
        <v>#NAME?</v>
      </c>
      <c r="P24" s="51">
        <v>3.3460000000000001</v>
      </c>
      <c r="Q24" s="4"/>
      <c r="R24" s="2" t="str">
        <f>S7</f>
        <v>ej4614594 @bval corp</v>
      </c>
      <c r="S24" s="52" t="e">
        <f ca="1">_xll.BDH(R24,S23,T23,U23,"cols=2;rows=21")</f>
        <v>#NAME?</v>
      </c>
      <c r="T24" s="51">
        <v>3.6710000000000003</v>
      </c>
      <c r="U24" s="2"/>
      <c r="V24" s="5" t="str">
        <f>W7</f>
        <v>ek2689892 @bval corp</v>
      </c>
      <c r="W24" s="52" t="e">
        <f ca="1">_xll.BDH(V24,W23,X23,Y23,"cols=2;rows=21")</f>
        <v>#NAME?</v>
      </c>
      <c r="X24" s="51">
        <v>3.9580000000000002</v>
      </c>
      <c r="Y24" s="4"/>
      <c r="Z24" s="2" t="str">
        <f>AA7</f>
        <v>EH6500639 @bval Corp</v>
      </c>
      <c r="AA24" s="52" t="e">
        <f ca="1">_xll.BDH(Z24,AA23,AB23,AC23)</f>
        <v>#NAME?</v>
      </c>
      <c r="AB24" s="2"/>
      <c r="AC24" s="2"/>
      <c r="AD24" s="5" t="str">
        <f>AE7</f>
        <v>EH6500670 @bval Corp</v>
      </c>
      <c r="AE24" s="52" t="e">
        <f ca="1">_xll.BDH(AD24,AE23,AF23,AG23,"cols=2;rows=21")</f>
        <v>#NAME?</v>
      </c>
      <c r="AF24" s="2">
        <v>3.5380000000000003</v>
      </c>
      <c r="AG24" s="4"/>
      <c r="AH24" s="2" t="str">
        <f>AI7</f>
        <v>EI1820840 @bval Corp</v>
      </c>
      <c r="AI24" s="52" t="e">
        <f ca="1">_xll.BDH(AH24,AI23,AJ23,AK23,"cols=2;rows=21")</f>
        <v>#NAME?</v>
      </c>
      <c r="AJ24" s="2">
        <v>3.5579999999999998</v>
      </c>
      <c r="AK24" s="4"/>
      <c r="AL24" s="2" t="str">
        <f>AM7</f>
        <v>EJ4279950 @bval Corp</v>
      </c>
      <c r="AM24" s="52" t="e">
        <f ca="1">_xll.BDH(AL24,AM23,AN23,AO23,"cols=2;rows=21")</f>
        <v>#NAME?</v>
      </c>
      <c r="AN24" s="51">
        <v>4.1159999999999997</v>
      </c>
      <c r="AO24" s="4"/>
      <c r="AP24" s="2" t="str">
        <f>AQ7</f>
        <v>EI3063357 @bval Corp</v>
      </c>
      <c r="AQ24" s="52" t="e">
        <f ca="1">_xll.BDH(AP24,AQ23,AR23,AS23,"cols=2;rows=21")</f>
        <v>#NAME?</v>
      </c>
      <c r="AR24" s="2">
        <v>4.2789999999999999</v>
      </c>
      <c r="AS24" s="2"/>
      <c r="AT24" s="5" t="str">
        <f>AU7</f>
        <v>EJ5861020 @bval Corp</v>
      </c>
      <c r="AU24" s="52" t="e">
        <f ca="1">_xll.BDH(AT24,AU23,AV23,AW23,"cols=2;rows=21")</f>
        <v>#NAME?</v>
      </c>
      <c r="AV24" s="2">
        <v>4.7590000000000003</v>
      </c>
      <c r="AW24" s="4"/>
      <c r="AX24" s="2" t="str">
        <f>AY7</f>
        <v>EC9557264 @bval Corp</v>
      </c>
      <c r="AY24" s="52" t="e">
        <f ca="1">_xll.BDH(AX24,AY23,AZ23,BA23)</f>
        <v>#NAME?</v>
      </c>
      <c r="AZ24" s="2"/>
      <c r="BA24" s="2"/>
      <c r="BB24" s="5" t="str">
        <f>BC7</f>
        <v>EI1390976 @bval Corp</v>
      </c>
      <c r="BC24" s="52" t="e">
        <f ca="1">_xll.BDH(BB24,BC23,BD23,BE23,"cols=2;rows=21")</f>
        <v>#NAME?</v>
      </c>
      <c r="BD24" s="2">
        <v>3.5750000000000002</v>
      </c>
      <c r="BE24" s="4"/>
      <c r="BF24" s="2" t="str">
        <f>BG7</f>
        <v>EJ5727601 @bval Corp</v>
      </c>
      <c r="BG24" s="52" t="e">
        <f ca="1">_xll.BDH(BF24,BG23,BH23,BI23,"cols=2;rows=21")</f>
        <v>#NAME?</v>
      </c>
      <c r="BH24" s="2">
        <v>3.9769999999999999</v>
      </c>
      <c r="BI24" s="2"/>
      <c r="BJ24" s="5" t="str">
        <f>BK7</f>
        <v>EI1390778 @bval corp</v>
      </c>
      <c r="BK24" s="52" t="e">
        <f ca="1">_xll.BDH(BJ24,BK23,BL23,BM23,"cols=2;rows=21")</f>
        <v>#NAME?</v>
      </c>
      <c r="BL24" s="2">
        <v>4.2119999999999997</v>
      </c>
      <c r="BM24" s="4"/>
      <c r="BN24" s="2" t="str">
        <f>BO7</f>
        <v>EJ5727809 @bval corp</v>
      </c>
      <c r="BO24" s="52" t="e">
        <f ca="1">_xll.BDH(BN24,BO23,BP23,BQ23,"cols=2;rows=21")</f>
        <v>#NAME?</v>
      </c>
      <c r="BP24" s="2">
        <v>4.7940000000000005</v>
      </c>
      <c r="BQ24" s="2"/>
      <c r="BR24" s="5" t="str">
        <f>BS7</f>
        <v>EH8155796 @bval Corp</v>
      </c>
      <c r="BS24" s="52" t="e">
        <f ca="1">_xll.BDH(BR24,BS23,BT23,BU23)</f>
        <v>#NAME?</v>
      </c>
      <c r="BT24" s="2"/>
      <c r="BU24" s="4"/>
      <c r="BV24" s="2" t="str">
        <f>BW7</f>
        <v>EH6704561 @bval Corp</v>
      </c>
      <c r="BW24" s="52" t="e">
        <f ca="1">_xll.BDH(BV24,BW23,BX23,BY23)</f>
        <v>#NAME?</v>
      </c>
      <c r="BX24" s="2"/>
      <c r="BY24" s="2"/>
      <c r="BZ24" s="5" t="str">
        <f>CA7</f>
        <v>EJ7117835 @bval Corp</v>
      </c>
      <c r="CA24" s="52" t="e">
        <f ca="1">_xll.BDH(BZ24,CA23,CB23,CC23,"cols=2;rows=21")</f>
        <v>#NAME?</v>
      </c>
      <c r="CB24" s="2">
        <v>4.3070000000000004</v>
      </c>
      <c r="CC24" s="4"/>
      <c r="CD24" s="2" t="str">
        <f>CE7</f>
        <v>EJ8777645 @bval Corp</v>
      </c>
      <c r="CE24" s="52" t="e">
        <f ca="1">_xll.BDH(CD24,CE23,CF23,CG23,"cols=2;rows=21")</f>
        <v>#NAME?</v>
      </c>
      <c r="CF24" s="51">
        <v>4.3769999999999998</v>
      </c>
      <c r="CG24" s="2"/>
      <c r="CH24" s="5" t="str">
        <f>CI7</f>
        <v>EH7510983 @bval Corp</v>
      </c>
      <c r="CI24" s="52" t="e">
        <f ca="1">_xll.BDH(CH24,CI23,CJ23,CK23)</f>
        <v>#NAME?</v>
      </c>
      <c r="CJ24" s="51"/>
      <c r="CK24" s="4"/>
      <c r="CL24" s="2" t="str">
        <f>CM7</f>
        <v>ei2174312 @bval corp</v>
      </c>
      <c r="CM24" s="52" t="e">
        <f ca="1">_xll.BDH(CL24,CM23,CN23,CO23,"cols=2;rows=21")</f>
        <v>#NAME?</v>
      </c>
      <c r="CN24" s="51">
        <v>3.7800000000000002</v>
      </c>
      <c r="CO24" s="2"/>
      <c r="CP24" s="5" t="str">
        <f>CQ7</f>
        <v>EJ6898492 @bval corp</v>
      </c>
      <c r="CQ24" s="52" t="e">
        <f ca="1">_xll.BDH(CP24,CQ23,CR23,CS23,"cols=2;rows=21")</f>
        <v>#NAME?</v>
      </c>
      <c r="CR24" s="51">
        <v>3.988</v>
      </c>
      <c r="CS24" s="4"/>
      <c r="CT24" s="5" t="str">
        <f>CU7</f>
        <v>EJ9996244 @bval corp</v>
      </c>
      <c r="CU24" s="52" t="e">
        <f ca="1">_xll.BDH(CT24,CU23,CV23,CW23,"cols=2;rows=21")</f>
        <v>#NAME?</v>
      </c>
      <c r="CV24" s="51">
        <v>3.9939999999999998</v>
      </c>
      <c r="CW24" s="4"/>
      <c r="CX24" s="2" t="str">
        <f>CY7</f>
        <v>EJ6898542 @bval corp</v>
      </c>
      <c r="CY24" s="52" t="e">
        <f ca="1">_xll.BDH(CX24,CY23,CZ23,DA23,"cols=2;rows=21")</f>
        <v>#NAME?</v>
      </c>
      <c r="CZ24" s="51">
        <v>4.3739999999999997</v>
      </c>
      <c r="DA24" s="2"/>
      <c r="DB24" s="271" t="str">
        <f>DC7</f>
        <v>UV5358675 @bval Corp</v>
      </c>
      <c r="DC24" s="52" t="e">
        <f ca="1">_xll.BDH(DB24,DC23,DD23,DE23,"cols=2;rows=1")</f>
        <v>#NAME?</v>
      </c>
      <c r="DD24" s="51">
        <v>4.4189999999999996</v>
      </c>
      <c r="DE24" s="270"/>
      <c r="DF24" s="5" t="str">
        <f>DG7</f>
        <v>ed3478929 @bval corp</v>
      </c>
      <c r="DG24" s="52" t="e">
        <f ca="1">_xll.BDH(DF24,DG23,DH23,DI23)</f>
        <v>#NAME?</v>
      </c>
      <c r="DH24" s="2"/>
      <c r="DI24" s="4"/>
      <c r="DJ24" s="2" t="str">
        <f>DK7</f>
        <v>ED3479000 @bval Corp</v>
      </c>
      <c r="DK24" s="52" t="e">
        <f ca="1">_xll.BDH(DJ24,DK23,DL23,DM23)</f>
        <v>#NAME?</v>
      </c>
      <c r="DL24" s="51"/>
      <c r="DM24" s="2"/>
      <c r="DN24" s="5" t="str">
        <f>DO7</f>
        <v>EF1103383 @bval Corp</v>
      </c>
      <c r="DO24" s="52" t="e">
        <f ca="1">_xll.BDH(DN24,DO23,DP23,DQ23,"cols=2;rows=21")</f>
        <v>#NAME?</v>
      </c>
      <c r="DP24" s="51">
        <v>3.8209999999999997</v>
      </c>
      <c r="DQ24" s="4"/>
      <c r="DR24" s="2" t="str">
        <f>DS7</f>
        <v>EI9124740 @bval Corp</v>
      </c>
      <c r="DS24" s="52" t="e">
        <f ca="1">_xll.BDH(DR24,DS23,DT23,DU23,"cols=2;rows=21")</f>
        <v>#NAME?</v>
      </c>
      <c r="DT24" s="51">
        <v>4.0869999999999997</v>
      </c>
      <c r="DU24" s="2"/>
      <c r="DV24" s="5" t="str">
        <f>DW7</f>
        <v>EI2217194 @bval Corp</v>
      </c>
      <c r="DW24" s="52" t="e">
        <f ca="1">_xll.BDH(DV24,DW23,DX23,DY23,"cols=2;rows=21")</f>
        <v>#NAME?</v>
      </c>
      <c r="DX24" s="51">
        <v>3.1960000000000002</v>
      </c>
      <c r="DY24" s="4"/>
      <c r="DZ24" t="str">
        <f>EA7</f>
        <v>EI8907400 @bval Corp</v>
      </c>
      <c r="EA24" s="52" t="e">
        <f ca="1">_xll.BDH(DZ24,EA23,EB23,EC23,"cols=2;rows=21")</f>
        <v>#NAME?</v>
      </c>
      <c r="EB24" s="51">
        <v>3.3980000000000001</v>
      </c>
      <c r="EC24" s="4"/>
      <c r="ED24" s="5" t="str">
        <f>EE7</f>
        <v>EJ3319393 @bval Corp</v>
      </c>
      <c r="EE24" s="52" t="e">
        <f ca="1">_xll.BDH(ED24,EE23,EF23,EG23,"cols=2;rows=21")</f>
        <v>#NAME?</v>
      </c>
      <c r="EF24" s="51">
        <v>3.5179999999999998</v>
      </c>
      <c r="EG24" s="4"/>
      <c r="EH24" s="2" t="str">
        <f>EI7</f>
        <v>EH6216616 @bval Corp</v>
      </c>
      <c r="EI24" s="52" t="e">
        <f ca="1">_xll.BDH(EH24,EI23,EJ23,EK23,"cols=2;rows=21")</f>
        <v>#NAME?</v>
      </c>
      <c r="EJ24" s="51">
        <v>3.6179999999999999</v>
      </c>
      <c r="EK24" s="2"/>
      <c r="EL24" s="5" t="str">
        <f>EM7</f>
        <v>ED9170645 @bval Corp</v>
      </c>
      <c r="EM24" s="52" t="e">
        <f ca="1">_xll.BDH(EL24,EM23,EN23,EO23,"cols=2;rows=21")</f>
        <v>#NAME?</v>
      </c>
      <c r="EN24" s="51">
        <v>3.6879999999999997</v>
      </c>
      <c r="EO24" s="4"/>
      <c r="EP24" s="271" t="str">
        <f>EQ7</f>
        <v>EK9947152 @bval Corp</v>
      </c>
      <c r="EQ24" s="52" t="e">
        <f ca="1">_xll.BDH(EP24,EQ23,ER23,ES23,"cols=2;rows=21")</f>
        <v>#NAME?</v>
      </c>
      <c r="ER24" s="51">
        <v>4.024</v>
      </c>
      <c r="ES24" s="270"/>
      <c r="ET24" t="str">
        <f>EU7</f>
        <v>EJ5781053 @bval Corp</v>
      </c>
      <c r="EU24" s="52" t="e">
        <f ca="1">_xll.BDH(ET24,EU23,EV23,EW23,"cols=2;rows=21")</f>
        <v>#NAME?</v>
      </c>
      <c r="EV24" s="51">
        <v>4.1710000000000003</v>
      </c>
      <c r="EW24" s="4"/>
      <c r="EX24" t="str">
        <f>EY7</f>
        <v>EJ5781202 @bval Corp</v>
      </c>
      <c r="EY24" s="52" t="e">
        <f ca="1">_xll.BDH(EX24,EY23,EZ23,FA23,"cols=2;rows=21")</f>
        <v>#NAME?</v>
      </c>
      <c r="EZ24" s="51">
        <v>4.7789999999999999</v>
      </c>
      <c r="FA24" s="4"/>
      <c r="FB24" s="2" t="str">
        <f>FC7</f>
        <v>EF3172634 @bval Corp</v>
      </c>
      <c r="FC24" s="52" t="e">
        <f ca="1">_xll.BDH(FB24,FC23,FD23,FE23)</f>
        <v>#NAME?</v>
      </c>
      <c r="FD24" s="51"/>
      <c r="FE24" s="2"/>
      <c r="FF24" s="5" t="str">
        <f>FG7</f>
        <v>EH4409775 @bval corp</v>
      </c>
      <c r="FG24" s="52" t="e">
        <f ca="1">_xll.BDH(FF24,FG23,FH23,FI23)</f>
        <v>#NAME?</v>
      </c>
      <c r="FH24" s="51"/>
      <c r="FI24" s="4"/>
      <c r="FJ24" s="2" t="str">
        <f>FK7</f>
        <v>EH6715898 @bval corp</v>
      </c>
      <c r="FK24" s="52" t="e">
        <f ca="1">_xll.BDH(FJ24,FK23,FL23,FM23)</f>
        <v>#NAME?</v>
      </c>
      <c r="FL24" s="51"/>
      <c r="FM24" s="2"/>
      <c r="FN24" s="5" t="str">
        <f>FO7</f>
        <v>EF3172675 @bval Corp</v>
      </c>
      <c r="FO24" s="52" t="e">
        <f ca="1">_xll.BDH(FN24,FO23,FP23,FQ23,"cols=2;rows=21")</f>
        <v>#NAME?</v>
      </c>
      <c r="FP24" s="51">
        <v>3.36</v>
      </c>
      <c r="FQ24" s="4"/>
      <c r="FR24" s="2" t="str">
        <f>FS7</f>
        <v>EJ4120915 @bval Corp</v>
      </c>
      <c r="FS24" s="52" t="e">
        <f ca="1">_xll.BDH(FR24,FS23,FT23,FU23,"cols=2;rows=21")</f>
        <v>#NAME?</v>
      </c>
      <c r="FT24" s="51">
        <v>3.718</v>
      </c>
      <c r="FU24" s="2"/>
      <c r="FV24" s="5" t="str">
        <f>FW7</f>
        <v>EK823791 @bval Corp</v>
      </c>
      <c r="FW24" s="52" t="e">
        <f ca="1">_xll.BDH(FV24,FW23,FX23,FY23,"cols=2;rows=21")</f>
        <v>#NAME?</v>
      </c>
      <c r="FX24" s="51">
        <v>4.17</v>
      </c>
      <c r="FY24" s="2"/>
      <c r="FZ24" s="5" t="str">
        <f>GA7</f>
        <v>ED6978404 @bval Corp</v>
      </c>
      <c r="GA24" s="52" t="e">
        <f ca="1">_xll.BDH(FZ24,GA23,GB23,GC23)</f>
        <v>#NAME?</v>
      </c>
      <c r="GB24" s="51"/>
      <c r="GC24" s="4"/>
      <c r="GD24" s="2" t="str">
        <f>GE7</f>
        <v>EI2419691 @bval Corp</v>
      </c>
      <c r="GE24" s="52" t="e">
        <f ca="1">_xll.BDH(GD24,GE23,GF23,GG23,"cols=2;rows=21")</f>
        <v>#NAME?</v>
      </c>
      <c r="GF24" s="51">
        <v>3.4140000000000001</v>
      </c>
      <c r="GG24" s="2"/>
      <c r="GH24" s="5" t="str">
        <f>GI7</f>
        <v>ED4334592 @bval Corp</v>
      </c>
      <c r="GI24" s="52" t="e">
        <f ca="1">_xll.BDH(GH24,GI23,GJ23,GK23)</f>
        <v>#NAME?</v>
      </c>
      <c r="GJ24" s="51"/>
      <c r="GK24" s="4"/>
      <c r="GL24" s="2" t="str">
        <f>GM7</f>
        <v>EH7439449 @bval Corp</v>
      </c>
      <c r="GM24" s="52" t="e">
        <f ca="1">_xll.BDH(GL24,GM23,GN23,GO23)</f>
        <v>#NAME?</v>
      </c>
      <c r="GN24" s="51"/>
      <c r="GO24" s="2"/>
      <c r="GP24" s="5" t="str">
        <f>GQ7</f>
        <v>EI1475025 @bval Corp</v>
      </c>
      <c r="GQ24" s="52" t="e">
        <f ca="1">_xll.BDH(GP24,GQ23,GR23,GS23,"cols=2;rows=21")</f>
        <v>#NAME?</v>
      </c>
      <c r="GR24" s="51">
        <v>3.2010000000000001</v>
      </c>
      <c r="GS24" s="4"/>
      <c r="GT24" s="5" t="str">
        <f>GU7</f>
        <v>EK5386579 @bval Corp</v>
      </c>
      <c r="GU24" s="52" t="e">
        <f ca="1">_xll.BDH(GT24,GU23,GV23,GW23,"cols=2;rows=21")</f>
        <v>#NAME?</v>
      </c>
      <c r="GV24" s="51">
        <v>3.3170000000000002</v>
      </c>
      <c r="GW24" s="4"/>
      <c r="GX24" s="2" t="str">
        <f>GY7</f>
        <v>EK0841677 @bval Corp</v>
      </c>
      <c r="GY24" s="52" t="e">
        <f ca="1">_xll.BDH(GX24,GY23,GZ23,HA23,"cols=2;rows=21")</f>
        <v>#NAME?</v>
      </c>
      <c r="GZ24" s="51">
        <v>3.714</v>
      </c>
      <c r="HA24" s="2"/>
      <c r="HB24" s="271" t="str">
        <f>HC7</f>
        <v>EK8455363 @bval Corp</v>
      </c>
      <c r="HC24" s="52" t="e">
        <f ca="1">_xll.BDH(HB24,HC23,HD23,HE23,"cols=2;rows=21")</f>
        <v>#NAME?</v>
      </c>
      <c r="HD24" s="51">
        <v>3.9689999999999999</v>
      </c>
      <c r="HE24" s="270"/>
      <c r="HF24" s="5" t="str">
        <f>HG7</f>
        <v>EK0841735 @bval Corp</v>
      </c>
      <c r="HG24" s="52" t="e">
        <f ca="1">_xll.BDH(HF24,HG23,HH23,HI23,"cols=2;rows=21")</f>
        <v>#NAME?</v>
      </c>
      <c r="HH24" s="51">
        <v>4.1429999999999998</v>
      </c>
      <c r="HI24" s="4"/>
      <c r="HJ24" s="271" t="str">
        <f>HK7</f>
        <v>EK9776171 @bval Corp</v>
      </c>
      <c r="HK24" s="52" t="e">
        <f ca="1">_xll.BDH(HJ24,HK23,HL23,HM23,"cols=2;rows=21")</f>
        <v>#NAME?</v>
      </c>
      <c r="HL24" s="51">
        <v>4.7039999999999997</v>
      </c>
      <c r="HM24" s="270"/>
      <c r="HN24" s="2" t="str">
        <f>HO7</f>
        <v>EI1361563 @bval Corp</v>
      </c>
      <c r="HO24" s="52" t="e">
        <f ca="1">_xll.BDH(HN24,HO23,HP23,HQ23)</f>
        <v>#NAME?</v>
      </c>
      <c r="HP24" s="51"/>
      <c r="HQ24" s="2"/>
      <c r="HR24" s="5" t="str">
        <f>HS7</f>
        <v>EI1361522 @bval Corp</v>
      </c>
      <c r="HS24" s="52" t="e">
        <f ca="1">_xll.BDH(HR24,HS23,HT23,HU23,"cols=2;rows=21")</f>
        <v>#NAME?</v>
      </c>
      <c r="HT24" s="51">
        <v>3.5510000000000002</v>
      </c>
      <c r="HU24" s="4"/>
      <c r="HV24" s="2" t="str">
        <f>HW7</f>
        <v>EJ4614693 @bval Corp</v>
      </c>
      <c r="HW24" s="52" t="e">
        <f ca="1">_xll.BDH(HV24,HW23,HX23,HY23,"cols=2;rows=21")</f>
        <v>#NAME?</v>
      </c>
      <c r="HX24" s="51">
        <v>4.0549999999999997</v>
      </c>
      <c r="HY24" s="2"/>
      <c r="HZ24" s="5" t="str">
        <f>IA7</f>
        <v>EJ8492658 @bval Corp</v>
      </c>
      <c r="IA24" s="52" t="e">
        <f ca="1">_xll.BDH(HZ24,IA23,IB23,IC23,"cols=2;rows=21")</f>
        <v>#NAME?</v>
      </c>
      <c r="IB24" s="51">
        <v>4.415</v>
      </c>
      <c r="IC24" s="4"/>
    </row>
    <row r="25" spans="1:248" x14ac:dyDescent="0.25">
      <c r="A25" s="4"/>
      <c r="C25" s="52">
        <v>42220</v>
      </c>
      <c r="D25" s="2">
        <v>3.4119999999999999</v>
      </c>
      <c r="E25" s="2"/>
      <c r="F25" s="5"/>
      <c r="G25" s="52">
        <v>42220</v>
      </c>
      <c r="H25" s="2">
        <v>3.4390000000000001</v>
      </c>
      <c r="I25" s="4"/>
      <c r="J25" s="2"/>
      <c r="K25" s="52">
        <v>42220</v>
      </c>
      <c r="L25" s="51">
        <v>3.2770000000000001</v>
      </c>
      <c r="M25" s="4"/>
      <c r="N25" s="5"/>
      <c r="O25" s="52">
        <v>42220</v>
      </c>
      <c r="P25" s="2">
        <v>3.323</v>
      </c>
      <c r="Q25" s="4"/>
      <c r="R25" s="2"/>
      <c r="S25" s="52">
        <v>42220</v>
      </c>
      <c r="T25" s="2">
        <v>3.6459999999999999</v>
      </c>
      <c r="U25" s="2"/>
      <c r="V25" s="5"/>
      <c r="W25" s="52">
        <v>42220</v>
      </c>
      <c r="X25" s="2">
        <v>3.9290000000000003</v>
      </c>
      <c r="Y25" s="4"/>
      <c r="Z25" s="2"/>
      <c r="AA25" s="52"/>
      <c r="AB25" s="2"/>
      <c r="AC25" s="2"/>
      <c r="AD25" s="5"/>
      <c r="AE25" s="52">
        <v>42220</v>
      </c>
      <c r="AF25" s="2">
        <v>3.5289999999999999</v>
      </c>
      <c r="AG25" s="4"/>
      <c r="AH25" s="2"/>
      <c r="AI25" s="52">
        <v>42220</v>
      </c>
      <c r="AJ25" s="2">
        <v>3.5550000000000002</v>
      </c>
      <c r="AK25" s="4"/>
      <c r="AL25" s="2"/>
      <c r="AM25" s="52">
        <v>42220</v>
      </c>
      <c r="AN25" s="51">
        <v>4.0979999999999999</v>
      </c>
      <c r="AO25" s="4"/>
      <c r="AP25" s="2"/>
      <c r="AQ25" s="52">
        <v>42220</v>
      </c>
      <c r="AR25" s="2">
        <v>4.2539999999999996</v>
      </c>
      <c r="AS25" s="2"/>
      <c r="AT25" s="5"/>
      <c r="AU25" s="52">
        <v>42220</v>
      </c>
      <c r="AV25" s="2">
        <v>4.7350000000000003</v>
      </c>
      <c r="AW25" s="4"/>
      <c r="AX25" s="2"/>
      <c r="AY25" s="52"/>
      <c r="AZ25" s="2"/>
      <c r="BA25" s="2"/>
      <c r="BB25" s="5"/>
      <c r="BC25" s="52">
        <v>42220</v>
      </c>
      <c r="BD25" s="2">
        <v>3.5750000000000002</v>
      </c>
      <c r="BE25" s="4"/>
      <c r="BF25" s="2"/>
      <c r="BG25" s="52">
        <v>42220</v>
      </c>
      <c r="BH25" s="2">
        <v>3.9529999999999998</v>
      </c>
      <c r="BI25" s="2"/>
      <c r="BJ25" s="5"/>
      <c r="BK25" s="52">
        <v>42220</v>
      </c>
      <c r="BL25" s="2">
        <v>4.1890000000000001</v>
      </c>
      <c r="BM25" s="4"/>
      <c r="BN25" s="2"/>
      <c r="BO25" s="52">
        <v>42220</v>
      </c>
      <c r="BP25" s="2">
        <v>4.7670000000000003</v>
      </c>
      <c r="BQ25" s="2"/>
      <c r="BR25" s="5"/>
      <c r="BS25" s="52"/>
      <c r="BT25" s="2"/>
      <c r="BU25" s="4"/>
      <c r="BV25" s="2"/>
      <c r="BW25" s="52"/>
      <c r="BX25" s="2"/>
      <c r="BY25" s="2"/>
      <c r="BZ25" s="5"/>
      <c r="CA25" s="52">
        <v>42220</v>
      </c>
      <c r="CB25" s="2">
        <v>4.2859999999999996</v>
      </c>
      <c r="CC25" s="4"/>
      <c r="CD25" s="2"/>
      <c r="CE25" s="52">
        <v>42220</v>
      </c>
      <c r="CF25" s="51">
        <v>4.3490000000000002</v>
      </c>
      <c r="CG25" s="2"/>
      <c r="CH25" s="5"/>
      <c r="CI25" s="52"/>
      <c r="CJ25" s="51"/>
      <c r="CK25" s="4"/>
      <c r="CL25" s="52"/>
      <c r="CM25" s="52">
        <v>42220</v>
      </c>
      <c r="CN25" s="51">
        <v>3.7909999999999999</v>
      </c>
      <c r="CO25" s="2"/>
      <c r="CP25" s="90"/>
      <c r="CQ25" s="52">
        <v>42220</v>
      </c>
      <c r="CR25" s="51">
        <v>3.984</v>
      </c>
      <c r="CS25" s="4"/>
      <c r="CT25" s="90"/>
      <c r="CU25" s="52">
        <v>42220</v>
      </c>
      <c r="CV25" s="51">
        <v>3.9809999999999999</v>
      </c>
      <c r="CW25" s="4"/>
      <c r="CX25" s="52"/>
      <c r="CY25" s="52">
        <v>42220</v>
      </c>
      <c r="CZ25" s="51">
        <v>4.3819999999999997</v>
      </c>
      <c r="DA25" s="2"/>
      <c r="DB25" s="271"/>
      <c r="DC25" s="52"/>
      <c r="DD25" s="51"/>
      <c r="DE25" s="270"/>
      <c r="DF25" s="5"/>
      <c r="DG25" s="52"/>
      <c r="DH25" s="2"/>
      <c r="DI25" s="4"/>
      <c r="DJ25" s="2"/>
      <c r="DK25" s="52"/>
      <c r="DL25" s="51"/>
      <c r="DM25" s="2"/>
      <c r="DN25" s="5"/>
      <c r="DO25" s="52">
        <v>42220</v>
      </c>
      <c r="DP25" s="51">
        <v>3.7989999999999999</v>
      </c>
      <c r="DQ25" s="4"/>
      <c r="DR25" s="2"/>
      <c r="DS25" s="52">
        <v>42220</v>
      </c>
      <c r="DT25" s="51">
        <v>4.0709999999999997</v>
      </c>
      <c r="DU25" s="2"/>
      <c r="DV25" s="5"/>
      <c r="DW25" s="52">
        <v>42220</v>
      </c>
      <c r="DX25" s="51">
        <v>3.19</v>
      </c>
      <c r="DY25" s="4"/>
      <c r="DZ25" s="5"/>
      <c r="EA25" s="52">
        <v>42220</v>
      </c>
      <c r="EB25" s="51">
        <v>3.3740000000000001</v>
      </c>
      <c r="EC25" s="4"/>
      <c r="ED25" s="5"/>
      <c r="EE25" s="52">
        <v>42220</v>
      </c>
      <c r="EF25" s="51">
        <v>3.4910000000000001</v>
      </c>
      <c r="EG25" s="4"/>
      <c r="EH25" s="2"/>
      <c r="EI25" s="52">
        <v>42220</v>
      </c>
      <c r="EJ25" s="51">
        <v>3.5910000000000002</v>
      </c>
      <c r="EK25" s="2"/>
      <c r="EL25" s="5"/>
      <c r="EM25" s="52">
        <v>42220</v>
      </c>
      <c r="EN25" s="51">
        <v>3.6589999999999998</v>
      </c>
      <c r="EO25" s="4"/>
      <c r="EP25" s="271"/>
      <c r="EQ25" s="52">
        <v>42220</v>
      </c>
      <c r="ER25" s="51">
        <v>3.9980000000000002</v>
      </c>
      <c r="ES25" s="270"/>
      <c r="ET25" s="5"/>
      <c r="EU25" s="52">
        <v>42220</v>
      </c>
      <c r="EV25" s="51">
        <v>4.1379999999999999</v>
      </c>
      <c r="EW25" s="4"/>
      <c r="EX25" s="5"/>
      <c r="EY25" s="52">
        <v>42220</v>
      </c>
      <c r="EZ25" s="51">
        <v>4.7460000000000004</v>
      </c>
      <c r="FA25" s="4"/>
      <c r="FB25" s="2"/>
      <c r="FC25" s="52"/>
      <c r="FD25" s="51"/>
      <c r="FE25" s="2"/>
      <c r="FF25" s="5"/>
      <c r="FG25" s="52"/>
      <c r="FH25" s="51"/>
      <c r="FI25" s="4"/>
      <c r="FJ25" s="2"/>
      <c r="FK25" s="52"/>
      <c r="FL25" s="51"/>
      <c r="FM25" s="2"/>
      <c r="FN25" s="5"/>
      <c r="FO25" s="52">
        <v>42220</v>
      </c>
      <c r="FP25" s="51">
        <v>3.36</v>
      </c>
      <c r="FQ25" s="4"/>
      <c r="FR25" s="2"/>
      <c r="FS25" s="52">
        <v>42220</v>
      </c>
      <c r="FT25" s="51">
        <v>3.6920000000000002</v>
      </c>
      <c r="FU25" s="2"/>
      <c r="FV25" s="5"/>
      <c r="FW25" s="52">
        <v>42220</v>
      </c>
      <c r="FX25" s="51">
        <v>4.1589999999999998</v>
      </c>
      <c r="FY25" s="2"/>
      <c r="FZ25" s="5"/>
      <c r="GA25" s="52"/>
      <c r="GB25" s="51"/>
      <c r="GC25" s="4"/>
      <c r="GD25" s="2"/>
      <c r="GE25" s="52">
        <v>42220</v>
      </c>
      <c r="GF25" s="51">
        <v>3.3970000000000002</v>
      </c>
      <c r="GG25" s="2"/>
      <c r="GH25" s="5"/>
      <c r="GI25" s="52"/>
      <c r="GJ25" s="51"/>
      <c r="GK25" s="4"/>
      <c r="GL25" s="2"/>
      <c r="GM25" s="52"/>
      <c r="GN25" s="51"/>
      <c r="GO25" s="2"/>
      <c r="GP25" s="5"/>
      <c r="GQ25" s="52">
        <v>42220</v>
      </c>
      <c r="GR25" s="51">
        <v>3.1949999999999998</v>
      </c>
      <c r="GS25" s="4"/>
      <c r="GT25" s="5"/>
      <c r="GU25" s="52">
        <v>42220</v>
      </c>
      <c r="GV25" s="51">
        <v>3.2970000000000002</v>
      </c>
      <c r="GW25" s="4"/>
      <c r="GX25" s="2"/>
      <c r="GY25" s="52">
        <v>42220</v>
      </c>
      <c r="GZ25" s="51">
        <v>3.6850000000000001</v>
      </c>
      <c r="HA25" s="2"/>
      <c r="HB25" s="271"/>
      <c r="HC25" s="52">
        <v>42220</v>
      </c>
      <c r="HD25" s="51">
        <v>3.9359999999999999</v>
      </c>
      <c r="HE25" s="270"/>
      <c r="HF25" s="5"/>
      <c r="HG25" s="52">
        <v>42220</v>
      </c>
      <c r="HH25" s="51">
        <v>4.1109999999999998</v>
      </c>
      <c r="HI25" s="4"/>
      <c r="HJ25" s="271"/>
      <c r="HK25" s="52">
        <v>42220</v>
      </c>
      <c r="HL25" s="51">
        <v>4.6719999999999997</v>
      </c>
      <c r="HM25" s="270"/>
      <c r="HN25" s="2"/>
      <c r="HO25" s="52"/>
      <c r="HP25" s="51"/>
      <c r="HQ25" s="2"/>
      <c r="HR25" s="5"/>
      <c r="HS25" s="52">
        <v>42220</v>
      </c>
      <c r="HT25" s="51">
        <v>3.5409999999999999</v>
      </c>
      <c r="HU25" s="4"/>
      <c r="HV25" s="2"/>
      <c r="HW25" s="52">
        <v>42220</v>
      </c>
      <c r="HX25" s="51">
        <v>4.03</v>
      </c>
      <c r="HY25" s="2"/>
      <c r="HZ25" s="5"/>
      <c r="IA25" s="52">
        <v>42220</v>
      </c>
      <c r="IB25" s="51">
        <v>4.3849999999999998</v>
      </c>
      <c r="IC25" s="4"/>
    </row>
    <row r="26" spans="1:248" x14ac:dyDescent="0.25">
      <c r="B26" s="5"/>
      <c r="C26" s="52">
        <v>42221</v>
      </c>
      <c r="D26" s="2">
        <v>3.4580000000000002</v>
      </c>
      <c r="E26" s="2"/>
      <c r="F26" s="5"/>
      <c r="G26" s="52">
        <v>42221</v>
      </c>
      <c r="H26" s="2">
        <v>3.448</v>
      </c>
      <c r="I26" s="4"/>
      <c r="J26" s="2"/>
      <c r="K26" s="52">
        <v>42221</v>
      </c>
      <c r="L26" s="51">
        <v>3.2909999999999999</v>
      </c>
      <c r="M26" s="4"/>
      <c r="N26" s="5"/>
      <c r="O26" s="52">
        <v>42221</v>
      </c>
      <c r="P26" s="2">
        <v>3.339</v>
      </c>
      <c r="Q26" s="4"/>
      <c r="R26" s="2"/>
      <c r="S26" s="52">
        <v>42221</v>
      </c>
      <c r="T26" s="2">
        <v>3.67</v>
      </c>
      <c r="U26" s="2"/>
      <c r="V26" s="5"/>
      <c r="W26" s="52">
        <v>42221</v>
      </c>
      <c r="X26" s="2">
        <v>3.9580000000000002</v>
      </c>
      <c r="Y26" s="4"/>
      <c r="Z26" s="2"/>
      <c r="AA26" s="52"/>
      <c r="AB26" s="2"/>
      <c r="AC26" s="2"/>
      <c r="AD26" s="5"/>
      <c r="AE26" s="52">
        <v>42221</v>
      </c>
      <c r="AF26" s="2">
        <v>3.5350000000000001</v>
      </c>
      <c r="AG26" s="4"/>
      <c r="AH26" s="2"/>
      <c r="AI26" s="52">
        <v>42221</v>
      </c>
      <c r="AJ26" s="2">
        <v>3.5540000000000003</v>
      </c>
      <c r="AK26" s="4"/>
      <c r="AL26" s="2"/>
      <c r="AM26" s="52">
        <v>42221</v>
      </c>
      <c r="AN26" s="51">
        <v>4.1150000000000002</v>
      </c>
      <c r="AO26" s="4"/>
      <c r="AP26" s="2"/>
      <c r="AQ26" s="52">
        <v>42221</v>
      </c>
      <c r="AR26" s="2">
        <v>4.2789999999999999</v>
      </c>
      <c r="AS26" s="2"/>
      <c r="AT26" s="5"/>
      <c r="AU26" s="52">
        <v>42221</v>
      </c>
      <c r="AV26" s="2">
        <v>4.774</v>
      </c>
      <c r="AW26" s="4"/>
      <c r="AX26" s="2"/>
      <c r="AY26" s="52"/>
      <c r="AZ26" s="2"/>
      <c r="BA26" s="2"/>
      <c r="BB26" s="5"/>
      <c r="BC26" s="52">
        <v>42221</v>
      </c>
      <c r="BD26" s="2">
        <v>3.5789999999999997</v>
      </c>
      <c r="BE26" s="4"/>
      <c r="BF26" s="2"/>
      <c r="BG26" s="52">
        <v>42221</v>
      </c>
      <c r="BH26" s="2">
        <v>3.9740000000000002</v>
      </c>
      <c r="BI26" s="2"/>
      <c r="BJ26" s="5"/>
      <c r="BK26" s="52">
        <v>42221</v>
      </c>
      <c r="BL26" s="2">
        <v>4.21</v>
      </c>
      <c r="BM26" s="4"/>
      <c r="BN26" s="2"/>
      <c r="BO26" s="52">
        <v>42221</v>
      </c>
      <c r="BP26" s="2">
        <v>4.8090000000000002</v>
      </c>
      <c r="BQ26" s="2"/>
      <c r="BR26" s="5"/>
      <c r="BS26" s="52"/>
      <c r="BT26" s="2"/>
      <c r="BU26" s="4"/>
      <c r="BV26" s="2"/>
      <c r="BW26" s="52"/>
      <c r="BX26" s="2"/>
      <c r="BY26" s="2"/>
      <c r="BZ26" s="5"/>
      <c r="CA26" s="52">
        <v>42221</v>
      </c>
      <c r="CB26" s="2">
        <v>4.306</v>
      </c>
      <c r="CC26" s="4"/>
      <c r="CD26" s="2"/>
      <c r="CE26" s="52">
        <v>42221</v>
      </c>
      <c r="CF26" s="51">
        <v>4.38</v>
      </c>
      <c r="CG26" s="2"/>
      <c r="CH26" s="5"/>
      <c r="CI26" s="52"/>
      <c r="CJ26" s="51"/>
      <c r="CK26" s="4"/>
      <c r="CL26" s="52"/>
      <c r="CM26" s="52">
        <v>42221</v>
      </c>
      <c r="CN26" s="51">
        <v>3.7770000000000001</v>
      </c>
      <c r="CO26" s="2"/>
      <c r="CP26" s="90"/>
      <c r="CQ26" s="52">
        <v>42221</v>
      </c>
      <c r="CR26" s="51">
        <v>3.996</v>
      </c>
      <c r="CS26" s="4"/>
      <c r="CT26" s="90"/>
      <c r="CU26" s="52">
        <v>42221</v>
      </c>
      <c r="CV26" s="51">
        <v>3.9939999999999998</v>
      </c>
      <c r="CW26" s="4"/>
      <c r="CX26" s="52"/>
      <c r="CY26" s="52">
        <v>42221</v>
      </c>
      <c r="CZ26" s="51">
        <v>4.3979999999999997</v>
      </c>
      <c r="DA26" s="2"/>
      <c r="DB26" s="271"/>
      <c r="DC26" s="52"/>
      <c r="DD26" s="51"/>
      <c r="DE26" s="270"/>
      <c r="DF26" s="5"/>
      <c r="DG26" s="52"/>
      <c r="DH26" s="2"/>
      <c r="DI26" s="4"/>
      <c r="DJ26" s="2"/>
      <c r="DK26" s="52"/>
      <c r="DL26" s="51"/>
      <c r="DM26" s="2"/>
      <c r="DN26" s="5"/>
      <c r="DO26" s="52">
        <v>42221</v>
      </c>
      <c r="DP26" s="51">
        <v>3.76</v>
      </c>
      <c r="DQ26" s="4"/>
      <c r="DR26" s="2"/>
      <c r="DS26" s="52">
        <v>42221</v>
      </c>
      <c r="DT26" s="51">
        <v>4.0839999999999996</v>
      </c>
      <c r="DU26" s="2"/>
      <c r="DV26" s="5"/>
      <c r="DW26" s="52">
        <v>42221</v>
      </c>
      <c r="DX26" s="51">
        <v>3.1989999999999998</v>
      </c>
      <c r="DY26" s="4"/>
      <c r="DZ26" s="5"/>
      <c r="EA26" s="52">
        <v>42221</v>
      </c>
      <c r="EB26" s="51">
        <v>3.3959999999999999</v>
      </c>
      <c r="EC26" s="4"/>
      <c r="ED26" s="5"/>
      <c r="EE26" s="52">
        <v>42221</v>
      </c>
      <c r="EF26" s="51">
        <v>3.516</v>
      </c>
      <c r="EG26" s="4"/>
      <c r="EH26" s="2"/>
      <c r="EI26" s="52">
        <v>42221</v>
      </c>
      <c r="EJ26" s="51">
        <v>3.617</v>
      </c>
      <c r="EK26" s="2"/>
      <c r="EL26" s="5"/>
      <c r="EM26" s="52">
        <v>42221</v>
      </c>
      <c r="EN26" s="51">
        <v>3.6879999999999997</v>
      </c>
      <c r="EO26" s="4"/>
      <c r="EP26" s="271"/>
      <c r="EQ26" s="52">
        <v>42221</v>
      </c>
      <c r="ER26" s="51">
        <v>4.0380000000000003</v>
      </c>
      <c r="ES26" s="270"/>
      <c r="ET26" s="5"/>
      <c r="EU26" s="52">
        <v>42221</v>
      </c>
      <c r="EV26" s="51">
        <v>4.1859999999999999</v>
      </c>
      <c r="EW26" s="4"/>
      <c r="EX26" s="5"/>
      <c r="EY26" s="52">
        <v>42221</v>
      </c>
      <c r="EZ26" s="51">
        <v>4.8159999999999998</v>
      </c>
      <c r="FA26" s="4"/>
      <c r="FB26" s="2"/>
      <c r="FC26" s="52"/>
      <c r="FD26" s="51"/>
      <c r="FE26" s="2"/>
      <c r="FF26" s="5"/>
      <c r="FG26" s="52"/>
      <c r="FH26" s="51"/>
      <c r="FI26" s="4"/>
      <c r="FJ26" s="2"/>
      <c r="FK26" s="52"/>
      <c r="FL26" s="51"/>
      <c r="FM26" s="2"/>
      <c r="FN26" s="5"/>
      <c r="FO26" s="52">
        <v>42221</v>
      </c>
      <c r="FP26" s="51">
        <v>3.359</v>
      </c>
      <c r="FQ26" s="4"/>
      <c r="FR26" s="2"/>
      <c r="FS26" s="52">
        <v>42221</v>
      </c>
      <c r="FT26" s="51">
        <v>3.7160000000000002</v>
      </c>
      <c r="FU26" s="2"/>
      <c r="FV26" s="5"/>
      <c r="FW26" s="52">
        <v>42221</v>
      </c>
      <c r="FX26" s="51">
        <v>4.1820000000000004</v>
      </c>
      <c r="FY26" s="2"/>
      <c r="FZ26" s="5"/>
      <c r="GA26" s="52"/>
      <c r="GB26" s="51"/>
      <c r="GC26" s="4"/>
      <c r="GD26" s="2"/>
      <c r="GE26" s="52">
        <v>42221</v>
      </c>
      <c r="GF26" s="51">
        <v>3.4129999999999998</v>
      </c>
      <c r="GG26" s="2"/>
      <c r="GH26" s="5"/>
      <c r="GI26" s="52"/>
      <c r="GJ26" s="51"/>
      <c r="GK26" s="4"/>
      <c r="GL26" s="2"/>
      <c r="GM26" s="52"/>
      <c r="GN26" s="51"/>
      <c r="GO26" s="2"/>
      <c r="GP26" s="5"/>
      <c r="GQ26" s="52">
        <v>42221</v>
      </c>
      <c r="GR26" s="51">
        <v>3.202</v>
      </c>
      <c r="GS26" s="4"/>
      <c r="GT26" s="5"/>
      <c r="GU26" s="52">
        <v>42221</v>
      </c>
      <c r="GV26" s="51">
        <v>3.3149999999999999</v>
      </c>
      <c r="GW26" s="4"/>
      <c r="GX26" s="2"/>
      <c r="GY26" s="52">
        <v>42221</v>
      </c>
      <c r="GZ26" s="51">
        <v>3.7130000000000001</v>
      </c>
      <c r="HA26" s="2"/>
      <c r="HB26" s="271"/>
      <c r="HC26" s="52">
        <v>42221</v>
      </c>
      <c r="HD26" s="51">
        <v>3.9729999999999999</v>
      </c>
      <c r="HE26" s="270"/>
      <c r="HF26" s="5"/>
      <c r="HG26" s="52">
        <v>42221</v>
      </c>
      <c r="HH26" s="51">
        <v>4.149</v>
      </c>
      <c r="HI26" s="4"/>
      <c r="HJ26" s="271"/>
      <c r="HK26" s="52">
        <v>42221</v>
      </c>
      <c r="HL26" s="51">
        <v>4.7409999999999997</v>
      </c>
      <c r="HM26" s="270"/>
      <c r="HN26" s="2"/>
      <c r="HO26" s="52"/>
      <c r="HP26" s="51"/>
      <c r="HQ26" s="2"/>
      <c r="HR26" s="5"/>
      <c r="HS26" s="52">
        <v>42221</v>
      </c>
      <c r="HT26" s="51">
        <v>3.5540000000000003</v>
      </c>
      <c r="HU26" s="4"/>
      <c r="HV26" s="2"/>
      <c r="HW26" s="52">
        <v>42221</v>
      </c>
      <c r="HX26" s="51">
        <v>4.0540000000000003</v>
      </c>
      <c r="HY26" s="2"/>
      <c r="HZ26" s="5"/>
      <c r="IA26" s="52">
        <v>42221</v>
      </c>
      <c r="IB26" s="51">
        <v>4.4180000000000001</v>
      </c>
      <c r="IC26" s="4"/>
    </row>
    <row r="27" spans="1:248" x14ac:dyDescent="0.25">
      <c r="B27" s="5"/>
      <c r="C27" s="52">
        <v>42222</v>
      </c>
      <c r="D27" s="2">
        <v>3.403</v>
      </c>
      <c r="E27" s="2"/>
      <c r="F27" s="5"/>
      <c r="G27" s="52">
        <v>42222</v>
      </c>
      <c r="H27" s="2">
        <v>3.4540000000000002</v>
      </c>
      <c r="I27" s="4"/>
      <c r="J27" s="2"/>
      <c r="K27" s="52">
        <v>42222</v>
      </c>
      <c r="L27" s="51">
        <v>3.3210000000000002</v>
      </c>
      <c r="M27" s="4"/>
      <c r="N27" s="5"/>
      <c r="O27" s="52">
        <v>42222</v>
      </c>
      <c r="P27" s="2">
        <v>3.359</v>
      </c>
      <c r="Q27" s="4"/>
      <c r="R27" s="2"/>
      <c r="S27" s="52">
        <v>42222</v>
      </c>
      <c r="T27" s="2">
        <v>3.7069999999999999</v>
      </c>
      <c r="U27" s="2"/>
      <c r="V27" s="5"/>
      <c r="W27" s="52">
        <v>42222</v>
      </c>
      <c r="X27" s="2">
        <v>4</v>
      </c>
      <c r="Y27" s="4"/>
      <c r="Z27" s="2"/>
      <c r="AA27" s="52"/>
      <c r="AB27" s="2"/>
      <c r="AC27" s="2"/>
      <c r="AD27" s="5"/>
      <c r="AE27" s="52">
        <v>42222</v>
      </c>
      <c r="AF27" s="2">
        <v>3.5270000000000001</v>
      </c>
      <c r="AG27" s="4"/>
      <c r="AH27" s="2"/>
      <c r="AI27" s="52">
        <v>42222</v>
      </c>
      <c r="AJ27" s="2">
        <v>3.5609999999999999</v>
      </c>
      <c r="AK27" s="4"/>
      <c r="AL27" s="2"/>
      <c r="AM27" s="52">
        <v>42222</v>
      </c>
      <c r="AN27" s="51">
        <v>4.1509999999999998</v>
      </c>
      <c r="AO27" s="4"/>
      <c r="AP27" s="2"/>
      <c r="AQ27" s="52">
        <v>42222</v>
      </c>
      <c r="AR27" s="2">
        <v>4.319</v>
      </c>
      <c r="AS27" s="2"/>
      <c r="AT27" s="5"/>
      <c r="AU27" s="52">
        <v>42222</v>
      </c>
      <c r="AV27" s="2">
        <v>4.8090000000000002</v>
      </c>
      <c r="AW27" s="4"/>
      <c r="AX27" s="2"/>
      <c r="AY27" s="52"/>
      <c r="AZ27" s="2"/>
      <c r="BA27" s="2"/>
      <c r="BB27" s="5"/>
      <c r="BC27" s="52">
        <v>42222</v>
      </c>
      <c r="BD27" s="2">
        <v>3.5670000000000002</v>
      </c>
      <c r="BE27" s="4"/>
      <c r="BF27" s="2"/>
      <c r="BG27" s="52">
        <v>42222</v>
      </c>
      <c r="BH27" s="2">
        <v>4.0049999999999999</v>
      </c>
      <c r="BI27" s="2"/>
      <c r="BJ27" s="5"/>
      <c r="BK27" s="52">
        <v>42222</v>
      </c>
      <c r="BL27" s="2">
        <v>4.2489999999999997</v>
      </c>
      <c r="BM27" s="4"/>
      <c r="BN27" s="2"/>
      <c r="BO27" s="52">
        <v>42222</v>
      </c>
      <c r="BP27" s="2">
        <v>4.8440000000000003</v>
      </c>
      <c r="BQ27" s="2"/>
      <c r="BR27" s="5"/>
      <c r="BS27" s="52"/>
      <c r="BT27" s="2"/>
      <c r="BU27" s="4"/>
      <c r="BV27" s="2"/>
      <c r="BW27" s="52"/>
      <c r="BX27" s="2"/>
      <c r="BY27" s="2"/>
      <c r="BZ27" s="5"/>
      <c r="CA27" s="52">
        <v>42222</v>
      </c>
      <c r="CB27" s="2">
        <v>4.3460000000000001</v>
      </c>
      <c r="CC27" s="4"/>
      <c r="CD27" s="2"/>
      <c r="CE27" s="52">
        <v>42222</v>
      </c>
      <c r="CF27" s="51">
        <v>4.4219999999999997</v>
      </c>
      <c r="CG27" s="2"/>
      <c r="CH27" s="5"/>
      <c r="CI27" s="52"/>
      <c r="CJ27" s="51"/>
      <c r="CK27" s="4"/>
      <c r="CL27" s="52"/>
      <c r="CM27" s="52">
        <v>42222</v>
      </c>
      <c r="CN27" s="51">
        <v>3.7890000000000001</v>
      </c>
      <c r="CO27" s="2"/>
      <c r="CP27" s="90"/>
      <c r="CQ27" s="52">
        <v>42222</v>
      </c>
      <c r="CR27" s="51">
        <v>4.0209999999999999</v>
      </c>
      <c r="CS27" s="4"/>
      <c r="CT27" s="90"/>
      <c r="CU27" s="52">
        <v>42222</v>
      </c>
      <c r="CV27" s="51">
        <v>4.0270000000000001</v>
      </c>
      <c r="CW27" s="4"/>
      <c r="CX27" s="52"/>
      <c r="CY27" s="52">
        <v>42222</v>
      </c>
      <c r="CZ27" s="51">
        <v>4.4370000000000003</v>
      </c>
      <c r="DA27" s="2"/>
      <c r="DB27" s="271"/>
      <c r="DC27" s="52"/>
      <c r="DD27" s="51"/>
      <c r="DE27" s="270"/>
      <c r="DF27" s="5"/>
      <c r="DG27" s="52"/>
      <c r="DH27" s="2"/>
      <c r="DI27" s="4"/>
      <c r="DJ27" s="2"/>
      <c r="DK27" s="52"/>
      <c r="DL27" s="51"/>
      <c r="DM27" s="2"/>
      <c r="DN27" s="5"/>
      <c r="DO27" s="52">
        <v>42222</v>
      </c>
      <c r="DP27" s="51">
        <v>3.7800000000000002</v>
      </c>
      <c r="DQ27" s="4"/>
      <c r="DR27" s="2"/>
      <c r="DS27" s="52">
        <v>42222</v>
      </c>
      <c r="DT27" s="51">
        <v>4.1150000000000002</v>
      </c>
      <c r="DU27" s="2"/>
      <c r="DV27" s="5"/>
      <c r="DW27" s="52">
        <v>42222</v>
      </c>
      <c r="DX27" s="51">
        <v>3.206</v>
      </c>
      <c r="DY27" s="4"/>
      <c r="DZ27" s="5"/>
      <c r="EA27" s="52">
        <v>42222</v>
      </c>
      <c r="EB27" s="51">
        <v>3.4249999999999998</v>
      </c>
      <c r="EC27" s="4"/>
      <c r="ED27" s="5"/>
      <c r="EE27" s="52">
        <v>42222</v>
      </c>
      <c r="EF27" s="51">
        <v>3.552</v>
      </c>
      <c r="EG27" s="4"/>
      <c r="EH27" s="2"/>
      <c r="EI27" s="52">
        <v>42222</v>
      </c>
      <c r="EJ27" s="51">
        <v>3.653</v>
      </c>
      <c r="EK27" s="2"/>
      <c r="EL27" s="5"/>
      <c r="EM27" s="52">
        <v>42222</v>
      </c>
      <c r="EN27" s="51">
        <v>3.7269999999999999</v>
      </c>
      <c r="EO27" s="4"/>
      <c r="EP27" s="271"/>
      <c r="EQ27" s="52">
        <v>42222</v>
      </c>
      <c r="ER27" s="51">
        <v>4.0739999999999998</v>
      </c>
      <c r="ES27" s="270"/>
      <c r="ET27" s="5"/>
      <c r="EU27" s="52">
        <v>42222</v>
      </c>
      <c r="EV27" s="51">
        <v>4.2210000000000001</v>
      </c>
      <c r="EW27" s="4"/>
      <c r="EX27" s="5"/>
      <c r="EY27" s="52">
        <v>42222</v>
      </c>
      <c r="EZ27" s="51">
        <v>4.8469999999999995</v>
      </c>
      <c r="FA27" s="4"/>
      <c r="FB27" s="2"/>
      <c r="FC27" s="52"/>
      <c r="FD27" s="51"/>
      <c r="FE27" s="2"/>
      <c r="FF27" s="5"/>
      <c r="FG27" s="52"/>
      <c r="FH27" s="51"/>
      <c r="FI27" s="4"/>
      <c r="FJ27" s="2"/>
      <c r="FK27" s="52"/>
      <c r="FL27" s="51"/>
      <c r="FM27" s="2"/>
      <c r="FN27" s="5"/>
      <c r="FO27" s="52">
        <v>42222</v>
      </c>
      <c r="FP27" s="51">
        <v>3.3570000000000002</v>
      </c>
      <c r="FQ27" s="4"/>
      <c r="FR27" s="2"/>
      <c r="FS27" s="52">
        <v>42222</v>
      </c>
      <c r="FT27" s="51">
        <v>3.7530000000000001</v>
      </c>
      <c r="FU27" s="2"/>
      <c r="FV27" s="5"/>
      <c r="FW27" s="52">
        <v>42222</v>
      </c>
      <c r="FX27" s="51">
        <v>4.218</v>
      </c>
      <c r="FY27" s="2"/>
      <c r="FZ27" s="5"/>
      <c r="GA27" s="52"/>
      <c r="GB27" s="51"/>
      <c r="GC27" s="4"/>
      <c r="GD27" s="2"/>
      <c r="GE27" s="52">
        <v>42222</v>
      </c>
      <c r="GF27" s="51">
        <v>3.4289999999999998</v>
      </c>
      <c r="GG27" s="2"/>
      <c r="GH27" s="5"/>
      <c r="GI27" s="52"/>
      <c r="GJ27" s="51"/>
      <c r="GK27" s="4"/>
      <c r="GL27" s="2"/>
      <c r="GM27" s="52"/>
      <c r="GN27" s="51"/>
      <c r="GO27" s="2"/>
      <c r="GP27" s="5"/>
      <c r="GQ27" s="52">
        <v>42222</v>
      </c>
      <c r="GR27" s="51">
        <v>3.1989999999999998</v>
      </c>
      <c r="GS27" s="4"/>
      <c r="GT27" s="5"/>
      <c r="GU27" s="52">
        <v>42222</v>
      </c>
      <c r="GV27" s="51">
        <v>3.3359999999999999</v>
      </c>
      <c r="GW27" s="4"/>
      <c r="GX27" s="2"/>
      <c r="GY27" s="52">
        <v>42222</v>
      </c>
      <c r="GZ27" s="51">
        <v>3.7519999999999998</v>
      </c>
      <c r="HA27" s="2"/>
      <c r="HB27" s="271"/>
      <c r="HC27" s="52">
        <v>42222</v>
      </c>
      <c r="HD27" s="51">
        <v>4.0129999999999999</v>
      </c>
      <c r="HE27" s="270"/>
      <c r="HF27" s="5"/>
      <c r="HG27" s="52">
        <v>42222</v>
      </c>
      <c r="HH27" s="51">
        <v>4.1879999999999997</v>
      </c>
      <c r="HI27" s="4"/>
      <c r="HJ27" s="271"/>
      <c r="HK27" s="52">
        <v>42222</v>
      </c>
      <c r="HL27" s="51">
        <v>4.7720000000000002</v>
      </c>
      <c r="HM27" s="270"/>
      <c r="HN27" s="2"/>
      <c r="HO27" s="52"/>
      <c r="HP27" s="51"/>
      <c r="HQ27" s="2"/>
      <c r="HR27" s="5"/>
      <c r="HS27" s="52">
        <v>42222</v>
      </c>
      <c r="HT27" s="51">
        <v>3.5629999999999997</v>
      </c>
      <c r="HU27" s="4"/>
      <c r="HV27" s="2"/>
      <c r="HW27" s="52">
        <v>42222</v>
      </c>
      <c r="HX27" s="51">
        <v>4.0919999999999996</v>
      </c>
      <c r="HY27" s="2"/>
      <c r="HZ27" s="5"/>
      <c r="IA27" s="52">
        <v>42222</v>
      </c>
      <c r="IB27" s="51">
        <v>4.4589999999999996</v>
      </c>
      <c r="IC27" s="4"/>
    </row>
    <row r="28" spans="1:248" x14ac:dyDescent="0.25">
      <c r="B28" s="5"/>
      <c r="C28" s="52">
        <v>42223</v>
      </c>
      <c r="D28" s="2">
        <v>3.3849999999999998</v>
      </c>
      <c r="E28" s="52"/>
      <c r="F28" s="5"/>
      <c r="G28" s="52">
        <v>42223</v>
      </c>
      <c r="H28" s="2">
        <v>3.4369999999999998</v>
      </c>
      <c r="I28" s="46"/>
      <c r="J28" s="2"/>
      <c r="K28" s="52">
        <v>42223</v>
      </c>
      <c r="L28" s="51">
        <v>3.2879999999999998</v>
      </c>
      <c r="M28" s="46"/>
      <c r="N28" s="90"/>
      <c r="O28" s="52">
        <v>42223</v>
      </c>
      <c r="P28" s="2">
        <v>3.3650000000000002</v>
      </c>
      <c r="Q28" s="46"/>
      <c r="R28" s="52"/>
      <c r="S28" s="52">
        <v>42223</v>
      </c>
      <c r="T28" s="2">
        <v>3.7010000000000001</v>
      </c>
      <c r="U28" s="52"/>
      <c r="V28" s="90"/>
      <c r="W28" s="52">
        <v>42223</v>
      </c>
      <c r="X28" s="2">
        <v>3.9910000000000001</v>
      </c>
      <c r="Y28" s="46"/>
      <c r="Z28" s="2"/>
      <c r="AA28" s="52"/>
      <c r="AB28" s="2"/>
      <c r="AC28" s="52"/>
      <c r="AD28" s="5"/>
      <c r="AE28" s="52">
        <v>42223</v>
      </c>
      <c r="AF28" s="2">
        <v>3.5129999999999999</v>
      </c>
      <c r="AG28" s="46"/>
      <c r="AH28" s="2"/>
      <c r="AI28" s="52">
        <v>42223</v>
      </c>
      <c r="AJ28" s="2">
        <v>3.5579999999999998</v>
      </c>
      <c r="AK28" s="46"/>
      <c r="AL28" s="52"/>
      <c r="AM28" s="52">
        <v>42223</v>
      </c>
      <c r="AN28" s="51">
        <v>4.1459999999999999</v>
      </c>
      <c r="AO28" s="46"/>
      <c r="AP28" s="2"/>
      <c r="AQ28" s="52">
        <v>42223</v>
      </c>
      <c r="AR28" s="2">
        <v>4.3120000000000003</v>
      </c>
      <c r="AS28" s="52"/>
      <c r="AT28" s="5"/>
      <c r="AU28" s="52">
        <v>42223</v>
      </c>
      <c r="AV28" s="2">
        <v>4.7930000000000001</v>
      </c>
      <c r="AW28" s="46"/>
      <c r="AX28" s="2"/>
      <c r="AY28" s="52"/>
      <c r="AZ28" s="2"/>
      <c r="BA28" s="52"/>
      <c r="BB28" s="5"/>
      <c r="BC28" s="52">
        <v>42223</v>
      </c>
      <c r="BD28" s="2">
        <v>3.5550000000000002</v>
      </c>
      <c r="BE28" s="46"/>
      <c r="BF28" s="2"/>
      <c r="BG28" s="52">
        <v>42223</v>
      </c>
      <c r="BH28" s="2">
        <v>4.0010000000000003</v>
      </c>
      <c r="BI28" s="52"/>
      <c r="BJ28" s="5"/>
      <c r="BK28" s="52">
        <v>42223</v>
      </c>
      <c r="BL28" s="2">
        <v>4.2430000000000003</v>
      </c>
      <c r="BM28" s="46"/>
      <c r="BN28" s="2"/>
      <c r="BO28" s="52">
        <v>42223</v>
      </c>
      <c r="BP28" s="2">
        <v>4.8289999999999997</v>
      </c>
      <c r="BQ28" s="52"/>
      <c r="BR28" s="5"/>
      <c r="BS28" s="52"/>
      <c r="BT28" s="2"/>
      <c r="BU28" s="46"/>
      <c r="BV28" s="2"/>
      <c r="BW28" s="52"/>
      <c r="BX28" s="2"/>
      <c r="BY28" s="52"/>
      <c r="BZ28" s="5"/>
      <c r="CA28" s="52">
        <v>42223</v>
      </c>
      <c r="CB28" s="2">
        <v>4.3390000000000004</v>
      </c>
      <c r="CC28" s="46"/>
      <c r="CD28" s="52"/>
      <c r="CE28" s="52">
        <v>42223</v>
      </c>
      <c r="CF28" s="51">
        <v>4.4130000000000003</v>
      </c>
      <c r="CG28" s="52"/>
      <c r="CH28" s="5"/>
      <c r="CI28" s="52"/>
      <c r="CJ28" s="51"/>
      <c r="CK28" s="46"/>
      <c r="CL28" s="52"/>
      <c r="CM28" s="52">
        <v>42223</v>
      </c>
      <c r="CN28" s="51">
        <v>3.7850000000000001</v>
      </c>
      <c r="CO28" s="52"/>
      <c r="CP28" s="90"/>
      <c r="CQ28" s="52">
        <v>42223</v>
      </c>
      <c r="CR28" s="51">
        <v>4.0170000000000003</v>
      </c>
      <c r="CS28" s="46"/>
      <c r="CT28" s="90"/>
      <c r="CU28" s="52">
        <v>42223</v>
      </c>
      <c r="CV28" s="51">
        <v>4.0220000000000002</v>
      </c>
      <c r="CW28" s="46"/>
      <c r="CX28" s="52"/>
      <c r="CY28" s="52">
        <v>42223</v>
      </c>
      <c r="CZ28" s="51">
        <v>4.431</v>
      </c>
      <c r="DA28" s="52"/>
      <c r="DB28" s="271"/>
      <c r="DC28" s="52"/>
      <c r="DD28" s="51"/>
      <c r="DE28" s="46"/>
      <c r="DF28" s="5"/>
      <c r="DG28" s="52"/>
      <c r="DH28" s="2"/>
      <c r="DI28" s="46"/>
      <c r="DJ28" s="2"/>
      <c r="DK28" s="52"/>
      <c r="DL28" s="51"/>
      <c r="DM28" s="52"/>
      <c r="DN28" s="5"/>
      <c r="DO28" s="52">
        <v>42223</v>
      </c>
      <c r="DP28" s="51">
        <v>3.778</v>
      </c>
      <c r="DQ28" s="46"/>
      <c r="DR28" s="2"/>
      <c r="DS28" s="52">
        <v>42223</v>
      </c>
      <c r="DT28" s="51">
        <v>4.1100000000000003</v>
      </c>
      <c r="DU28" s="52"/>
      <c r="DV28" s="5"/>
      <c r="DW28" s="52">
        <v>42223</v>
      </c>
      <c r="DX28" s="51">
        <v>3.1970000000000001</v>
      </c>
      <c r="DY28" s="46"/>
      <c r="DZ28" s="5"/>
      <c r="EA28" s="52">
        <v>42223</v>
      </c>
      <c r="EB28" s="51">
        <v>3.4159999999999999</v>
      </c>
      <c r="EC28" s="46"/>
      <c r="ED28" s="5"/>
      <c r="EE28" s="52">
        <v>42223</v>
      </c>
      <c r="EF28" s="51">
        <v>3.5419999999999998</v>
      </c>
      <c r="EG28" s="46"/>
      <c r="EH28" s="2"/>
      <c r="EI28" s="52">
        <v>42223</v>
      </c>
      <c r="EJ28" s="51">
        <v>3.6419999999999999</v>
      </c>
      <c r="EK28" s="52"/>
      <c r="EL28" s="5"/>
      <c r="EM28" s="52">
        <v>42223</v>
      </c>
      <c r="EN28" s="51">
        <v>3.714</v>
      </c>
      <c r="EO28" s="46"/>
      <c r="EP28" s="271"/>
      <c r="EQ28" s="52">
        <v>42223</v>
      </c>
      <c r="ER28" s="51">
        <v>4.0540000000000003</v>
      </c>
      <c r="ES28" s="46"/>
      <c r="ET28" s="5"/>
      <c r="EU28" s="52">
        <v>42223</v>
      </c>
      <c r="EV28" s="51">
        <v>4.2009999999999996</v>
      </c>
      <c r="EW28" s="46"/>
      <c r="EX28" s="5"/>
      <c r="EY28" s="52">
        <v>42223</v>
      </c>
      <c r="EZ28" s="51">
        <v>4.8220000000000001</v>
      </c>
      <c r="FA28" s="46"/>
      <c r="FB28" s="2"/>
      <c r="FC28" s="52"/>
      <c r="FD28" s="51"/>
      <c r="FE28" s="52"/>
      <c r="FF28" s="90"/>
      <c r="FG28" s="52"/>
      <c r="FH28" s="51"/>
      <c r="FI28" s="46"/>
      <c r="FJ28" s="52"/>
      <c r="FK28" s="52"/>
      <c r="FL28" s="51"/>
      <c r="FM28" s="52"/>
      <c r="FN28" s="5"/>
      <c r="FO28" s="52">
        <v>42223</v>
      </c>
      <c r="FP28" s="51">
        <v>3.3460000000000001</v>
      </c>
      <c r="FQ28" s="46"/>
      <c r="FR28" s="52"/>
      <c r="FS28" s="52">
        <v>42223</v>
      </c>
      <c r="FT28" s="51">
        <v>3.7439999999999998</v>
      </c>
      <c r="FU28" s="52"/>
      <c r="FV28" s="90"/>
      <c r="FW28" s="52">
        <v>42223</v>
      </c>
      <c r="FX28" s="51">
        <v>4.2060000000000004</v>
      </c>
      <c r="FY28" s="52"/>
      <c r="FZ28" s="90"/>
      <c r="GA28" s="52"/>
      <c r="GB28" s="51"/>
      <c r="GC28" s="46"/>
      <c r="GD28" s="2"/>
      <c r="GE28" s="52">
        <v>42223</v>
      </c>
      <c r="GF28" s="51">
        <v>3.427</v>
      </c>
      <c r="GG28" s="52"/>
      <c r="GH28" s="5"/>
      <c r="GI28" s="52"/>
      <c r="GJ28" s="51"/>
      <c r="GK28" s="46"/>
      <c r="GL28" s="2"/>
      <c r="GM28" s="52"/>
      <c r="GN28" s="51"/>
      <c r="GO28" s="52"/>
      <c r="GP28" s="5"/>
      <c r="GQ28" s="52">
        <v>42223</v>
      </c>
      <c r="GR28" s="51">
        <v>3.2069999999999999</v>
      </c>
      <c r="GS28" s="46"/>
      <c r="GT28" s="5"/>
      <c r="GU28" s="52">
        <v>42223</v>
      </c>
      <c r="GV28" s="51">
        <v>3.3570000000000002</v>
      </c>
      <c r="GW28" s="46"/>
      <c r="GX28" s="2"/>
      <c r="GY28" s="52">
        <v>42223</v>
      </c>
      <c r="GZ28" s="51">
        <v>3.7519999999999998</v>
      </c>
      <c r="HA28" s="52"/>
      <c r="HB28" s="271"/>
      <c r="HC28" s="52">
        <v>42223</v>
      </c>
      <c r="HD28" s="51">
        <v>4.0190000000000001</v>
      </c>
      <c r="HE28" s="46"/>
      <c r="HF28" s="5"/>
      <c r="HG28" s="52">
        <v>42223</v>
      </c>
      <c r="HH28" s="51">
        <v>4.1859999999999999</v>
      </c>
      <c r="HI28" s="46"/>
      <c r="HJ28" s="271"/>
      <c r="HK28" s="52">
        <v>42223</v>
      </c>
      <c r="HL28" s="51">
        <v>4.7640000000000002</v>
      </c>
      <c r="HM28" s="46"/>
      <c r="HN28" s="2"/>
      <c r="HO28" s="52"/>
      <c r="HP28" s="51"/>
      <c r="HQ28" s="52"/>
      <c r="HR28" s="5"/>
      <c r="HS28" s="52">
        <v>42223</v>
      </c>
      <c r="HT28" s="51">
        <v>3.56</v>
      </c>
      <c r="HU28" s="46"/>
      <c r="HV28" s="2"/>
      <c r="HW28" s="52">
        <v>42223</v>
      </c>
      <c r="HX28" s="51">
        <v>4.0860000000000003</v>
      </c>
      <c r="HY28" s="52"/>
      <c r="HZ28" s="5"/>
      <c r="IA28" s="52">
        <v>42223</v>
      </c>
      <c r="IB28" s="51">
        <v>4.4480000000000004</v>
      </c>
      <c r="IC28" s="46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</row>
    <row r="29" spans="1:248" x14ac:dyDescent="0.25">
      <c r="B29" s="5"/>
      <c r="C29" s="52">
        <v>42226</v>
      </c>
      <c r="D29" s="2">
        <v>3.4169999999999998</v>
      </c>
      <c r="E29" s="2"/>
      <c r="F29" s="5"/>
      <c r="G29" s="52">
        <v>42226</v>
      </c>
      <c r="H29" s="2">
        <v>3.431</v>
      </c>
      <c r="I29" s="4"/>
      <c r="J29" s="2"/>
      <c r="K29" s="52">
        <v>42226</v>
      </c>
      <c r="L29" s="51">
        <v>3.2810000000000001</v>
      </c>
      <c r="M29" s="4"/>
      <c r="N29" s="5"/>
      <c r="O29" s="52">
        <v>42226</v>
      </c>
      <c r="P29" s="2">
        <v>3.363</v>
      </c>
      <c r="Q29" s="4"/>
      <c r="R29" s="2"/>
      <c r="S29" s="52">
        <v>42226</v>
      </c>
      <c r="T29" s="2">
        <v>3.6870000000000003</v>
      </c>
      <c r="U29" s="2"/>
      <c r="V29" s="5"/>
      <c r="W29" s="52">
        <v>42226</v>
      </c>
      <c r="X29" s="2">
        <v>3.9849999999999999</v>
      </c>
      <c r="Y29" s="4"/>
      <c r="Z29" s="2"/>
      <c r="AA29" s="52"/>
      <c r="AB29" s="2"/>
      <c r="AC29" s="2"/>
      <c r="AD29" s="5"/>
      <c r="AE29" s="52">
        <v>42226</v>
      </c>
      <c r="AF29" s="2">
        <v>3.5190000000000001</v>
      </c>
      <c r="AG29" s="4"/>
      <c r="AH29" s="2"/>
      <c r="AI29" s="52">
        <v>42226</v>
      </c>
      <c r="AJ29" s="2">
        <v>3.5579999999999998</v>
      </c>
      <c r="AK29" s="4"/>
      <c r="AL29" s="2"/>
      <c r="AM29" s="52">
        <v>42226</v>
      </c>
      <c r="AN29" s="51">
        <v>4.1319999999999997</v>
      </c>
      <c r="AO29" s="4"/>
      <c r="AP29" s="2"/>
      <c r="AQ29" s="52">
        <v>42226</v>
      </c>
      <c r="AR29" s="2">
        <v>4.2930000000000001</v>
      </c>
      <c r="AS29" s="2"/>
      <c r="AT29" s="5"/>
      <c r="AU29" s="52">
        <v>42226</v>
      </c>
      <c r="AV29" s="2">
        <v>4.7610000000000001</v>
      </c>
      <c r="AW29" s="4"/>
      <c r="AX29" s="2"/>
      <c r="AY29" s="52"/>
      <c r="AZ29" s="2"/>
      <c r="BA29" s="2"/>
      <c r="BB29" s="5"/>
      <c r="BC29" s="52">
        <v>42226</v>
      </c>
      <c r="BD29" s="2">
        <v>3.577</v>
      </c>
      <c r="BE29" s="4"/>
      <c r="BF29" s="2"/>
      <c r="BG29" s="52">
        <v>42226</v>
      </c>
      <c r="BH29" s="2">
        <v>3.9910000000000001</v>
      </c>
      <c r="BI29" s="2"/>
      <c r="BJ29" s="5"/>
      <c r="BK29" s="52">
        <v>42226</v>
      </c>
      <c r="BL29" s="2">
        <v>4.2290000000000001</v>
      </c>
      <c r="BM29" s="4"/>
      <c r="BN29" s="2"/>
      <c r="BO29" s="52">
        <v>42226</v>
      </c>
      <c r="BP29" s="2">
        <v>4.8</v>
      </c>
      <c r="BQ29" s="2"/>
      <c r="BR29" s="5"/>
      <c r="BS29" s="52"/>
      <c r="BT29" s="2"/>
      <c r="BU29" s="4"/>
      <c r="BV29" s="2"/>
      <c r="BW29" s="52"/>
      <c r="BX29" s="2"/>
      <c r="BY29" s="2"/>
      <c r="BZ29" s="5"/>
      <c r="CA29" s="52">
        <v>42226</v>
      </c>
      <c r="CB29" s="2">
        <v>4.3239999999999998</v>
      </c>
      <c r="CC29" s="4"/>
      <c r="CD29" s="2"/>
      <c r="CE29" s="52">
        <v>42226</v>
      </c>
      <c r="CF29" s="51">
        <v>4.3920000000000003</v>
      </c>
      <c r="CG29" s="2"/>
      <c r="CH29" s="5"/>
      <c r="CI29" s="52"/>
      <c r="CJ29" s="51"/>
      <c r="CK29" s="4"/>
      <c r="CL29" s="52"/>
      <c r="CM29" s="52">
        <v>42226</v>
      </c>
      <c r="CN29" s="51">
        <v>3.782</v>
      </c>
      <c r="CO29" s="2"/>
      <c r="CP29" s="90"/>
      <c r="CQ29" s="52">
        <v>42226</v>
      </c>
      <c r="CR29" s="51">
        <v>4.0090000000000003</v>
      </c>
      <c r="CS29" s="4"/>
      <c r="CT29" s="90"/>
      <c r="CU29" s="52">
        <v>42226</v>
      </c>
      <c r="CV29" s="51">
        <v>4.0110000000000001</v>
      </c>
      <c r="CW29" s="4"/>
      <c r="CX29" s="52"/>
      <c r="CY29" s="52">
        <v>42226</v>
      </c>
      <c r="CZ29" s="51">
        <v>4.4130000000000003</v>
      </c>
      <c r="DA29" s="2"/>
      <c r="DB29" s="271"/>
      <c r="DC29" s="52"/>
      <c r="DD29" s="51"/>
      <c r="DE29" s="270"/>
      <c r="DF29" s="5"/>
      <c r="DG29" s="52"/>
      <c r="DH29" s="2"/>
      <c r="DI29" s="4"/>
      <c r="DJ29" s="2"/>
      <c r="DK29" s="52"/>
      <c r="DL29" s="51"/>
      <c r="DM29" s="2"/>
      <c r="DN29" s="5"/>
      <c r="DO29" s="52">
        <v>42226</v>
      </c>
      <c r="DP29" s="51">
        <v>3.7749999999999999</v>
      </c>
      <c r="DQ29" s="4"/>
      <c r="DR29" s="2"/>
      <c r="DS29" s="52">
        <v>42226</v>
      </c>
      <c r="DT29" s="51">
        <v>4.1289999999999996</v>
      </c>
      <c r="DU29" s="2"/>
      <c r="DV29" s="5"/>
      <c r="DW29" s="52">
        <v>42226</v>
      </c>
      <c r="DX29" s="51">
        <v>3.1930000000000001</v>
      </c>
      <c r="DY29" s="4"/>
      <c r="DZ29" s="5"/>
      <c r="EA29" s="52">
        <v>42226</v>
      </c>
      <c r="EB29" s="51">
        <v>3.4079999999999999</v>
      </c>
      <c r="EC29" s="4"/>
      <c r="ED29" s="5"/>
      <c r="EE29" s="52">
        <v>42226</v>
      </c>
      <c r="EF29" s="51">
        <v>3.5289999999999999</v>
      </c>
      <c r="EG29" s="4"/>
      <c r="EH29" s="2"/>
      <c r="EI29" s="52">
        <v>42226</v>
      </c>
      <c r="EJ29" s="51">
        <v>3.63</v>
      </c>
      <c r="EK29" s="2"/>
      <c r="EL29" s="5"/>
      <c r="EM29" s="52">
        <v>42226</v>
      </c>
      <c r="EN29" s="51">
        <v>3.6970000000000001</v>
      </c>
      <c r="EO29" s="4"/>
      <c r="EP29" s="271"/>
      <c r="EQ29" s="52">
        <v>42226</v>
      </c>
      <c r="ER29" s="51">
        <v>4.0259999999999998</v>
      </c>
      <c r="ES29" s="270"/>
      <c r="ET29" s="5"/>
      <c r="EU29" s="52">
        <v>42226</v>
      </c>
      <c r="EV29" s="51">
        <v>4.17</v>
      </c>
      <c r="EW29" s="4"/>
      <c r="EX29" s="5"/>
      <c r="EY29" s="52">
        <v>42226</v>
      </c>
      <c r="EZ29" s="51">
        <v>4.7850000000000001</v>
      </c>
      <c r="FA29" s="4"/>
      <c r="FB29" s="2"/>
      <c r="FC29" s="52"/>
      <c r="FD29" s="51"/>
      <c r="FE29" s="2"/>
      <c r="FF29" s="5"/>
      <c r="FG29" s="52"/>
      <c r="FH29" s="51"/>
      <c r="FI29" s="4"/>
      <c r="FJ29" s="2"/>
      <c r="FK29" s="52"/>
      <c r="FL29" s="51"/>
      <c r="FM29" s="2"/>
      <c r="FN29" s="5"/>
      <c r="FO29" s="52">
        <v>42226</v>
      </c>
      <c r="FP29" s="51">
        <v>3.351</v>
      </c>
      <c r="FQ29" s="4"/>
      <c r="FR29" s="2"/>
      <c r="FS29" s="52">
        <v>42226</v>
      </c>
      <c r="FT29" s="51">
        <v>3.7309999999999999</v>
      </c>
      <c r="FU29" s="2"/>
      <c r="FV29" s="5"/>
      <c r="FW29" s="52">
        <v>42226</v>
      </c>
      <c r="FX29" s="51">
        <v>4.1779999999999999</v>
      </c>
      <c r="FY29" s="2"/>
      <c r="FZ29" s="5"/>
      <c r="GA29" s="52"/>
      <c r="GB29" s="51"/>
      <c r="GC29" s="4"/>
      <c r="GD29" s="2"/>
      <c r="GE29" s="52">
        <v>42226</v>
      </c>
      <c r="GF29" s="51">
        <v>3.427</v>
      </c>
      <c r="GG29" s="2"/>
      <c r="GH29" s="5"/>
      <c r="GI29" s="52"/>
      <c r="GJ29" s="51"/>
      <c r="GK29" s="4"/>
      <c r="GL29" s="2"/>
      <c r="GM29" s="52"/>
      <c r="GN29" s="51"/>
      <c r="GO29" s="2"/>
      <c r="GP29" s="5"/>
      <c r="GQ29" s="52">
        <v>42226</v>
      </c>
      <c r="GR29" s="51">
        <v>3.202</v>
      </c>
      <c r="GS29" s="4"/>
      <c r="GT29" s="5"/>
      <c r="GU29" s="52">
        <v>42226</v>
      </c>
      <c r="GV29" s="51">
        <v>3.3490000000000002</v>
      </c>
      <c r="GW29" s="4"/>
      <c r="GX29" s="2"/>
      <c r="GY29" s="52">
        <v>42226</v>
      </c>
      <c r="GZ29" s="51">
        <v>3.7330000000000001</v>
      </c>
      <c r="HA29" s="2"/>
      <c r="HB29" s="271"/>
      <c r="HC29" s="52">
        <v>42226</v>
      </c>
      <c r="HD29" s="51">
        <v>3.9939999999999998</v>
      </c>
      <c r="HE29" s="270"/>
      <c r="HF29" s="5"/>
      <c r="HG29" s="52">
        <v>42226</v>
      </c>
      <c r="HH29" s="51">
        <v>4.157</v>
      </c>
      <c r="HI29" s="4"/>
      <c r="HJ29" s="271"/>
      <c r="HK29" s="52">
        <v>42226</v>
      </c>
      <c r="HL29" s="51">
        <v>4.72</v>
      </c>
      <c r="HM29" s="270"/>
      <c r="HN29" s="2"/>
      <c r="HO29" s="52"/>
      <c r="HP29" s="51"/>
      <c r="HQ29" s="2"/>
      <c r="HR29" s="5"/>
      <c r="HS29" s="52">
        <v>42226</v>
      </c>
      <c r="HT29" s="51">
        <v>3.5540000000000003</v>
      </c>
      <c r="HU29" s="4"/>
      <c r="HV29" s="2"/>
      <c r="HW29" s="52">
        <v>42226</v>
      </c>
      <c r="HX29" s="51">
        <v>4.0720000000000001</v>
      </c>
      <c r="HY29" s="2"/>
      <c r="HZ29" s="5"/>
      <c r="IA29" s="52">
        <v>42226</v>
      </c>
      <c r="IB29" s="51">
        <v>4.4219999999999997</v>
      </c>
      <c r="IC29" s="4"/>
    </row>
    <row r="30" spans="1:248" x14ac:dyDescent="0.25">
      <c r="B30" s="5"/>
      <c r="C30" s="52">
        <v>42227</v>
      </c>
      <c r="D30" s="2">
        <v>3.38</v>
      </c>
      <c r="E30" s="2"/>
      <c r="F30" s="5"/>
      <c r="G30" s="52">
        <v>42227</v>
      </c>
      <c r="H30" s="2">
        <v>3.4260000000000002</v>
      </c>
      <c r="I30" s="4"/>
      <c r="J30" s="2"/>
      <c r="K30" s="52">
        <v>42227</v>
      </c>
      <c r="L30" s="51">
        <v>3.3370000000000002</v>
      </c>
      <c r="M30" s="4"/>
      <c r="N30" s="5"/>
      <c r="O30" s="52">
        <v>42227</v>
      </c>
      <c r="P30" s="2">
        <v>3.3370000000000002</v>
      </c>
      <c r="Q30" s="4"/>
      <c r="R30" s="2"/>
      <c r="S30" s="52">
        <v>42227</v>
      </c>
      <c r="T30" s="2">
        <v>3.6819999999999999</v>
      </c>
      <c r="U30" s="2"/>
      <c r="V30" s="5"/>
      <c r="W30" s="52">
        <v>42227</v>
      </c>
      <c r="X30" s="2">
        <v>3.9649999999999999</v>
      </c>
      <c r="Y30" s="4"/>
      <c r="Z30" s="2"/>
      <c r="AA30" s="52"/>
      <c r="AB30" s="2"/>
      <c r="AC30" s="2"/>
      <c r="AD30" s="5"/>
      <c r="AE30" s="52">
        <v>42227</v>
      </c>
      <c r="AF30" s="2">
        <v>3.4969999999999999</v>
      </c>
      <c r="AG30" s="4"/>
      <c r="AH30" s="2"/>
      <c r="AI30" s="52">
        <v>42227</v>
      </c>
      <c r="AJ30" s="2">
        <v>3.5230000000000001</v>
      </c>
      <c r="AK30" s="4"/>
      <c r="AL30" s="2"/>
      <c r="AM30" s="52">
        <v>42227</v>
      </c>
      <c r="AN30" s="51">
        <v>4.1269999999999998</v>
      </c>
      <c r="AO30" s="4"/>
      <c r="AP30" s="2"/>
      <c r="AQ30" s="52">
        <v>42227</v>
      </c>
      <c r="AR30" s="2">
        <v>4.2910000000000004</v>
      </c>
      <c r="AS30" s="2"/>
      <c r="AT30" s="5"/>
      <c r="AU30" s="52">
        <v>42227</v>
      </c>
      <c r="AV30" s="2">
        <v>4.7640000000000002</v>
      </c>
      <c r="AW30" s="4"/>
      <c r="AX30" s="2"/>
      <c r="AY30" s="52"/>
      <c r="AZ30" s="2"/>
      <c r="BA30" s="2"/>
      <c r="BB30" s="5"/>
      <c r="BC30" s="52">
        <v>42227</v>
      </c>
      <c r="BD30" s="2">
        <v>3.544</v>
      </c>
      <c r="BE30" s="4"/>
      <c r="BF30" s="2"/>
      <c r="BG30" s="52">
        <v>42227</v>
      </c>
      <c r="BH30" s="2">
        <v>3.9820000000000002</v>
      </c>
      <c r="BI30" s="2"/>
      <c r="BJ30" s="5"/>
      <c r="BK30" s="52">
        <v>42227</v>
      </c>
      <c r="BL30" s="2">
        <v>4.2229999999999999</v>
      </c>
      <c r="BM30" s="4"/>
      <c r="BN30" s="2"/>
      <c r="BO30" s="52">
        <v>42227</v>
      </c>
      <c r="BP30" s="2">
        <v>4.8</v>
      </c>
      <c r="BQ30" s="2"/>
      <c r="BR30" s="5"/>
      <c r="BS30" s="52"/>
      <c r="BT30" s="2"/>
      <c r="BU30" s="4"/>
      <c r="BV30" s="2"/>
      <c r="BW30" s="52"/>
      <c r="BX30" s="2"/>
      <c r="BY30" s="2"/>
      <c r="BZ30" s="5"/>
      <c r="CA30" s="52">
        <v>42227</v>
      </c>
      <c r="CB30" s="2">
        <v>4.3120000000000003</v>
      </c>
      <c r="CC30" s="4"/>
      <c r="CD30" s="2"/>
      <c r="CE30" s="52">
        <v>42227</v>
      </c>
      <c r="CF30" s="51">
        <v>4.3870000000000005</v>
      </c>
      <c r="CG30" s="2"/>
      <c r="CH30" s="5"/>
      <c r="CI30" s="52"/>
      <c r="CJ30" s="51"/>
      <c r="CK30" s="4"/>
      <c r="CL30" s="52"/>
      <c r="CM30" s="52">
        <v>42227</v>
      </c>
      <c r="CN30" s="51">
        <v>3.758</v>
      </c>
      <c r="CO30" s="2"/>
      <c r="CP30" s="90"/>
      <c r="CQ30" s="52">
        <v>42227</v>
      </c>
      <c r="CR30" s="51">
        <v>4</v>
      </c>
      <c r="CS30" s="4"/>
      <c r="CT30" s="90"/>
      <c r="CU30" s="52">
        <v>42227</v>
      </c>
      <c r="CV30" s="51">
        <v>4.0049999999999999</v>
      </c>
      <c r="CW30" s="4"/>
      <c r="CX30" s="52"/>
      <c r="CY30" s="52">
        <v>42227</v>
      </c>
      <c r="CZ30" s="51">
        <v>4.4089999999999998</v>
      </c>
      <c r="DA30" s="2"/>
      <c r="DB30" s="271"/>
      <c r="DC30" s="52"/>
      <c r="DD30" s="51"/>
      <c r="DE30" s="270"/>
      <c r="DF30" s="5"/>
      <c r="DG30" s="52"/>
      <c r="DH30" s="2"/>
      <c r="DI30" s="4"/>
      <c r="DJ30" s="2"/>
      <c r="DK30" s="52"/>
      <c r="DL30" s="51"/>
      <c r="DM30" s="2"/>
      <c r="DN30" s="5"/>
      <c r="DO30" s="52">
        <v>42227</v>
      </c>
      <c r="DP30" s="51">
        <v>3.7610000000000001</v>
      </c>
      <c r="DQ30" s="4"/>
      <c r="DR30" s="2"/>
      <c r="DS30" s="52">
        <v>42227</v>
      </c>
      <c r="DT30" s="51">
        <v>4.0990000000000002</v>
      </c>
      <c r="DU30" s="2"/>
      <c r="DV30" s="5"/>
      <c r="DW30" s="52">
        <v>42227</v>
      </c>
      <c r="DX30" s="51">
        <v>3.165</v>
      </c>
      <c r="DY30" s="4"/>
      <c r="DZ30" s="5"/>
      <c r="EA30" s="52">
        <v>42227</v>
      </c>
      <c r="EB30" s="51">
        <v>3.3980000000000001</v>
      </c>
      <c r="EC30" s="4"/>
      <c r="ED30" s="5"/>
      <c r="EE30" s="52">
        <v>42227</v>
      </c>
      <c r="EF30" s="51">
        <v>3.524</v>
      </c>
      <c r="EG30" s="4"/>
      <c r="EH30" s="2"/>
      <c r="EI30" s="52">
        <v>42227</v>
      </c>
      <c r="EJ30" s="51">
        <v>3.6240000000000001</v>
      </c>
      <c r="EK30" s="2"/>
      <c r="EL30" s="5"/>
      <c r="EM30" s="52">
        <v>42227</v>
      </c>
      <c r="EN30" s="51">
        <v>3.6949999999999998</v>
      </c>
      <c r="EO30" s="4"/>
      <c r="EP30" s="271"/>
      <c r="EQ30" s="52">
        <v>42227</v>
      </c>
      <c r="ER30" s="51">
        <v>4.0259999999999998</v>
      </c>
      <c r="ES30" s="270"/>
      <c r="ET30" s="5"/>
      <c r="EU30" s="52">
        <v>42227</v>
      </c>
      <c r="EV30" s="51">
        <v>4.1719999999999997</v>
      </c>
      <c r="EW30" s="4"/>
      <c r="EX30" s="5"/>
      <c r="EY30" s="52">
        <v>42227</v>
      </c>
      <c r="EZ30" s="51">
        <v>4.7949999999999999</v>
      </c>
      <c r="FA30" s="4"/>
      <c r="FB30" s="2"/>
      <c r="FC30" s="52"/>
      <c r="FD30" s="51"/>
      <c r="FE30" s="2"/>
      <c r="FF30" s="5"/>
      <c r="FG30" s="52"/>
      <c r="FH30" s="51"/>
      <c r="FI30" s="4"/>
      <c r="FJ30" s="2"/>
      <c r="FK30" s="52"/>
      <c r="FL30" s="51"/>
      <c r="FM30" s="2"/>
      <c r="FN30" s="5"/>
      <c r="FO30" s="52">
        <v>42227</v>
      </c>
      <c r="FP30" s="51">
        <v>3.3279999999999998</v>
      </c>
      <c r="FQ30" s="4"/>
      <c r="FR30" s="2"/>
      <c r="FS30" s="52">
        <v>42227</v>
      </c>
      <c r="FT30" s="51">
        <v>3.7250000000000001</v>
      </c>
      <c r="FU30" s="2"/>
      <c r="FV30" s="5"/>
      <c r="FW30" s="52">
        <v>42227</v>
      </c>
      <c r="FX30" s="51">
        <v>4.1779999999999999</v>
      </c>
      <c r="FY30" s="2"/>
      <c r="FZ30" s="5"/>
      <c r="GA30" s="52"/>
      <c r="GB30" s="51"/>
      <c r="GC30" s="4"/>
      <c r="GD30" s="2"/>
      <c r="GE30" s="52">
        <v>42227</v>
      </c>
      <c r="GF30" s="51">
        <v>3.407</v>
      </c>
      <c r="GG30" s="2"/>
      <c r="GH30" s="5"/>
      <c r="GI30" s="52"/>
      <c r="GJ30" s="51"/>
      <c r="GK30" s="4"/>
      <c r="GL30" s="2"/>
      <c r="GM30" s="52"/>
      <c r="GN30" s="51"/>
      <c r="GO30" s="2"/>
      <c r="GP30" s="5"/>
      <c r="GQ30" s="52">
        <v>42227</v>
      </c>
      <c r="GR30" s="51">
        <v>3.177</v>
      </c>
      <c r="GS30" s="4"/>
      <c r="GT30" s="5"/>
      <c r="GU30" s="52">
        <v>42227</v>
      </c>
      <c r="GV30" s="51">
        <v>3.3319999999999999</v>
      </c>
      <c r="GW30" s="4"/>
      <c r="GX30" s="2"/>
      <c r="GY30" s="52">
        <v>42227</v>
      </c>
      <c r="GZ30" s="51">
        <v>3.7269999999999999</v>
      </c>
      <c r="HA30" s="2"/>
      <c r="HB30" s="271"/>
      <c r="HC30" s="52">
        <v>42227</v>
      </c>
      <c r="HD30" s="51">
        <v>3.99</v>
      </c>
      <c r="HE30" s="270"/>
      <c r="HF30" s="5"/>
      <c r="HG30" s="52">
        <v>42227</v>
      </c>
      <c r="HH30" s="51">
        <v>4.1559999999999997</v>
      </c>
      <c r="HI30" s="4"/>
      <c r="HJ30" s="271"/>
      <c r="HK30" s="52">
        <v>42227</v>
      </c>
      <c r="HL30" s="51">
        <v>4.7359999999999998</v>
      </c>
      <c r="HM30" s="270"/>
      <c r="HN30" s="2"/>
      <c r="HO30" s="52"/>
      <c r="HP30" s="51"/>
      <c r="HQ30" s="2"/>
      <c r="HR30" s="5"/>
      <c r="HS30" s="52">
        <v>42227</v>
      </c>
      <c r="HT30" s="51">
        <v>3.5289999999999999</v>
      </c>
      <c r="HU30" s="4"/>
      <c r="HV30" s="2"/>
      <c r="HW30" s="52">
        <v>42227</v>
      </c>
      <c r="HX30" s="51">
        <v>4.0670000000000002</v>
      </c>
      <c r="HY30" s="2"/>
      <c r="HZ30" s="5"/>
      <c r="IA30" s="52">
        <v>42227</v>
      </c>
      <c r="IB30" s="51">
        <v>4.4219999999999997</v>
      </c>
      <c r="IC30" s="4"/>
    </row>
    <row r="31" spans="1:248" x14ac:dyDescent="0.25">
      <c r="B31" s="5"/>
      <c r="C31" s="52">
        <v>42228</v>
      </c>
      <c r="D31" s="2">
        <v>3.4169999999999998</v>
      </c>
      <c r="E31" s="2"/>
      <c r="F31" s="5"/>
      <c r="G31" s="52">
        <v>42228</v>
      </c>
      <c r="H31" s="2">
        <v>3.4169999999999998</v>
      </c>
      <c r="I31" s="4"/>
      <c r="J31" s="2"/>
      <c r="K31" s="52">
        <v>42228</v>
      </c>
      <c r="L31" s="51">
        <v>3.2650000000000001</v>
      </c>
      <c r="M31" s="4"/>
      <c r="N31" s="5"/>
      <c r="O31" s="52">
        <v>42228</v>
      </c>
      <c r="P31" s="2">
        <v>3.306</v>
      </c>
      <c r="Q31" s="4"/>
      <c r="R31" s="2"/>
      <c r="S31" s="52">
        <v>42228</v>
      </c>
      <c r="T31" s="2">
        <v>3.637</v>
      </c>
      <c r="U31" s="2"/>
      <c r="V31" s="5"/>
      <c r="W31" s="52">
        <v>42228</v>
      </c>
      <c r="X31" s="2">
        <v>3.9089999999999998</v>
      </c>
      <c r="Y31" s="4"/>
      <c r="Z31" s="2"/>
      <c r="AA31" s="52"/>
      <c r="AB31" s="2"/>
      <c r="AC31" s="2"/>
      <c r="AD31" s="5"/>
      <c r="AE31" s="52">
        <v>42228</v>
      </c>
      <c r="AF31" s="2">
        <v>3.5049999999999999</v>
      </c>
      <c r="AG31" s="4"/>
      <c r="AH31" s="2"/>
      <c r="AI31" s="52">
        <v>42228</v>
      </c>
      <c r="AJ31" s="2">
        <v>3.51</v>
      </c>
      <c r="AK31" s="4"/>
      <c r="AL31" s="2"/>
      <c r="AM31" s="52">
        <v>42228</v>
      </c>
      <c r="AN31" s="51">
        <v>4.0819999999999999</v>
      </c>
      <c r="AO31" s="4"/>
      <c r="AP31" s="2"/>
      <c r="AQ31" s="52">
        <v>42228</v>
      </c>
      <c r="AR31" s="2">
        <v>4.242</v>
      </c>
      <c r="AS31" s="2"/>
      <c r="AT31" s="5"/>
      <c r="AU31" s="52">
        <v>42228</v>
      </c>
      <c r="AV31" s="2">
        <v>4.6929999999999996</v>
      </c>
      <c r="AW31" s="4"/>
      <c r="AX31" s="2"/>
      <c r="AY31" s="52"/>
      <c r="AZ31" s="2"/>
      <c r="BA31" s="2"/>
      <c r="BB31" s="5"/>
      <c r="BC31" s="52">
        <v>42228</v>
      </c>
      <c r="BD31" s="2">
        <v>3.5550000000000002</v>
      </c>
      <c r="BE31" s="4"/>
      <c r="BF31" s="2"/>
      <c r="BG31" s="52">
        <v>42228</v>
      </c>
      <c r="BH31" s="2">
        <v>3.9409999999999998</v>
      </c>
      <c r="BI31" s="2"/>
      <c r="BJ31" s="5"/>
      <c r="BK31" s="52">
        <v>42228</v>
      </c>
      <c r="BL31" s="2">
        <v>4.1760000000000002</v>
      </c>
      <c r="BM31" s="4"/>
      <c r="BN31" s="2"/>
      <c r="BO31" s="52">
        <v>42228</v>
      </c>
      <c r="BP31" s="2">
        <v>4.7300000000000004</v>
      </c>
      <c r="BQ31" s="2"/>
      <c r="BR31" s="5"/>
      <c r="BS31" s="52"/>
      <c r="BT31" s="2"/>
      <c r="BU31" s="4"/>
      <c r="BV31" s="2"/>
      <c r="BW31" s="52"/>
      <c r="BX31" s="2"/>
      <c r="BY31" s="2"/>
      <c r="BZ31" s="5"/>
      <c r="CA31" s="52">
        <v>42228</v>
      </c>
      <c r="CB31" s="2">
        <v>4.2670000000000003</v>
      </c>
      <c r="CC31" s="4"/>
      <c r="CD31" s="2"/>
      <c r="CE31" s="52">
        <v>42228</v>
      </c>
      <c r="CF31" s="51">
        <v>4.3319999999999999</v>
      </c>
      <c r="CG31" s="2"/>
      <c r="CH31" s="5"/>
      <c r="CI31" s="52"/>
      <c r="CJ31" s="51"/>
      <c r="CK31" s="4"/>
      <c r="CL31" s="52"/>
      <c r="CM31" s="52">
        <v>42228</v>
      </c>
      <c r="CN31" s="51">
        <v>3.7290000000000001</v>
      </c>
      <c r="CO31" s="2"/>
      <c r="CP31" s="90"/>
      <c r="CQ31" s="52">
        <v>42228</v>
      </c>
      <c r="CR31" s="51">
        <v>3.9630000000000001</v>
      </c>
      <c r="CS31" s="4"/>
      <c r="CT31" s="90"/>
      <c r="CU31" s="52">
        <v>42228</v>
      </c>
      <c r="CV31" s="51">
        <v>3.9630000000000001</v>
      </c>
      <c r="CW31" s="4"/>
      <c r="CX31" s="52"/>
      <c r="CY31" s="52">
        <v>42228</v>
      </c>
      <c r="CZ31" s="51">
        <v>4.3620000000000001</v>
      </c>
      <c r="DA31" s="2"/>
      <c r="DB31" s="271"/>
      <c r="DC31" s="52"/>
      <c r="DD31" s="51"/>
      <c r="DE31" s="270"/>
      <c r="DF31" s="5"/>
      <c r="DG31" s="52"/>
      <c r="DH31" s="2"/>
      <c r="DI31" s="4"/>
      <c r="DJ31" s="2"/>
      <c r="DK31" s="52"/>
      <c r="DL31" s="51"/>
      <c r="DM31" s="2"/>
      <c r="DN31" s="5"/>
      <c r="DO31" s="52">
        <v>42228</v>
      </c>
      <c r="DP31" s="51">
        <v>3.7269999999999999</v>
      </c>
      <c r="DQ31" s="4"/>
      <c r="DR31" s="2"/>
      <c r="DS31" s="52">
        <v>42228</v>
      </c>
      <c r="DT31" s="51">
        <v>4.0529999999999999</v>
      </c>
      <c r="DU31" s="2"/>
      <c r="DV31" s="5"/>
      <c r="DW31" s="52">
        <v>42228</v>
      </c>
      <c r="DX31" s="51">
        <v>3.1659999999999999</v>
      </c>
      <c r="DY31" s="4"/>
      <c r="DZ31" s="5"/>
      <c r="EA31" s="52">
        <v>42228</v>
      </c>
      <c r="EB31" s="51">
        <v>3.359</v>
      </c>
      <c r="EC31" s="4"/>
      <c r="ED31" s="5"/>
      <c r="EE31" s="52">
        <v>42228</v>
      </c>
      <c r="EF31" s="51">
        <v>3.48</v>
      </c>
      <c r="EG31" s="4"/>
      <c r="EH31" s="2"/>
      <c r="EI31" s="52">
        <v>42228</v>
      </c>
      <c r="EJ31" s="51">
        <v>3.58</v>
      </c>
      <c r="EK31" s="2"/>
      <c r="EL31" s="5"/>
      <c r="EM31" s="52">
        <v>42228</v>
      </c>
      <c r="EN31" s="51">
        <v>3.6459999999999999</v>
      </c>
      <c r="EO31" s="4"/>
      <c r="EP31" s="271"/>
      <c r="EQ31" s="52">
        <v>42228</v>
      </c>
      <c r="ER31" s="51">
        <v>3.96</v>
      </c>
      <c r="ES31" s="270"/>
      <c r="ET31" s="5"/>
      <c r="EU31" s="52">
        <v>42228</v>
      </c>
      <c r="EV31" s="51">
        <v>4.101</v>
      </c>
      <c r="EW31" s="4"/>
      <c r="EX31" s="5"/>
      <c r="EY31" s="52">
        <v>42228</v>
      </c>
      <c r="EZ31" s="51">
        <v>4.7160000000000002</v>
      </c>
      <c r="FA31" s="4"/>
      <c r="FB31" s="2"/>
      <c r="FC31" s="52"/>
      <c r="FD31" s="51"/>
      <c r="FE31" s="2"/>
      <c r="FF31" s="5"/>
      <c r="FG31" s="52"/>
      <c r="FH31" s="51"/>
      <c r="FI31" s="4"/>
      <c r="FJ31" s="2"/>
      <c r="FK31" s="52"/>
      <c r="FL31" s="51"/>
      <c r="FM31" s="2"/>
      <c r="FN31" s="5"/>
      <c r="FO31" s="52">
        <v>42228</v>
      </c>
      <c r="FP31" s="51">
        <v>3.33</v>
      </c>
      <c r="FQ31" s="4"/>
      <c r="FR31" s="2"/>
      <c r="FS31" s="52">
        <v>42228</v>
      </c>
      <c r="FT31" s="51">
        <v>3.681</v>
      </c>
      <c r="FU31" s="2"/>
      <c r="FV31" s="5"/>
      <c r="FW31" s="52">
        <v>42228</v>
      </c>
      <c r="FX31" s="51">
        <v>4.1139999999999999</v>
      </c>
      <c r="FY31" s="2"/>
      <c r="FZ31" s="5"/>
      <c r="GA31" s="52"/>
      <c r="GB31" s="51"/>
      <c r="GC31" s="4"/>
      <c r="GD31" s="2"/>
      <c r="GE31" s="52">
        <v>42228</v>
      </c>
      <c r="GF31" s="51">
        <v>3.3820000000000001</v>
      </c>
      <c r="GG31" s="2"/>
      <c r="GH31" s="5"/>
      <c r="GI31" s="52"/>
      <c r="GJ31" s="51"/>
      <c r="GK31" s="4"/>
      <c r="GL31" s="2"/>
      <c r="GM31" s="52"/>
      <c r="GN31" s="51"/>
      <c r="GO31" s="2"/>
      <c r="GP31" s="5"/>
      <c r="GQ31" s="52">
        <v>42228</v>
      </c>
      <c r="GR31" s="51">
        <v>3.1819999999999999</v>
      </c>
      <c r="GS31" s="4"/>
      <c r="GT31" s="5"/>
      <c r="GU31" s="52">
        <v>42228</v>
      </c>
      <c r="GV31" s="51">
        <v>3.3029999999999999</v>
      </c>
      <c r="GW31" s="4"/>
      <c r="GX31" s="2"/>
      <c r="GY31" s="52">
        <v>42228</v>
      </c>
      <c r="GZ31" s="51">
        <v>3.6829999999999998</v>
      </c>
      <c r="HA31" s="2"/>
      <c r="HB31" s="271"/>
      <c r="HC31" s="52">
        <v>42228</v>
      </c>
      <c r="HD31" s="51">
        <v>3.93</v>
      </c>
      <c r="HE31" s="270"/>
      <c r="HF31" s="5"/>
      <c r="HG31" s="52">
        <v>42228</v>
      </c>
      <c r="HH31" s="51">
        <v>4.0960000000000001</v>
      </c>
      <c r="HI31" s="4"/>
      <c r="HJ31" s="271"/>
      <c r="HK31" s="52">
        <v>42228</v>
      </c>
      <c r="HL31" s="51">
        <v>4.657</v>
      </c>
      <c r="HM31" s="270"/>
      <c r="HN31" s="2"/>
      <c r="HO31" s="52"/>
      <c r="HP31" s="51"/>
      <c r="HQ31" s="2"/>
      <c r="HR31" s="5"/>
      <c r="HS31" s="52">
        <v>42228</v>
      </c>
      <c r="HT31" s="51">
        <v>3.5270000000000001</v>
      </c>
      <c r="HU31" s="4"/>
      <c r="HV31" s="2"/>
      <c r="HW31" s="52">
        <v>42228</v>
      </c>
      <c r="HX31" s="51">
        <v>4.0220000000000002</v>
      </c>
      <c r="HY31" s="2"/>
      <c r="HZ31" s="5"/>
      <c r="IA31" s="52">
        <v>42228</v>
      </c>
      <c r="IB31" s="51">
        <v>4.3620000000000001</v>
      </c>
      <c r="IC31" s="4"/>
    </row>
    <row r="32" spans="1:248" x14ac:dyDescent="0.25">
      <c r="B32" s="5"/>
      <c r="C32" s="52">
        <v>42229</v>
      </c>
      <c r="D32" s="2">
        <v>3.3609999999999998</v>
      </c>
      <c r="E32" s="52"/>
      <c r="F32" s="5"/>
      <c r="G32" s="52">
        <v>42229</v>
      </c>
      <c r="H32" s="2">
        <v>3.4159999999999999</v>
      </c>
      <c r="I32" s="46"/>
      <c r="J32" s="2"/>
      <c r="K32" s="52">
        <v>42229</v>
      </c>
      <c r="L32" s="51">
        <v>3.3</v>
      </c>
      <c r="M32" s="46"/>
      <c r="N32" s="90"/>
      <c r="O32" s="52">
        <v>42229</v>
      </c>
      <c r="P32" s="2">
        <v>3.335</v>
      </c>
      <c r="Q32" s="46"/>
      <c r="R32" s="52"/>
      <c r="S32" s="52">
        <v>42229</v>
      </c>
      <c r="T32" s="2">
        <v>3.67</v>
      </c>
      <c r="U32" s="52"/>
      <c r="V32" s="90"/>
      <c r="W32" s="52">
        <v>42229</v>
      </c>
      <c r="X32" s="2">
        <v>3.9459999999999997</v>
      </c>
      <c r="Y32" s="46"/>
      <c r="Z32" s="2"/>
      <c r="AA32" s="52"/>
      <c r="AB32" s="2"/>
      <c r="AC32" s="52"/>
      <c r="AD32" s="5"/>
      <c r="AE32" s="52">
        <v>42229</v>
      </c>
      <c r="AF32" s="2">
        <v>3.4910000000000001</v>
      </c>
      <c r="AG32" s="46"/>
      <c r="AH32" s="2"/>
      <c r="AI32" s="52">
        <v>42229</v>
      </c>
      <c r="AJ32" s="2">
        <v>3.5129999999999999</v>
      </c>
      <c r="AK32" s="46"/>
      <c r="AL32" s="52"/>
      <c r="AM32" s="52">
        <v>42229</v>
      </c>
      <c r="AN32" s="51">
        <v>4.1159999999999997</v>
      </c>
      <c r="AO32" s="46"/>
      <c r="AP32" s="2"/>
      <c r="AQ32" s="52">
        <v>42229</v>
      </c>
      <c r="AR32" s="2">
        <v>4.2759999999999998</v>
      </c>
      <c r="AS32" s="52"/>
      <c r="AT32" s="5"/>
      <c r="AU32" s="52">
        <v>42229</v>
      </c>
      <c r="AV32" s="2">
        <v>4.7359999999999998</v>
      </c>
      <c r="AW32" s="46"/>
      <c r="AX32" s="2"/>
      <c r="AY32" s="52"/>
      <c r="AZ32" s="2"/>
      <c r="BA32" s="52"/>
      <c r="BB32" s="5"/>
      <c r="BC32" s="52">
        <v>42229</v>
      </c>
      <c r="BD32" s="2">
        <v>3.548</v>
      </c>
      <c r="BE32" s="46"/>
      <c r="BF32" s="2"/>
      <c r="BG32" s="52">
        <v>42229</v>
      </c>
      <c r="BH32" s="2">
        <v>3.972</v>
      </c>
      <c r="BI32" s="52"/>
      <c r="BJ32" s="5"/>
      <c r="BK32" s="52">
        <v>42229</v>
      </c>
      <c r="BL32" s="2">
        <v>4.2110000000000003</v>
      </c>
      <c r="BM32" s="46"/>
      <c r="BN32" s="2"/>
      <c r="BO32" s="52">
        <v>42229</v>
      </c>
      <c r="BP32" s="2">
        <v>4.7720000000000002</v>
      </c>
      <c r="BQ32" s="52"/>
      <c r="BR32" s="5"/>
      <c r="BS32" s="52"/>
      <c r="BT32" s="2"/>
      <c r="BU32" s="46"/>
      <c r="BV32" s="2"/>
      <c r="BW32" s="52"/>
      <c r="BX32" s="2"/>
      <c r="BY32" s="52"/>
      <c r="BZ32" s="5"/>
      <c r="CA32" s="52">
        <v>42229</v>
      </c>
      <c r="CB32" s="2">
        <v>4.3029999999999999</v>
      </c>
      <c r="CC32" s="46"/>
      <c r="CD32" s="52"/>
      <c r="CE32" s="52">
        <v>42229</v>
      </c>
      <c r="CF32" s="51">
        <v>4.3680000000000003</v>
      </c>
      <c r="CG32" s="52"/>
      <c r="CH32" s="5"/>
      <c r="CI32" s="52"/>
      <c r="CJ32" s="51"/>
      <c r="CK32" s="46"/>
      <c r="CL32" s="52"/>
      <c r="CM32" s="52">
        <v>42229</v>
      </c>
      <c r="CN32" s="51">
        <v>3.7410000000000001</v>
      </c>
      <c r="CO32" s="52"/>
      <c r="CP32" s="90"/>
      <c r="CQ32" s="52">
        <v>42229</v>
      </c>
      <c r="CR32" s="51">
        <v>3.9929999999999999</v>
      </c>
      <c r="CS32" s="46"/>
      <c r="CT32" s="90"/>
      <c r="CU32" s="52">
        <v>42229</v>
      </c>
      <c r="CV32" s="51">
        <v>3.9939999999999998</v>
      </c>
      <c r="CW32" s="46"/>
      <c r="CX32" s="52"/>
      <c r="CY32" s="52">
        <v>42229</v>
      </c>
      <c r="CZ32" s="51">
        <v>4.3959999999999999</v>
      </c>
      <c r="DA32" s="52"/>
      <c r="DB32" s="271"/>
      <c r="DC32" s="52"/>
      <c r="DD32" s="51"/>
      <c r="DE32" s="46"/>
      <c r="DF32" s="5"/>
      <c r="DG32" s="52"/>
      <c r="DH32" s="2"/>
      <c r="DI32" s="4"/>
      <c r="DJ32" s="2"/>
      <c r="DK32" s="52"/>
      <c r="DL32" s="51"/>
      <c r="DM32" s="52"/>
      <c r="DN32" s="5"/>
      <c r="DO32" s="52">
        <v>42229</v>
      </c>
      <c r="DP32" s="51">
        <v>3.754</v>
      </c>
      <c r="DQ32" s="46"/>
      <c r="DR32" s="2"/>
      <c r="DS32" s="52">
        <v>42229</v>
      </c>
      <c r="DT32" s="51">
        <v>4.0839999999999996</v>
      </c>
      <c r="DU32" s="52"/>
      <c r="DV32" s="5"/>
      <c r="DW32" s="52">
        <v>42229</v>
      </c>
      <c r="DX32" s="51">
        <v>3.173</v>
      </c>
      <c r="DY32" s="46"/>
      <c r="DZ32" s="5"/>
      <c r="EA32" s="52">
        <v>42229</v>
      </c>
      <c r="EB32" s="51">
        <v>3.3879999999999999</v>
      </c>
      <c r="EC32" s="46"/>
      <c r="ED32" s="5"/>
      <c r="EE32" s="52">
        <v>42229</v>
      </c>
      <c r="EF32" s="51">
        <v>3.512</v>
      </c>
      <c r="EG32" s="46"/>
      <c r="EH32" s="2"/>
      <c r="EI32" s="52">
        <v>42229</v>
      </c>
      <c r="EJ32" s="51">
        <v>3.6120000000000001</v>
      </c>
      <c r="EK32" s="52"/>
      <c r="EL32" s="5"/>
      <c r="EM32" s="52">
        <v>42229</v>
      </c>
      <c r="EN32" s="51">
        <v>3.6790000000000003</v>
      </c>
      <c r="EO32" s="46"/>
      <c r="EP32" s="271"/>
      <c r="EQ32" s="52">
        <v>42229</v>
      </c>
      <c r="ER32" s="51">
        <v>3.9990000000000001</v>
      </c>
      <c r="ES32" s="46"/>
      <c r="ET32" s="5"/>
      <c r="EU32" s="52">
        <v>42229</v>
      </c>
      <c r="EV32" s="51">
        <v>4.1429999999999998</v>
      </c>
      <c r="EW32" s="46"/>
      <c r="EX32" s="5"/>
      <c r="EY32" s="52">
        <v>42229</v>
      </c>
      <c r="EZ32" s="51">
        <v>4.7590000000000003</v>
      </c>
      <c r="FA32" s="46"/>
      <c r="FB32" s="2"/>
      <c r="FC32" s="52"/>
      <c r="FD32" s="51"/>
      <c r="FE32" s="52"/>
      <c r="FF32" s="90"/>
      <c r="FG32" s="52"/>
      <c r="FH32" s="51"/>
      <c r="FI32" s="46"/>
      <c r="FJ32" s="52"/>
      <c r="FK32" s="52"/>
      <c r="FL32" s="51"/>
      <c r="FM32" s="52"/>
      <c r="FN32" s="5"/>
      <c r="FO32" s="52">
        <v>42229</v>
      </c>
      <c r="FP32" s="51">
        <v>3.323</v>
      </c>
      <c r="FQ32" s="46"/>
      <c r="FR32" s="52"/>
      <c r="FS32" s="52">
        <v>42229</v>
      </c>
      <c r="FT32" s="51">
        <v>3.7130000000000001</v>
      </c>
      <c r="FU32" s="52"/>
      <c r="FV32" s="90"/>
      <c r="FW32" s="52">
        <v>42229</v>
      </c>
      <c r="FX32" s="51">
        <v>4.1529999999999996</v>
      </c>
      <c r="FY32" s="52"/>
      <c r="FZ32" s="90"/>
      <c r="GA32" s="52"/>
      <c r="GB32" s="51"/>
      <c r="GC32" s="46"/>
      <c r="GD32" s="2"/>
      <c r="GE32" s="52">
        <v>42229</v>
      </c>
      <c r="GF32" s="51">
        <v>3.4039999999999999</v>
      </c>
      <c r="GG32" s="52"/>
      <c r="GH32" s="5"/>
      <c r="GI32" s="52"/>
      <c r="GJ32" s="51"/>
      <c r="GK32" s="46"/>
      <c r="GL32" s="2"/>
      <c r="GM32" s="52"/>
      <c r="GN32" s="51"/>
      <c r="GO32" s="52"/>
      <c r="GP32" s="5"/>
      <c r="GQ32" s="52">
        <v>42229</v>
      </c>
      <c r="GR32" s="51">
        <v>3.1829999999999998</v>
      </c>
      <c r="GS32" s="46"/>
      <c r="GT32" s="5"/>
      <c r="GU32" s="52">
        <v>42229</v>
      </c>
      <c r="GV32" s="51">
        <v>3.343</v>
      </c>
      <c r="GW32" s="46"/>
      <c r="GX32" s="2"/>
      <c r="GY32" s="52">
        <v>42229</v>
      </c>
      <c r="GZ32" s="51">
        <v>3.7330000000000001</v>
      </c>
      <c r="HA32" s="52"/>
      <c r="HB32" s="271"/>
      <c r="HC32" s="52">
        <v>42229</v>
      </c>
      <c r="HD32" s="51">
        <v>3.9790000000000001</v>
      </c>
      <c r="HE32" s="46"/>
      <c r="HF32" s="5"/>
      <c r="HG32" s="52">
        <v>42229</v>
      </c>
      <c r="HH32" s="51">
        <v>4.1509999999999998</v>
      </c>
      <c r="HI32" s="46"/>
      <c r="HJ32" s="271"/>
      <c r="HK32" s="52">
        <v>42229</v>
      </c>
      <c r="HL32" s="51">
        <v>4.7279999999999998</v>
      </c>
      <c r="HM32" s="46"/>
      <c r="HN32" s="2"/>
      <c r="HO32" s="52"/>
      <c r="HP32" s="51"/>
      <c r="HQ32" s="52"/>
      <c r="HR32" s="5"/>
      <c r="HS32" s="52">
        <v>42229</v>
      </c>
      <c r="HT32" s="51">
        <v>3.536</v>
      </c>
      <c r="HU32" s="46"/>
      <c r="HV32" s="2"/>
      <c r="HW32" s="52">
        <v>42229</v>
      </c>
      <c r="HX32" s="51">
        <v>4.0549999999999997</v>
      </c>
      <c r="HY32" s="52"/>
      <c r="HZ32" s="5"/>
      <c r="IA32" s="52">
        <v>42229</v>
      </c>
      <c r="IB32" s="51">
        <v>4.4000000000000004</v>
      </c>
      <c r="IC32" s="46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</row>
    <row r="33" spans="2:248" x14ac:dyDescent="0.25">
      <c r="B33" s="5"/>
      <c r="C33" s="52">
        <v>42230</v>
      </c>
      <c r="D33" s="2">
        <v>3.3479999999999999</v>
      </c>
      <c r="E33" s="2"/>
      <c r="F33" s="5"/>
      <c r="G33" s="52">
        <v>42230</v>
      </c>
      <c r="H33" s="2">
        <v>3.403</v>
      </c>
      <c r="I33" s="4"/>
      <c r="J33" s="2"/>
      <c r="K33" s="52">
        <v>42230</v>
      </c>
      <c r="L33" s="51">
        <v>3.2810000000000001</v>
      </c>
      <c r="M33" s="4"/>
      <c r="N33" s="5"/>
      <c r="O33" s="52">
        <v>42230</v>
      </c>
      <c r="P33" s="2">
        <v>3.3570000000000002</v>
      </c>
      <c r="Q33" s="4"/>
      <c r="R33" s="2"/>
      <c r="S33" s="52">
        <v>42230</v>
      </c>
      <c r="T33" s="2">
        <v>3.694</v>
      </c>
      <c r="U33" s="2"/>
      <c r="V33" s="5"/>
      <c r="W33" s="52">
        <v>42230</v>
      </c>
      <c r="X33" s="2">
        <v>3.9790000000000001</v>
      </c>
      <c r="Y33" s="4"/>
      <c r="Z33" s="2"/>
      <c r="AA33" s="52"/>
      <c r="AB33" s="2"/>
      <c r="AC33" s="2"/>
      <c r="AD33" s="5"/>
      <c r="AE33" s="52">
        <v>42230</v>
      </c>
      <c r="AF33" s="2">
        <v>3.4740000000000002</v>
      </c>
      <c r="AG33" s="4"/>
      <c r="AH33" s="2"/>
      <c r="AI33" s="52">
        <v>42230</v>
      </c>
      <c r="AJ33" s="2">
        <v>3.5060000000000002</v>
      </c>
      <c r="AK33" s="4"/>
      <c r="AL33" s="2"/>
      <c r="AM33" s="52">
        <v>42230</v>
      </c>
      <c r="AN33" s="51">
        <v>4.1219999999999999</v>
      </c>
      <c r="AO33" s="4"/>
      <c r="AP33" s="2"/>
      <c r="AQ33" s="52">
        <v>42230</v>
      </c>
      <c r="AR33" s="2">
        <v>4.29</v>
      </c>
      <c r="AS33" s="2"/>
      <c r="AT33" s="5"/>
      <c r="AU33" s="52">
        <v>42230</v>
      </c>
      <c r="AV33" s="2">
        <v>4.7409999999999997</v>
      </c>
      <c r="AW33" s="4"/>
      <c r="AX33" s="2"/>
      <c r="AY33" s="52"/>
      <c r="AZ33" s="2"/>
      <c r="BA33" s="2"/>
      <c r="BB33" s="5"/>
      <c r="BC33" s="52">
        <v>42230</v>
      </c>
      <c r="BD33" s="2">
        <v>3.536</v>
      </c>
      <c r="BE33" s="4"/>
      <c r="BF33" s="2"/>
      <c r="BG33" s="52">
        <v>42230</v>
      </c>
      <c r="BH33" s="2">
        <v>3.992</v>
      </c>
      <c r="BI33" s="2"/>
      <c r="BJ33" s="5"/>
      <c r="BK33" s="52">
        <v>42230</v>
      </c>
      <c r="BL33" s="2">
        <v>4.2359999999999998</v>
      </c>
      <c r="BM33" s="4"/>
      <c r="BN33" s="2"/>
      <c r="BO33" s="52">
        <v>42230</v>
      </c>
      <c r="BP33" s="2">
        <v>4.8369999999999997</v>
      </c>
      <c r="BQ33" s="2"/>
      <c r="BR33" s="5"/>
      <c r="BS33" s="52"/>
      <c r="BT33" s="2"/>
      <c r="BU33" s="4"/>
      <c r="BV33" s="2"/>
      <c r="BW33" s="52"/>
      <c r="BX33" s="2"/>
      <c r="BY33" s="2"/>
      <c r="BZ33" s="5"/>
      <c r="CA33" s="52">
        <v>42230</v>
      </c>
      <c r="CB33" s="2">
        <v>4.34</v>
      </c>
      <c r="CC33" s="4"/>
      <c r="CD33" s="2"/>
      <c r="CE33" s="52">
        <v>42230</v>
      </c>
      <c r="CF33" s="51">
        <v>4.3949999999999996</v>
      </c>
      <c r="CG33" s="2"/>
      <c r="CH33" s="5"/>
      <c r="CI33" s="52"/>
      <c r="CJ33" s="51"/>
      <c r="CK33" s="4"/>
      <c r="CL33" s="52"/>
      <c r="CM33" s="52">
        <v>42230</v>
      </c>
      <c r="CN33" s="51">
        <v>3.74</v>
      </c>
      <c r="CO33" s="2"/>
      <c r="CP33" s="90"/>
      <c r="CQ33" s="52">
        <v>42230</v>
      </c>
      <c r="CR33" s="51">
        <v>4.0129999999999999</v>
      </c>
      <c r="CS33" s="4"/>
      <c r="CT33" s="90"/>
      <c r="CU33" s="52">
        <v>42230</v>
      </c>
      <c r="CV33" s="51">
        <v>4.0129999999999999</v>
      </c>
      <c r="CW33" s="4"/>
      <c r="CX33" s="52"/>
      <c r="CY33" s="52">
        <v>42230</v>
      </c>
      <c r="CZ33" s="51">
        <v>4.4000000000000004</v>
      </c>
      <c r="DA33" s="2"/>
      <c r="DB33" s="271"/>
      <c r="DC33" s="52"/>
      <c r="DD33" s="51"/>
      <c r="DE33" s="270"/>
      <c r="DF33" s="5"/>
      <c r="DG33" s="52"/>
      <c r="DH33" s="2"/>
      <c r="DI33" s="4"/>
      <c r="DJ33" s="2"/>
      <c r="DK33" s="52"/>
      <c r="DL33" s="51"/>
      <c r="DM33" s="2"/>
      <c r="DN33" s="5"/>
      <c r="DO33" s="52">
        <v>42230</v>
      </c>
      <c r="DP33" s="51">
        <v>3.7610000000000001</v>
      </c>
      <c r="DQ33" s="4"/>
      <c r="DR33" s="2"/>
      <c r="DS33" s="52">
        <v>42230</v>
      </c>
      <c r="DT33" s="51">
        <v>4.1239999999999997</v>
      </c>
      <c r="DU33" s="2"/>
      <c r="DV33" s="5"/>
      <c r="DW33" s="52">
        <v>42230</v>
      </c>
      <c r="DX33" s="51">
        <v>3.177</v>
      </c>
      <c r="DY33" s="4"/>
      <c r="DZ33" s="5"/>
      <c r="EA33" s="52">
        <v>42230</v>
      </c>
      <c r="EB33" s="51">
        <v>3.4089999999999998</v>
      </c>
      <c r="EC33" s="4"/>
      <c r="ED33" s="5"/>
      <c r="EE33" s="52">
        <v>42230</v>
      </c>
      <c r="EF33" s="51">
        <v>3.5249999999999999</v>
      </c>
      <c r="EG33" s="4"/>
      <c r="EH33" s="2"/>
      <c r="EI33" s="52">
        <v>42230</v>
      </c>
      <c r="EJ33" s="51">
        <v>3.6280000000000001</v>
      </c>
      <c r="EK33" s="2"/>
      <c r="EL33" s="5"/>
      <c r="EM33" s="52">
        <v>42230</v>
      </c>
      <c r="EN33" s="51">
        <v>3.6959999999999997</v>
      </c>
      <c r="EO33" s="4"/>
      <c r="EP33" s="271"/>
      <c r="EQ33" s="52">
        <v>42230</v>
      </c>
      <c r="ER33" s="51">
        <v>4.0140000000000002</v>
      </c>
      <c r="ES33" s="270"/>
      <c r="ET33" s="5"/>
      <c r="EU33" s="52">
        <v>42230</v>
      </c>
      <c r="EV33" s="51">
        <v>4.1630000000000003</v>
      </c>
      <c r="EW33" s="4"/>
      <c r="EX33" s="5"/>
      <c r="EY33" s="52">
        <v>42230</v>
      </c>
      <c r="EZ33" s="51">
        <v>4.7750000000000004</v>
      </c>
      <c r="FA33" s="4"/>
      <c r="FB33" s="2"/>
      <c r="FC33" s="52"/>
      <c r="FD33" s="51"/>
      <c r="FE33" s="2"/>
      <c r="FF33" s="5"/>
      <c r="FG33" s="52"/>
      <c r="FH33" s="51"/>
      <c r="FI33" s="4"/>
      <c r="FJ33" s="2"/>
      <c r="FK33" s="52"/>
      <c r="FL33" s="51"/>
      <c r="FM33" s="2"/>
      <c r="FN33" s="5"/>
      <c r="FO33" s="52">
        <v>42230</v>
      </c>
      <c r="FP33" s="51">
        <v>3.323</v>
      </c>
      <c r="FQ33" s="4"/>
      <c r="FR33" s="2"/>
      <c r="FS33" s="52">
        <v>42230</v>
      </c>
      <c r="FT33" s="51">
        <v>3.734</v>
      </c>
      <c r="FU33" s="2"/>
      <c r="FV33" s="5"/>
      <c r="FW33" s="52">
        <v>42230</v>
      </c>
      <c r="FX33" s="51">
        <v>4.1680000000000001</v>
      </c>
      <c r="FY33" s="2"/>
      <c r="FZ33" s="5"/>
      <c r="GA33" s="52"/>
      <c r="GB33" s="51"/>
      <c r="GC33" s="4"/>
      <c r="GD33" s="2"/>
      <c r="GE33" s="52">
        <v>42230</v>
      </c>
      <c r="GF33" s="51">
        <v>3.4159999999999999</v>
      </c>
      <c r="GG33" s="2"/>
      <c r="GH33" s="5"/>
      <c r="GI33" s="52"/>
      <c r="GJ33" s="51"/>
      <c r="GK33" s="4"/>
      <c r="GL33" s="2"/>
      <c r="GM33" s="52"/>
      <c r="GN33" s="51"/>
      <c r="GO33" s="2"/>
      <c r="GP33" s="5"/>
      <c r="GQ33" s="52">
        <v>42230</v>
      </c>
      <c r="GR33" s="51">
        <v>3.1720000000000002</v>
      </c>
      <c r="GS33" s="4"/>
      <c r="GT33" s="5"/>
      <c r="GU33" s="52">
        <v>42230</v>
      </c>
      <c r="GV33" s="51">
        <v>3.3410000000000002</v>
      </c>
      <c r="GW33" s="4"/>
      <c r="GX33" s="2"/>
      <c r="GY33" s="52">
        <v>42230</v>
      </c>
      <c r="GZ33" s="51">
        <v>3.7450000000000001</v>
      </c>
      <c r="HA33" s="2"/>
      <c r="HB33" s="271"/>
      <c r="HC33" s="52">
        <v>42230</v>
      </c>
      <c r="HD33" s="51">
        <v>3.988</v>
      </c>
      <c r="HE33" s="270"/>
      <c r="HF33" s="5"/>
      <c r="HG33" s="52">
        <v>42230</v>
      </c>
      <c r="HH33" s="51">
        <v>4.1669999999999998</v>
      </c>
      <c r="HI33" s="4"/>
      <c r="HJ33" s="271"/>
      <c r="HK33" s="52">
        <v>42230</v>
      </c>
      <c r="HL33" s="51">
        <v>4.7460000000000004</v>
      </c>
      <c r="HM33" s="270"/>
      <c r="HN33" s="2"/>
      <c r="HO33" s="52"/>
      <c r="HP33" s="51"/>
      <c r="HQ33" s="2"/>
      <c r="HR33" s="5"/>
      <c r="HS33" s="52">
        <v>42230</v>
      </c>
      <c r="HT33" s="51">
        <v>3.5179999999999998</v>
      </c>
      <c r="HU33" s="4"/>
      <c r="HV33" s="2"/>
      <c r="HW33" s="52">
        <v>42230</v>
      </c>
      <c r="HX33" s="51">
        <v>4.0720000000000001</v>
      </c>
      <c r="HY33" s="2"/>
      <c r="HZ33" s="5"/>
      <c r="IA33" s="52">
        <v>42230</v>
      </c>
      <c r="IB33" s="51">
        <v>4.415</v>
      </c>
      <c r="IC33" s="4"/>
    </row>
    <row r="34" spans="2:248" x14ac:dyDescent="0.25">
      <c r="B34" s="5"/>
      <c r="C34" s="52">
        <v>42233</v>
      </c>
      <c r="D34" s="2">
        <v>3.3330000000000002</v>
      </c>
      <c r="E34" s="2"/>
      <c r="F34" s="5"/>
      <c r="G34" s="52">
        <v>42233</v>
      </c>
      <c r="H34" s="2">
        <v>3.38</v>
      </c>
      <c r="I34" s="4"/>
      <c r="J34" s="2"/>
      <c r="K34" s="52">
        <v>42233</v>
      </c>
      <c r="L34" s="51">
        <v>3.246</v>
      </c>
      <c r="M34" s="4"/>
      <c r="N34" s="5"/>
      <c r="O34" s="52">
        <v>42233</v>
      </c>
      <c r="P34" s="2">
        <v>3.3330000000000002</v>
      </c>
      <c r="Q34" s="4"/>
      <c r="R34" s="2"/>
      <c r="S34" s="52">
        <v>42233</v>
      </c>
      <c r="T34" s="2">
        <v>3.6790000000000003</v>
      </c>
      <c r="U34" s="2"/>
      <c r="V34" s="5"/>
      <c r="W34" s="52">
        <v>42233</v>
      </c>
      <c r="X34" s="2">
        <v>3.956</v>
      </c>
      <c r="Y34" s="4"/>
      <c r="Z34" s="2"/>
      <c r="AA34" s="52"/>
      <c r="AB34" s="2"/>
      <c r="AC34" s="2"/>
      <c r="AD34" s="5"/>
      <c r="AE34" s="52">
        <v>42233</v>
      </c>
      <c r="AF34" s="2">
        <v>3.4779999999999998</v>
      </c>
      <c r="AG34" s="4"/>
      <c r="AH34" s="2"/>
      <c r="AI34" s="52">
        <v>42233</v>
      </c>
      <c r="AJ34" s="2">
        <v>3.5070000000000001</v>
      </c>
      <c r="AK34" s="4"/>
      <c r="AL34" s="2"/>
      <c r="AM34" s="52">
        <v>42233</v>
      </c>
      <c r="AN34" s="51">
        <v>4.1260000000000003</v>
      </c>
      <c r="AO34" s="4"/>
      <c r="AP34" s="2"/>
      <c r="AQ34" s="52">
        <v>42233</v>
      </c>
      <c r="AR34" s="2">
        <v>4.2859999999999996</v>
      </c>
      <c r="AS34" s="2"/>
      <c r="AT34" s="5"/>
      <c r="AU34" s="52">
        <v>42233</v>
      </c>
      <c r="AV34" s="2">
        <v>4.742</v>
      </c>
      <c r="AW34" s="4"/>
      <c r="AX34" s="2"/>
      <c r="AY34" s="52"/>
      <c r="AZ34" s="2"/>
      <c r="BA34" s="2"/>
      <c r="BB34" s="5"/>
      <c r="BC34" s="52">
        <v>42233</v>
      </c>
      <c r="BD34" s="2">
        <v>3.51</v>
      </c>
      <c r="BE34" s="4"/>
      <c r="BF34" s="2"/>
      <c r="BG34" s="52">
        <v>42233</v>
      </c>
      <c r="BH34" s="2">
        <v>3.98</v>
      </c>
      <c r="BI34" s="2"/>
      <c r="BJ34" s="5"/>
      <c r="BK34" s="52">
        <v>42233</v>
      </c>
      <c r="BL34" s="2">
        <v>4.2210000000000001</v>
      </c>
      <c r="BM34" s="4"/>
      <c r="BN34" s="2"/>
      <c r="BO34" s="52">
        <v>42233</v>
      </c>
      <c r="BP34" s="2">
        <v>4.7780000000000005</v>
      </c>
      <c r="BQ34" s="2"/>
      <c r="BR34" s="5"/>
      <c r="BS34" s="52"/>
      <c r="BT34" s="2"/>
      <c r="BU34" s="4"/>
      <c r="BV34" s="2"/>
      <c r="BW34" s="52"/>
      <c r="BX34" s="2"/>
      <c r="BY34" s="2"/>
      <c r="BZ34" s="5"/>
      <c r="CA34" s="52">
        <v>42233</v>
      </c>
      <c r="CB34" s="2">
        <v>4.3129999999999997</v>
      </c>
      <c r="CC34" s="4"/>
      <c r="CD34" s="2"/>
      <c r="CE34" s="52">
        <v>42233</v>
      </c>
      <c r="CF34" s="51">
        <v>4.3780000000000001</v>
      </c>
      <c r="CG34" s="2"/>
      <c r="CH34" s="5"/>
      <c r="CI34" s="52"/>
      <c r="CJ34" s="51"/>
      <c r="CK34" s="4"/>
      <c r="CL34" s="52"/>
      <c r="CM34" s="52">
        <v>42233</v>
      </c>
      <c r="CN34" s="51">
        <v>3.73</v>
      </c>
      <c r="CO34" s="2"/>
      <c r="CP34" s="90"/>
      <c r="CQ34" s="52">
        <v>42233</v>
      </c>
      <c r="CR34" s="51">
        <v>3.996</v>
      </c>
      <c r="CS34" s="4"/>
      <c r="CT34" s="90"/>
      <c r="CU34" s="52">
        <v>42233</v>
      </c>
      <c r="CV34" s="51">
        <v>4.0049999999999999</v>
      </c>
      <c r="CW34" s="4"/>
      <c r="CX34" s="52"/>
      <c r="CY34" s="52">
        <v>42233</v>
      </c>
      <c r="CZ34" s="51">
        <v>4.4059999999999997</v>
      </c>
      <c r="DA34" s="2"/>
      <c r="DB34" s="271"/>
      <c r="DC34" s="52"/>
      <c r="DD34" s="51"/>
      <c r="DE34" s="270"/>
      <c r="DF34" s="5"/>
      <c r="DG34" s="52"/>
      <c r="DH34" s="2"/>
      <c r="DI34" s="4"/>
      <c r="DJ34" s="2"/>
      <c r="DK34" s="52"/>
      <c r="DL34" s="51"/>
      <c r="DM34" s="2"/>
      <c r="DN34" s="5"/>
      <c r="DO34" s="52">
        <v>42233</v>
      </c>
      <c r="DP34" s="51">
        <v>3.7549999999999999</v>
      </c>
      <c r="DQ34" s="4"/>
      <c r="DR34" s="2"/>
      <c r="DS34" s="52">
        <v>42233</v>
      </c>
      <c r="DT34" s="51">
        <v>4.1219999999999999</v>
      </c>
      <c r="DU34" s="2"/>
      <c r="DV34" s="5"/>
      <c r="DW34" s="52">
        <v>42233</v>
      </c>
      <c r="DX34" s="51">
        <v>3.1549999999999998</v>
      </c>
      <c r="DY34" s="4"/>
      <c r="DZ34" s="5"/>
      <c r="EA34" s="52">
        <v>42233</v>
      </c>
      <c r="EB34" s="51">
        <v>3.395</v>
      </c>
      <c r="EC34" s="4"/>
      <c r="ED34" s="5"/>
      <c r="EE34" s="52">
        <v>42233</v>
      </c>
      <c r="EF34" s="51">
        <v>3.5230000000000001</v>
      </c>
      <c r="EG34" s="4"/>
      <c r="EH34" s="2"/>
      <c r="EI34" s="52">
        <v>42233</v>
      </c>
      <c r="EJ34" s="51">
        <v>3.6230000000000002</v>
      </c>
      <c r="EK34" s="2"/>
      <c r="EL34" s="5"/>
      <c r="EM34" s="52">
        <v>42233</v>
      </c>
      <c r="EN34" s="51">
        <v>3.6879999999999997</v>
      </c>
      <c r="EO34" s="4"/>
      <c r="EP34" s="271"/>
      <c r="EQ34" s="52">
        <v>42233</v>
      </c>
      <c r="ER34" s="51">
        <v>4.0060000000000002</v>
      </c>
      <c r="ES34" s="270"/>
      <c r="ET34" s="5"/>
      <c r="EU34" s="52">
        <v>42233</v>
      </c>
      <c r="EV34" s="51">
        <v>4.149</v>
      </c>
      <c r="EW34" s="4"/>
      <c r="EX34" s="5"/>
      <c r="EY34" s="52">
        <v>42233</v>
      </c>
      <c r="EZ34" s="51">
        <v>4.76</v>
      </c>
      <c r="FA34" s="4"/>
      <c r="FB34" s="2"/>
      <c r="FC34" s="52"/>
      <c r="FD34" s="51"/>
      <c r="FE34" s="2"/>
      <c r="FF34" s="5"/>
      <c r="FG34" s="52"/>
      <c r="FH34" s="51"/>
      <c r="FI34" s="4"/>
      <c r="FJ34" s="2"/>
      <c r="FK34" s="52"/>
      <c r="FL34" s="51"/>
      <c r="FM34" s="2"/>
      <c r="FN34" s="5"/>
      <c r="FO34" s="52">
        <v>42233</v>
      </c>
      <c r="FP34" s="51">
        <v>3.3290000000000002</v>
      </c>
      <c r="FQ34" s="4"/>
      <c r="FR34" s="2"/>
      <c r="FS34" s="52">
        <v>42233</v>
      </c>
      <c r="FT34" s="51">
        <v>3.7229999999999999</v>
      </c>
      <c r="FU34" s="2"/>
      <c r="FV34" s="5"/>
      <c r="FW34" s="52">
        <v>42233</v>
      </c>
      <c r="FX34" s="51">
        <v>4.1760000000000002</v>
      </c>
      <c r="FY34" s="2"/>
      <c r="FZ34" s="5"/>
      <c r="GA34" s="52"/>
      <c r="GB34" s="51"/>
      <c r="GC34" s="4"/>
      <c r="GD34" s="2"/>
      <c r="GE34" s="52">
        <v>42233</v>
      </c>
      <c r="GF34" s="51">
        <v>3.4009999999999998</v>
      </c>
      <c r="GG34" s="2"/>
      <c r="GH34" s="5"/>
      <c r="GI34" s="52"/>
      <c r="GJ34" s="51"/>
      <c r="GK34" s="4"/>
      <c r="GL34" s="2"/>
      <c r="GM34" s="52"/>
      <c r="GN34" s="51"/>
      <c r="GO34" s="2"/>
      <c r="GP34" s="5"/>
      <c r="GQ34" s="52">
        <v>42233</v>
      </c>
      <c r="GR34" s="51">
        <v>3.1640000000000001</v>
      </c>
      <c r="GS34" s="4"/>
      <c r="GT34" s="5"/>
      <c r="GU34" s="52">
        <v>42233</v>
      </c>
      <c r="GV34" s="51">
        <v>3.34</v>
      </c>
      <c r="GW34" s="4"/>
      <c r="GX34" s="2"/>
      <c r="GY34" s="52">
        <v>42233</v>
      </c>
      <c r="GZ34" s="51">
        <v>3.7469999999999999</v>
      </c>
      <c r="HA34" s="2"/>
      <c r="HB34" s="271"/>
      <c r="HC34" s="52">
        <v>42233</v>
      </c>
      <c r="HD34" s="51">
        <v>3.99</v>
      </c>
      <c r="HE34" s="270"/>
      <c r="HF34" s="5"/>
      <c r="HG34" s="52">
        <v>42233</v>
      </c>
      <c r="HH34" s="51">
        <v>4.1609999999999996</v>
      </c>
      <c r="HI34" s="4"/>
      <c r="HJ34" s="271"/>
      <c r="HK34" s="52">
        <v>42233</v>
      </c>
      <c r="HL34" s="51">
        <v>4.7329999999999997</v>
      </c>
      <c r="HM34" s="270"/>
      <c r="HN34" s="2"/>
      <c r="HO34" s="52"/>
      <c r="HP34" s="51"/>
      <c r="HQ34" s="2"/>
      <c r="HR34" s="5"/>
      <c r="HS34" s="52">
        <v>42233</v>
      </c>
      <c r="HT34" s="51">
        <v>3.5220000000000002</v>
      </c>
      <c r="HU34" s="4"/>
      <c r="HV34" s="2"/>
      <c r="HW34" s="52">
        <v>42233</v>
      </c>
      <c r="HX34" s="51">
        <v>4.0659999999999998</v>
      </c>
      <c r="HY34" s="2"/>
      <c r="HZ34" s="5"/>
      <c r="IA34" s="52">
        <v>42233</v>
      </c>
      <c r="IB34" s="51">
        <v>4.41</v>
      </c>
      <c r="IC34" s="4"/>
    </row>
    <row r="35" spans="2:248" x14ac:dyDescent="0.25">
      <c r="B35" s="5"/>
      <c r="C35" s="52">
        <v>42234</v>
      </c>
      <c r="D35" s="2">
        <v>3.3420000000000001</v>
      </c>
      <c r="E35" s="2"/>
      <c r="F35" s="5"/>
      <c r="G35" s="52">
        <v>42234</v>
      </c>
      <c r="H35" s="2">
        <v>3.4020000000000001</v>
      </c>
      <c r="I35" s="4"/>
      <c r="J35" s="2"/>
      <c r="K35" s="52">
        <v>42234</v>
      </c>
      <c r="L35" s="51">
        <v>3.2720000000000002</v>
      </c>
      <c r="M35" s="4"/>
      <c r="N35" s="5"/>
      <c r="O35" s="52">
        <v>42234</v>
      </c>
      <c r="P35" s="2">
        <v>3.3620000000000001</v>
      </c>
      <c r="Q35" s="4"/>
      <c r="R35" s="2"/>
      <c r="S35" s="52">
        <v>42234</v>
      </c>
      <c r="T35" s="2">
        <v>3.7050000000000001</v>
      </c>
      <c r="U35" s="2"/>
      <c r="V35" s="5"/>
      <c r="W35" s="52">
        <v>42234</v>
      </c>
      <c r="X35" s="2">
        <v>3.976</v>
      </c>
      <c r="Y35" s="4"/>
      <c r="Z35" s="2"/>
      <c r="AA35" s="52"/>
      <c r="AB35" s="2"/>
      <c r="AC35" s="2"/>
      <c r="AD35" s="5"/>
      <c r="AE35" s="52">
        <v>42234</v>
      </c>
      <c r="AF35" s="2">
        <v>3.4870000000000001</v>
      </c>
      <c r="AG35" s="4"/>
      <c r="AH35" s="2"/>
      <c r="AI35" s="52">
        <v>42234</v>
      </c>
      <c r="AJ35" s="2">
        <v>3.5380000000000003</v>
      </c>
      <c r="AK35" s="4"/>
      <c r="AL35" s="2"/>
      <c r="AM35" s="52">
        <v>42234</v>
      </c>
      <c r="AN35" s="51">
        <v>4.1520000000000001</v>
      </c>
      <c r="AO35" s="4"/>
      <c r="AP35" s="2"/>
      <c r="AQ35" s="52">
        <v>42234</v>
      </c>
      <c r="AR35" s="2">
        <v>4.3109999999999999</v>
      </c>
      <c r="AS35" s="2"/>
      <c r="AT35" s="5"/>
      <c r="AU35" s="52">
        <v>42234</v>
      </c>
      <c r="AV35" s="2">
        <v>4.7469999999999999</v>
      </c>
      <c r="AW35" s="4"/>
      <c r="AX35" s="2"/>
      <c r="AY35" s="52"/>
      <c r="AZ35" s="2"/>
      <c r="BA35" s="2"/>
      <c r="BB35" s="5"/>
      <c r="BC35" s="52">
        <v>42234</v>
      </c>
      <c r="BD35" s="2">
        <v>3.556</v>
      </c>
      <c r="BE35" s="4"/>
      <c r="BF35" s="2"/>
      <c r="BG35" s="52">
        <v>42234</v>
      </c>
      <c r="BH35" s="2">
        <v>4.0060000000000002</v>
      </c>
      <c r="BI35" s="2"/>
      <c r="BJ35" s="5"/>
      <c r="BK35" s="52">
        <v>42234</v>
      </c>
      <c r="BL35" s="2">
        <v>4.2460000000000004</v>
      </c>
      <c r="BM35" s="4"/>
      <c r="BN35" s="2"/>
      <c r="BO35" s="52">
        <v>42234</v>
      </c>
      <c r="BP35" s="2">
        <v>4.7830000000000004</v>
      </c>
      <c r="BQ35" s="2"/>
      <c r="BR35" s="5"/>
      <c r="BS35" s="52"/>
      <c r="BT35" s="2"/>
      <c r="BU35" s="4"/>
      <c r="BV35" s="2"/>
      <c r="BW35" s="52"/>
      <c r="BX35" s="2"/>
      <c r="BY35" s="2"/>
      <c r="BZ35" s="5"/>
      <c r="CA35" s="52">
        <v>42234</v>
      </c>
      <c r="CB35" s="2">
        <v>4.3380000000000001</v>
      </c>
      <c r="CC35" s="4"/>
      <c r="CD35" s="2"/>
      <c r="CE35" s="52">
        <v>42234</v>
      </c>
      <c r="CF35" s="51">
        <v>4.3979999999999997</v>
      </c>
      <c r="CG35" s="2"/>
      <c r="CH35" s="5"/>
      <c r="CI35" s="52"/>
      <c r="CJ35" s="51"/>
      <c r="CK35" s="4"/>
      <c r="CL35" s="52"/>
      <c r="CM35" s="52">
        <v>42234</v>
      </c>
      <c r="CN35" s="51">
        <v>3.76</v>
      </c>
      <c r="CO35" s="2"/>
      <c r="CP35" s="90"/>
      <c r="CQ35" s="52">
        <v>42234</v>
      </c>
      <c r="CR35" s="51">
        <v>4.0209999999999999</v>
      </c>
      <c r="CS35" s="4"/>
      <c r="CT35" s="90"/>
      <c r="CU35" s="52">
        <v>42234</v>
      </c>
      <c r="CV35" s="51">
        <v>4.0309999999999997</v>
      </c>
      <c r="CW35" s="4"/>
      <c r="CX35" s="52"/>
      <c r="CY35" s="52">
        <v>42234</v>
      </c>
      <c r="CZ35" s="51">
        <v>4.431</v>
      </c>
      <c r="DA35" s="2"/>
      <c r="DB35" s="271"/>
      <c r="DC35" s="52"/>
      <c r="DD35" s="51"/>
      <c r="DE35" s="270"/>
      <c r="DF35" s="5"/>
      <c r="DG35" s="52"/>
      <c r="DH35" s="2"/>
      <c r="DI35" s="4"/>
      <c r="DJ35" s="2"/>
      <c r="DK35" s="52"/>
      <c r="DL35" s="51"/>
      <c r="DM35" s="2"/>
      <c r="DN35" s="5"/>
      <c r="DO35" s="52">
        <v>42234</v>
      </c>
      <c r="DP35" s="51">
        <v>3.7789999999999999</v>
      </c>
      <c r="DQ35" s="4"/>
      <c r="DR35" s="2"/>
      <c r="DS35" s="52">
        <v>42234</v>
      </c>
      <c r="DT35" s="51">
        <v>4.1230000000000002</v>
      </c>
      <c r="DU35" s="2"/>
      <c r="DV35" s="5"/>
      <c r="DW35" s="52">
        <v>42234</v>
      </c>
      <c r="DX35" s="51">
        <v>3.1869999999999998</v>
      </c>
      <c r="DY35" s="4"/>
      <c r="DZ35" s="5"/>
      <c r="EA35" s="52">
        <v>42234</v>
      </c>
      <c r="EB35" s="51">
        <v>3.4220000000000002</v>
      </c>
      <c r="EC35" s="4"/>
      <c r="ED35" s="5"/>
      <c r="EE35" s="52">
        <v>42234</v>
      </c>
      <c r="EF35" s="51">
        <v>3.5489999999999999</v>
      </c>
      <c r="EG35" s="4"/>
      <c r="EH35" s="2"/>
      <c r="EI35" s="52">
        <v>42234</v>
      </c>
      <c r="EJ35" s="51">
        <v>3.6480000000000001</v>
      </c>
      <c r="EK35" s="2"/>
      <c r="EL35" s="5"/>
      <c r="EM35" s="52">
        <v>42234</v>
      </c>
      <c r="EN35" s="51">
        <v>3.7119999999999997</v>
      </c>
      <c r="EO35" s="4"/>
      <c r="EP35" s="271"/>
      <c r="EQ35" s="52">
        <v>42234</v>
      </c>
      <c r="ER35" s="51">
        <v>4.0190000000000001</v>
      </c>
      <c r="ES35" s="270"/>
      <c r="ET35" s="5"/>
      <c r="EU35" s="52">
        <v>42234</v>
      </c>
      <c r="EV35" s="51">
        <v>4.1539999999999999</v>
      </c>
      <c r="EW35" s="4"/>
      <c r="EX35" s="5"/>
      <c r="EY35" s="52">
        <v>42234</v>
      </c>
      <c r="EZ35" s="51">
        <v>4.7460000000000004</v>
      </c>
      <c r="FA35" s="4"/>
      <c r="FB35" s="2"/>
      <c r="FC35" s="52"/>
      <c r="FD35" s="51"/>
      <c r="FE35" s="2"/>
      <c r="FF35" s="5"/>
      <c r="FG35" s="52"/>
      <c r="FH35" s="51"/>
      <c r="FI35" s="4"/>
      <c r="FJ35" s="2"/>
      <c r="FK35" s="52"/>
      <c r="FL35" s="51"/>
      <c r="FM35" s="2"/>
      <c r="FN35" s="5"/>
      <c r="FO35" s="52">
        <v>42234</v>
      </c>
      <c r="FP35" s="51">
        <v>3.3210000000000002</v>
      </c>
      <c r="FQ35" s="4"/>
      <c r="FR35" s="2"/>
      <c r="FS35" s="52">
        <v>42234</v>
      </c>
      <c r="FT35" s="51">
        <v>3.7490000000000001</v>
      </c>
      <c r="FU35" s="2"/>
      <c r="FV35" s="5"/>
      <c r="FW35" s="52">
        <v>42234</v>
      </c>
      <c r="FX35" s="51">
        <v>4.1749999999999998</v>
      </c>
      <c r="FY35" s="2"/>
      <c r="FZ35" s="5"/>
      <c r="GA35" s="52"/>
      <c r="GB35" s="51"/>
      <c r="GC35" s="4"/>
      <c r="GD35" s="2"/>
      <c r="GE35" s="52">
        <v>42234</v>
      </c>
      <c r="GF35" s="51">
        <v>3.4260000000000002</v>
      </c>
      <c r="GG35" s="2"/>
      <c r="GH35" s="5"/>
      <c r="GI35" s="52"/>
      <c r="GJ35" s="51"/>
      <c r="GK35" s="4"/>
      <c r="GL35" s="2"/>
      <c r="GM35" s="52"/>
      <c r="GN35" s="51"/>
      <c r="GO35" s="2"/>
      <c r="GP35" s="5"/>
      <c r="GQ35" s="52">
        <v>42234</v>
      </c>
      <c r="GR35" s="51">
        <v>3.1779999999999999</v>
      </c>
      <c r="GS35" s="4"/>
      <c r="GT35" s="5"/>
      <c r="GU35" s="52">
        <v>42234</v>
      </c>
      <c r="GV35" s="51">
        <v>3.3660000000000001</v>
      </c>
      <c r="GW35" s="4"/>
      <c r="GX35" s="2"/>
      <c r="GY35" s="52">
        <v>42234</v>
      </c>
      <c r="GZ35" s="51">
        <v>3.7730000000000001</v>
      </c>
      <c r="HA35" s="2"/>
      <c r="HB35" s="271"/>
      <c r="HC35" s="52">
        <v>42234</v>
      </c>
      <c r="HD35" s="51">
        <v>4.0060000000000002</v>
      </c>
      <c r="HE35" s="270"/>
      <c r="HF35" s="5"/>
      <c r="HG35" s="52">
        <v>42234</v>
      </c>
      <c r="HH35" s="51">
        <v>4.1760000000000002</v>
      </c>
      <c r="HI35" s="4"/>
      <c r="HJ35" s="271"/>
      <c r="HK35" s="52">
        <v>42234</v>
      </c>
      <c r="HL35" s="51">
        <v>4.7290000000000001</v>
      </c>
      <c r="HM35" s="270"/>
      <c r="HN35" s="2"/>
      <c r="HO35" s="52"/>
      <c r="HP35" s="51"/>
      <c r="HQ35" s="2"/>
      <c r="HR35" s="5"/>
      <c r="HS35" s="52">
        <v>42234</v>
      </c>
      <c r="HT35" s="51">
        <v>3.5529999999999999</v>
      </c>
      <c r="HU35" s="4"/>
      <c r="HV35" s="2"/>
      <c r="HW35" s="52">
        <v>42234</v>
      </c>
      <c r="HX35" s="51">
        <v>4.0910000000000002</v>
      </c>
      <c r="HY35" s="2"/>
      <c r="HZ35" s="5"/>
      <c r="IA35" s="52">
        <v>42234</v>
      </c>
      <c r="IB35" s="51">
        <v>4.4279999999999999</v>
      </c>
      <c r="IC35" s="4"/>
    </row>
    <row r="36" spans="2:248" x14ac:dyDescent="0.25">
      <c r="B36" s="5"/>
      <c r="C36" s="52">
        <v>42235</v>
      </c>
      <c r="D36" s="2">
        <v>3.3970000000000002</v>
      </c>
      <c r="E36" s="52"/>
      <c r="F36" s="5"/>
      <c r="G36" s="52">
        <v>42235</v>
      </c>
      <c r="H36" s="2">
        <v>3.3879999999999999</v>
      </c>
      <c r="I36" s="46"/>
      <c r="J36" s="2"/>
      <c r="K36" s="52">
        <v>42235</v>
      </c>
      <c r="L36" s="51">
        <v>3.2080000000000002</v>
      </c>
      <c r="M36" s="46"/>
      <c r="N36" s="90"/>
      <c r="O36" s="52">
        <v>42235</v>
      </c>
      <c r="P36" s="2">
        <v>3.3580000000000001</v>
      </c>
      <c r="Q36" s="46"/>
      <c r="R36" s="52"/>
      <c r="S36" s="52">
        <v>42235</v>
      </c>
      <c r="T36" s="2">
        <v>3.7170000000000001</v>
      </c>
      <c r="U36" s="52"/>
      <c r="V36" s="90"/>
      <c r="W36" s="52">
        <v>42235</v>
      </c>
      <c r="X36" s="2">
        <v>4.0030000000000001</v>
      </c>
      <c r="Y36" s="46"/>
      <c r="Z36" s="2"/>
      <c r="AA36" s="52"/>
      <c r="AB36" s="2"/>
      <c r="AC36" s="52"/>
      <c r="AD36" s="5"/>
      <c r="AE36" s="52">
        <v>42235</v>
      </c>
      <c r="AF36" s="2">
        <v>3.5049999999999999</v>
      </c>
      <c r="AG36" s="46"/>
      <c r="AH36" s="2"/>
      <c r="AI36" s="52">
        <v>42235</v>
      </c>
      <c r="AJ36" s="2">
        <v>3.5339999999999998</v>
      </c>
      <c r="AK36" s="46"/>
      <c r="AL36" s="52"/>
      <c r="AM36" s="52">
        <v>42235</v>
      </c>
      <c r="AN36" s="51">
        <v>4.1619999999999999</v>
      </c>
      <c r="AO36" s="46"/>
      <c r="AP36" s="2"/>
      <c r="AQ36" s="52">
        <v>42235</v>
      </c>
      <c r="AR36" s="2">
        <v>4.3250000000000002</v>
      </c>
      <c r="AS36" s="52"/>
      <c r="AT36" s="5"/>
      <c r="AU36" s="52">
        <v>42235</v>
      </c>
      <c r="AV36" s="2">
        <v>4.7709999999999999</v>
      </c>
      <c r="AW36" s="46"/>
      <c r="AX36" s="2"/>
      <c r="AY36" s="52"/>
      <c r="AZ36" s="2"/>
      <c r="BA36" s="52"/>
      <c r="BB36" s="5"/>
      <c r="BC36" s="52">
        <v>42235</v>
      </c>
      <c r="BD36" s="2">
        <v>3.5380000000000003</v>
      </c>
      <c r="BE36" s="46"/>
      <c r="BF36" s="2"/>
      <c r="BG36" s="52">
        <v>42235</v>
      </c>
      <c r="BH36" s="2">
        <v>4.0149999999999997</v>
      </c>
      <c r="BI36" s="52"/>
      <c r="BJ36" s="5"/>
      <c r="BK36" s="52">
        <v>42235</v>
      </c>
      <c r="BL36" s="2">
        <v>4.2590000000000003</v>
      </c>
      <c r="BM36" s="46"/>
      <c r="BN36" s="2"/>
      <c r="BO36" s="52">
        <v>42235</v>
      </c>
      <c r="BP36" s="2">
        <v>4.8170000000000002</v>
      </c>
      <c r="BQ36" s="52"/>
      <c r="BR36" s="5"/>
      <c r="BS36" s="52"/>
      <c r="BT36" s="2"/>
      <c r="BU36" s="46"/>
      <c r="BV36" s="2"/>
      <c r="BW36" s="52"/>
      <c r="BX36" s="2"/>
      <c r="BY36" s="52"/>
      <c r="BZ36" s="5"/>
      <c r="CA36" s="52">
        <v>42235</v>
      </c>
      <c r="CB36" s="2">
        <v>4.3529999999999998</v>
      </c>
      <c r="CC36" s="46"/>
      <c r="CD36" s="52"/>
      <c r="CE36" s="52">
        <v>42235</v>
      </c>
      <c r="CF36" s="51">
        <v>4.423</v>
      </c>
      <c r="CG36" s="52"/>
      <c r="CH36" s="5"/>
      <c r="CI36" s="52"/>
      <c r="CJ36" s="51"/>
      <c r="CK36" s="46"/>
      <c r="CL36" s="52"/>
      <c r="CM36" s="52">
        <v>42235</v>
      </c>
      <c r="CN36" s="51">
        <v>3.7549999999999999</v>
      </c>
      <c r="CO36" s="52"/>
      <c r="CP36" s="90"/>
      <c r="CQ36" s="52">
        <v>42235</v>
      </c>
      <c r="CR36" s="51">
        <v>4.0229999999999997</v>
      </c>
      <c r="CS36" s="46"/>
      <c r="CT36" s="90"/>
      <c r="CU36" s="52">
        <v>42235</v>
      </c>
      <c r="CV36" s="51">
        <v>4.0380000000000003</v>
      </c>
      <c r="CW36" s="46"/>
      <c r="CX36" s="52"/>
      <c r="CY36" s="52">
        <v>42235</v>
      </c>
      <c r="CZ36" s="51">
        <v>4.4450000000000003</v>
      </c>
      <c r="DA36" s="52"/>
      <c r="DB36" s="271"/>
      <c r="DC36" s="52"/>
      <c r="DD36" s="51"/>
      <c r="DE36" s="46"/>
      <c r="DF36" s="5"/>
      <c r="DG36" s="52"/>
      <c r="DH36" s="2"/>
      <c r="DI36" s="4"/>
      <c r="DJ36" s="2"/>
      <c r="DK36" s="52"/>
      <c r="DL36" s="51"/>
      <c r="DM36" s="52"/>
      <c r="DN36" s="5"/>
      <c r="DO36" s="52">
        <v>42235</v>
      </c>
      <c r="DP36" s="51">
        <v>3.7749999999999999</v>
      </c>
      <c r="DQ36" s="46"/>
      <c r="DR36" s="2"/>
      <c r="DS36" s="52">
        <v>42235</v>
      </c>
      <c r="DT36" s="51">
        <v>4.125</v>
      </c>
      <c r="DU36" s="52"/>
      <c r="DV36" s="5"/>
      <c r="DW36" s="52">
        <v>42235</v>
      </c>
      <c r="DX36" s="51">
        <v>3.1819999999999999</v>
      </c>
      <c r="DY36" s="46"/>
      <c r="DZ36" s="5"/>
      <c r="EA36" s="52">
        <v>42235</v>
      </c>
      <c r="EB36" s="51">
        <v>3.427</v>
      </c>
      <c r="EC36" s="46"/>
      <c r="ED36" s="5"/>
      <c r="EE36" s="52">
        <v>42235</v>
      </c>
      <c r="EF36" s="51">
        <v>3.5579999999999998</v>
      </c>
      <c r="EG36" s="46"/>
      <c r="EH36" s="2"/>
      <c r="EI36" s="52">
        <v>42235</v>
      </c>
      <c r="EJ36" s="51">
        <v>3.6669999999999998</v>
      </c>
      <c r="EK36" s="52"/>
      <c r="EL36" s="5"/>
      <c r="EM36" s="52">
        <v>42235</v>
      </c>
      <c r="EN36" s="51">
        <v>3.73</v>
      </c>
      <c r="EO36" s="46"/>
      <c r="EP36" s="271"/>
      <c r="EQ36" s="52">
        <v>42235</v>
      </c>
      <c r="ER36" s="51">
        <v>4.0460000000000003</v>
      </c>
      <c r="ES36" s="46"/>
      <c r="ET36" s="5"/>
      <c r="EU36" s="52">
        <v>42235</v>
      </c>
      <c r="EV36" s="51">
        <v>4.1790000000000003</v>
      </c>
      <c r="EW36" s="46"/>
      <c r="EX36" s="5"/>
      <c r="EY36" s="52">
        <v>42235</v>
      </c>
      <c r="EZ36" s="51">
        <v>4.7720000000000002</v>
      </c>
      <c r="FA36" s="46"/>
      <c r="FB36" s="2"/>
      <c r="FC36" s="52"/>
      <c r="FD36" s="51"/>
      <c r="FE36" s="52"/>
      <c r="FF36" s="90"/>
      <c r="FG36" s="52"/>
      <c r="FH36" s="51"/>
      <c r="FI36" s="46"/>
      <c r="FJ36" s="52"/>
      <c r="FK36" s="52"/>
      <c r="FL36" s="51"/>
      <c r="FM36" s="52"/>
      <c r="FN36" s="5"/>
      <c r="FO36" s="52">
        <v>42235</v>
      </c>
      <c r="FP36" s="51">
        <v>3.3290000000000002</v>
      </c>
      <c r="FQ36" s="46"/>
      <c r="FR36" s="52"/>
      <c r="FS36" s="52">
        <v>42235</v>
      </c>
      <c r="FT36" s="51">
        <v>3.7610000000000001</v>
      </c>
      <c r="FU36" s="52"/>
      <c r="FV36" s="90"/>
      <c r="FW36" s="52">
        <v>42235</v>
      </c>
      <c r="FX36" s="51">
        <v>4.2009999999999996</v>
      </c>
      <c r="FY36" s="52"/>
      <c r="FZ36" s="90"/>
      <c r="GA36" s="52"/>
      <c r="GB36" s="51"/>
      <c r="GC36" s="46"/>
      <c r="GD36" s="2"/>
      <c r="GE36" s="52">
        <v>42235</v>
      </c>
      <c r="GF36" s="51">
        <v>3.419</v>
      </c>
      <c r="GG36" s="52"/>
      <c r="GH36" s="5"/>
      <c r="GI36" s="52"/>
      <c r="GJ36" s="51"/>
      <c r="GK36" s="46"/>
      <c r="GL36" s="2"/>
      <c r="GM36" s="52"/>
      <c r="GN36" s="51"/>
      <c r="GO36" s="52"/>
      <c r="GP36" s="5"/>
      <c r="GQ36" s="52">
        <v>42235</v>
      </c>
      <c r="GR36" s="51">
        <v>3.1840000000000002</v>
      </c>
      <c r="GS36" s="46"/>
      <c r="GT36" s="5"/>
      <c r="GU36" s="52">
        <v>42235</v>
      </c>
      <c r="GV36" s="51">
        <v>3.367</v>
      </c>
      <c r="GW36" s="46"/>
      <c r="GX36" s="2"/>
      <c r="GY36" s="52">
        <v>42235</v>
      </c>
      <c r="GZ36" s="51">
        <v>3.7869999999999999</v>
      </c>
      <c r="HA36" s="52"/>
      <c r="HB36" s="271"/>
      <c r="HC36" s="52">
        <v>42235</v>
      </c>
      <c r="HD36" s="51">
        <v>4.0350000000000001</v>
      </c>
      <c r="HE36" s="46"/>
      <c r="HF36" s="5"/>
      <c r="HG36" s="52">
        <v>42235</v>
      </c>
      <c r="HH36" s="51">
        <v>4.2050000000000001</v>
      </c>
      <c r="HI36" s="46"/>
      <c r="HJ36" s="271"/>
      <c r="HK36" s="52">
        <v>42235</v>
      </c>
      <c r="HL36" s="51">
        <v>4.7510000000000003</v>
      </c>
      <c r="HM36" s="46"/>
      <c r="HN36" s="2"/>
      <c r="HO36" s="52"/>
      <c r="HP36" s="51"/>
      <c r="HQ36" s="52"/>
      <c r="HR36" s="5"/>
      <c r="HS36" s="52">
        <v>42235</v>
      </c>
      <c r="HT36" s="51">
        <v>3.548</v>
      </c>
      <c r="HU36" s="46"/>
      <c r="HV36" s="2"/>
      <c r="HW36" s="52">
        <v>42235</v>
      </c>
      <c r="HX36" s="51">
        <v>4.1020000000000003</v>
      </c>
      <c r="HY36" s="52"/>
      <c r="HZ36" s="5"/>
      <c r="IA36" s="52">
        <v>42235</v>
      </c>
      <c r="IB36" s="51">
        <v>4.4550000000000001</v>
      </c>
      <c r="IC36" s="46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</row>
    <row r="37" spans="2:248" x14ac:dyDescent="0.25">
      <c r="B37" s="5"/>
      <c r="C37" s="52">
        <v>42236</v>
      </c>
      <c r="D37" s="2">
        <v>3.3149999999999999</v>
      </c>
      <c r="E37" s="2"/>
      <c r="F37" s="5"/>
      <c r="G37" s="52">
        <v>42236</v>
      </c>
      <c r="H37" s="2">
        <v>3.3860000000000001</v>
      </c>
      <c r="I37" s="4"/>
      <c r="J37" s="2"/>
      <c r="K37" s="52">
        <v>42236</v>
      </c>
      <c r="L37" s="51">
        <v>3.2640000000000002</v>
      </c>
      <c r="M37" s="4"/>
      <c r="N37" s="5"/>
      <c r="O37" s="52">
        <v>42236</v>
      </c>
      <c r="P37" s="2">
        <v>3.323</v>
      </c>
      <c r="Q37" s="4"/>
      <c r="R37" s="2"/>
      <c r="S37" s="52">
        <v>42236</v>
      </c>
      <c r="T37" s="2">
        <v>3.677</v>
      </c>
      <c r="U37" s="2"/>
      <c r="V37" s="5"/>
      <c r="W37" s="52">
        <v>42236</v>
      </c>
      <c r="X37" s="2">
        <v>3.9430000000000001</v>
      </c>
      <c r="Y37" s="4"/>
      <c r="Z37" s="2"/>
      <c r="AA37" s="52"/>
      <c r="AB37" s="2"/>
      <c r="AC37" s="2"/>
      <c r="AD37" s="5"/>
      <c r="AE37" s="52">
        <v>42236</v>
      </c>
      <c r="AF37" s="2">
        <v>3.4779999999999998</v>
      </c>
      <c r="AG37" s="4"/>
      <c r="AH37" s="2"/>
      <c r="AI37" s="52">
        <v>42236</v>
      </c>
      <c r="AJ37" s="2">
        <v>3.5110000000000001</v>
      </c>
      <c r="AK37" s="4"/>
      <c r="AL37" s="2"/>
      <c r="AM37" s="52">
        <v>42236</v>
      </c>
      <c r="AN37" s="51">
        <v>4.1230000000000002</v>
      </c>
      <c r="AO37" s="4"/>
      <c r="AP37" s="2"/>
      <c r="AQ37" s="52">
        <v>42236</v>
      </c>
      <c r="AR37" s="2">
        <v>4.28</v>
      </c>
      <c r="AS37" s="2"/>
      <c r="AT37" s="5"/>
      <c r="AU37" s="52">
        <v>42236</v>
      </c>
      <c r="AV37" s="2">
        <v>4.7050000000000001</v>
      </c>
      <c r="AW37" s="4"/>
      <c r="AX37" s="2"/>
      <c r="AY37" s="52"/>
      <c r="AZ37" s="2"/>
      <c r="BA37" s="2"/>
      <c r="BB37" s="5"/>
      <c r="BC37" s="52">
        <v>42236</v>
      </c>
      <c r="BD37" s="2">
        <v>3.5220000000000002</v>
      </c>
      <c r="BE37" s="4"/>
      <c r="BF37" s="2"/>
      <c r="BG37" s="52">
        <v>42236</v>
      </c>
      <c r="BH37" s="2">
        <v>3.9769999999999999</v>
      </c>
      <c r="BI37" s="2"/>
      <c r="BJ37" s="5"/>
      <c r="BK37" s="52">
        <v>42236</v>
      </c>
      <c r="BL37" s="2">
        <v>4.2169999999999996</v>
      </c>
      <c r="BM37" s="4"/>
      <c r="BN37" s="2"/>
      <c r="BO37" s="52">
        <v>42236</v>
      </c>
      <c r="BP37" s="2">
        <v>4.7430000000000003</v>
      </c>
      <c r="BQ37" s="2"/>
      <c r="BR37" s="5"/>
      <c r="BS37" s="52"/>
      <c r="BT37" s="2"/>
      <c r="BU37" s="4"/>
      <c r="BV37" s="2"/>
      <c r="BW37" s="52"/>
      <c r="BX37" s="2"/>
      <c r="BY37" s="2"/>
      <c r="BZ37" s="5"/>
      <c r="CA37" s="52">
        <v>42236</v>
      </c>
      <c r="CB37" s="2">
        <v>4.3079999999999998</v>
      </c>
      <c r="CC37" s="4"/>
      <c r="CD37" s="2"/>
      <c r="CE37" s="52">
        <v>42236</v>
      </c>
      <c r="CF37" s="51">
        <v>4.3650000000000002</v>
      </c>
      <c r="CG37" s="2"/>
      <c r="CH37" s="5"/>
      <c r="CI37" s="52"/>
      <c r="CJ37" s="51"/>
      <c r="CK37" s="4"/>
      <c r="CL37" s="52"/>
      <c r="CM37" s="52">
        <v>42236</v>
      </c>
      <c r="CN37" s="51">
        <v>3.7269999999999999</v>
      </c>
      <c r="CO37" s="2"/>
      <c r="CP37" s="90"/>
      <c r="CQ37" s="52">
        <v>42236</v>
      </c>
      <c r="CR37" s="51">
        <v>3.9870000000000001</v>
      </c>
      <c r="CS37" s="4"/>
      <c r="CT37" s="90"/>
      <c r="CU37" s="52">
        <v>42236</v>
      </c>
      <c r="CV37" s="51">
        <v>4</v>
      </c>
      <c r="CW37" s="4"/>
      <c r="CX37" s="52"/>
      <c r="CY37" s="52">
        <v>42236</v>
      </c>
      <c r="CZ37" s="51">
        <v>4.4009999999999998</v>
      </c>
      <c r="DA37" s="2"/>
      <c r="DB37" s="271"/>
      <c r="DC37" s="52"/>
      <c r="DD37" s="51"/>
      <c r="DE37" s="270"/>
      <c r="DF37" s="5"/>
      <c r="DG37" s="52"/>
      <c r="DH37" s="2"/>
      <c r="DI37" s="4"/>
      <c r="DJ37" s="2"/>
      <c r="DK37" s="52"/>
      <c r="DL37" s="51"/>
      <c r="DM37" s="2"/>
      <c r="DN37" s="5"/>
      <c r="DO37" s="52">
        <v>42236</v>
      </c>
      <c r="DP37" s="51">
        <v>3.742</v>
      </c>
      <c r="DQ37" s="4"/>
      <c r="DR37" s="2"/>
      <c r="DS37" s="52">
        <v>42236</v>
      </c>
      <c r="DT37" s="51">
        <v>4.0839999999999996</v>
      </c>
      <c r="DU37" s="2"/>
      <c r="DV37" s="5"/>
      <c r="DW37" s="52">
        <v>42236</v>
      </c>
      <c r="DX37" s="51">
        <v>3.1589999999999998</v>
      </c>
      <c r="DY37" s="4"/>
      <c r="DZ37" s="5"/>
      <c r="EA37" s="52">
        <v>42236</v>
      </c>
      <c r="EB37" s="51">
        <v>3.3890000000000002</v>
      </c>
      <c r="EC37" s="4"/>
      <c r="ED37" s="5"/>
      <c r="EE37" s="52">
        <v>42236</v>
      </c>
      <c r="EF37" s="51">
        <v>3.52</v>
      </c>
      <c r="EG37" s="4"/>
      <c r="EH37" s="2"/>
      <c r="EI37" s="52">
        <v>42236</v>
      </c>
      <c r="EJ37" s="51">
        <v>3.6269999999999998</v>
      </c>
      <c r="EK37" s="2"/>
      <c r="EL37" s="5"/>
      <c r="EM37" s="52">
        <v>42236</v>
      </c>
      <c r="EN37" s="51">
        <v>3.6840000000000002</v>
      </c>
      <c r="EO37" s="4"/>
      <c r="EP37" s="271"/>
      <c r="EQ37" s="52">
        <v>42236</v>
      </c>
      <c r="ER37" s="51">
        <v>3.9820000000000002</v>
      </c>
      <c r="ES37" s="270"/>
      <c r="ET37" s="5"/>
      <c r="EU37" s="52">
        <v>42236</v>
      </c>
      <c r="EV37" s="51">
        <v>4.1120000000000001</v>
      </c>
      <c r="EW37" s="4"/>
      <c r="EX37" s="5"/>
      <c r="EY37" s="52">
        <v>42236</v>
      </c>
      <c r="EZ37" s="51">
        <v>4.702</v>
      </c>
      <c r="FA37" s="4"/>
      <c r="FB37" s="2"/>
      <c r="FC37" s="52"/>
      <c r="FD37" s="51"/>
      <c r="FE37" s="2"/>
      <c r="FF37" s="5"/>
      <c r="FG37" s="52"/>
      <c r="FH37" s="51"/>
      <c r="FI37" s="4"/>
      <c r="FJ37" s="2"/>
      <c r="FK37" s="52"/>
      <c r="FL37" s="51"/>
      <c r="FM37" s="2"/>
      <c r="FN37" s="5"/>
      <c r="FO37" s="52">
        <v>42236</v>
      </c>
      <c r="FP37" s="51">
        <v>3.3069999999999999</v>
      </c>
      <c r="FQ37" s="4"/>
      <c r="FR37" s="2"/>
      <c r="FS37" s="52">
        <v>42236</v>
      </c>
      <c r="FT37" s="51">
        <v>3.722</v>
      </c>
      <c r="FU37" s="2"/>
      <c r="FV37" s="5"/>
      <c r="FW37" s="52">
        <v>42236</v>
      </c>
      <c r="FX37" s="51">
        <v>4.1370000000000005</v>
      </c>
      <c r="FY37" s="2"/>
      <c r="FZ37" s="5"/>
      <c r="GA37" s="52"/>
      <c r="GB37" s="51"/>
      <c r="GC37" s="4"/>
      <c r="GD37" s="2"/>
      <c r="GE37" s="52">
        <v>42236</v>
      </c>
      <c r="GF37" s="51">
        <v>3.387</v>
      </c>
      <c r="GG37" s="2"/>
      <c r="GH37" s="5"/>
      <c r="GI37" s="52"/>
      <c r="GJ37" s="51"/>
      <c r="GK37" s="4"/>
      <c r="GL37" s="2"/>
      <c r="GM37" s="52"/>
      <c r="GN37" s="51"/>
      <c r="GO37" s="2"/>
      <c r="GP37" s="5"/>
      <c r="GQ37" s="52">
        <v>42236</v>
      </c>
      <c r="GR37" s="51">
        <v>3.1640000000000001</v>
      </c>
      <c r="GS37" s="4"/>
      <c r="GT37" s="5"/>
      <c r="GU37" s="52">
        <v>42236</v>
      </c>
      <c r="GV37" s="51">
        <v>3.3410000000000002</v>
      </c>
      <c r="GW37" s="4"/>
      <c r="GX37" s="2"/>
      <c r="GY37" s="52">
        <v>42236</v>
      </c>
      <c r="GZ37" s="51">
        <v>3.75</v>
      </c>
      <c r="HA37" s="2"/>
      <c r="HB37" s="271"/>
      <c r="HC37" s="52">
        <v>42236</v>
      </c>
      <c r="HD37" s="51">
        <v>3.9740000000000002</v>
      </c>
      <c r="HE37" s="270"/>
      <c r="HF37" s="5"/>
      <c r="HG37" s="52">
        <v>42236</v>
      </c>
      <c r="HH37" s="51">
        <v>4.1500000000000004</v>
      </c>
      <c r="HI37" s="4"/>
      <c r="HJ37" s="271"/>
      <c r="HK37" s="52">
        <v>42236</v>
      </c>
      <c r="HL37" s="51">
        <v>4.681</v>
      </c>
      <c r="HM37" s="270"/>
      <c r="HN37" s="2"/>
      <c r="HO37" s="52"/>
      <c r="HP37" s="51"/>
      <c r="HQ37" s="2"/>
      <c r="HR37" s="5"/>
      <c r="HS37" s="52">
        <v>42236</v>
      </c>
      <c r="HT37" s="51">
        <v>3.5220000000000002</v>
      </c>
      <c r="HU37" s="4"/>
      <c r="HV37" s="2"/>
      <c r="HW37" s="52">
        <v>42236</v>
      </c>
      <c r="HX37" s="51">
        <v>4.0620000000000003</v>
      </c>
      <c r="HY37" s="2"/>
      <c r="HZ37" s="5"/>
      <c r="IA37" s="52">
        <v>42236</v>
      </c>
      <c r="IB37" s="51">
        <v>4.3940000000000001</v>
      </c>
      <c r="IC37" s="4"/>
    </row>
    <row r="38" spans="2:248" x14ac:dyDescent="0.25">
      <c r="B38" s="5"/>
      <c r="C38" s="52">
        <v>42237</v>
      </c>
      <c r="D38" s="2">
        <v>3.2770000000000001</v>
      </c>
      <c r="E38" s="2"/>
      <c r="F38" s="5"/>
      <c r="G38" s="52">
        <v>42237</v>
      </c>
      <c r="H38" s="2">
        <v>3.371</v>
      </c>
      <c r="I38" s="4"/>
      <c r="J38" s="2"/>
      <c r="K38" s="52">
        <v>42237</v>
      </c>
      <c r="L38" s="51">
        <v>3.2519999999999998</v>
      </c>
      <c r="M38" s="4"/>
      <c r="N38" s="5"/>
      <c r="O38" s="52">
        <v>42237</v>
      </c>
      <c r="P38" s="2">
        <v>3.3149999999999999</v>
      </c>
      <c r="Q38" s="4"/>
      <c r="R38" s="2"/>
      <c r="S38" s="52">
        <v>42237</v>
      </c>
      <c r="T38" s="2">
        <v>3.6539999999999999</v>
      </c>
      <c r="U38" s="2"/>
      <c r="V38" s="5"/>
      <c r="W38" s="52">
        <v>42237</v>
      </c>
      <c r="X38" s="2">
        <v>3.9089999999999998</v>
      </c>
      <c r="Y38" s="4"/>
      <c r="Z38" s="2"/>
      <c r="AA38" s="52"/>
      <c r="AB38" s="2"/>
      <c r="AC38" s="2"/>
      <c r="AD38" s="5"/>
      <c r="AE38" s="52">
        <v>42237</v>
      </c>
      <c r="AF38" s="2">
        <v>3.4740000000000002</v>
      </c>
      <c r="AG38" s="4"/>
      <c r="AH38" s="2"/>
      <c r="AI38" s="52">
        <v>42237</v>
      </c>
      <c r="AJ38" s="2">
        <v>3.512</v>
      </c>
      <c r="AK38" s="4"/>
      <c r="AL38" s="2"/>
      <c r="AM38" s="52">
        <v>42237</v>
      </c>
      <c r="AN38" s="51">
        <v>4.1020000000000003</v>
      </c>
      <c r="AO38" s="4"/>
      <c r="AP38" s="2"/>
      <c r="AQ38" s="52">
        <v>42237</v>
      </c>
      <c r="AR38" s="2">
        <v>4.2530000000000001</v>
      </c>
      <c r="AS38" s="2"/>
      <c r="AT38" s="5"/>
      <c r="AU38" s="52">
        <v>42237</v>
      </c>
      <c r="AV38" s="2">
        <v>4.6680000000000001</v>
      </c>
      <c r="AW38" s="4"/>
      <c r="AX38" s="2"/>
      <c r="AY38" s="52"/>
      <c r="AZ38" s="2"/>
      <c r="BA38" s="2"/>
      <c r="BB38" s="5"/>
      <c r="BC38" s="52">
        <v>42237</v>
      </c>
      <c r="BD38" s="2">
        <v>3.536</v>
      </c>
      <c r="BE38" s="4"/>
      <c r="BF38" s="2"/>
      <c r="BG38" s="52">
        <v>42237</v>
      </c>
      <c r="BH38" s="2">
        <v>3.9609999999999999</v>
      </c>
      <c r="BI38" s="2"/>
      <c r="BJ38" s="5"/>
      <c r="BK38" s="52">
        <v>42237</v>
      </c>
      <c r="BL38" s="2">
        <v>4.194</v>
      </c>
      <c r="BM38" s="4"/>
      <c r="BN38" s="2"/>
      <c r="BO38" s="52">
        <v>42237</v>
      </c>
      <c r="BP38" s="2">
        <v>4.7039999999999997</v>
      </c>
      <c r="BQ38" s="2"/>
      <c r="BR38" s="5"/>
      <c r="BS38" s="52"/>
      <c r="BT38" s="2"/>
      <c r="BU38" s="4"/>
      <c r="BV38" s="2"/>
      <c r="BW38" s="52"/>
      <c r="BX38" s="2"/>
      <c r="BY38" s="2"/>
      <c r="BZ38" s="5"/>
      <c r="CA38" s="52">
        <v>42237</v>
      </c>
      <c r="CB38" s="2">
        <v>4.28</v>
      </c>
      <c r="CC38" s="4"/>
      <c r="CD38" s="2"/>
      <c r="CE38" s="52">
        <v>42237</v>
      </c>
      <c r="CF38" s="51">
        <v>4.3330000000000002</v>
      </c>
      <c r="CG38" s="2"/>
      <c r="CH38" s="5"/>
      <c r="CI38" s="52"/>
      <c r="CJ38" s="51"/>
      <c r="CK38" s="4"/>
      <c r="CL38" s="52"/>
      <c r="CM38" s="52">
        <v>42237</v>
      </c>
      <c r="CN38" s="51">
        <v>3.7229999999999999</v>
      </c>
      <c r="CO38" s="2"/>
      <c r="CP38" s="90"/>
      <c r="CQ38" s="52">
        <v>42237</v>
      </c>
      <c r="CR38" s="51">
        <v>3.9769999999999999</v>
      </c>
      <c r="CS38" s="4"/>
      <c r="CT38" s="90"/>
      <c r="CU38" s="52">
        <v>42237</v>
      </c>
      <c r="CV38" s="51">
        <v>3.9820000000000002</v>
      </c>
      <c r="CW38" s="4"/>
      <c r="CX38" s="52"/>
      <c r="CY38" s="52">
        <v>42237</v>
      </c>
      <c r="CZ38" s="51">
        <v>4.3739999999999997</v>
      </c>
      <c r="DA38" s="2"/>
      <c r="DB38" s="271"/>
      <c r="DC38" s="52"/>
      <c r="DD38" s="51"/>
      <c r="DE38" s="270"/>
      <c r="DF38" s="5"/>
      <c r="DG38" s="52"/>
      <c r="DH38" s="2"/>
      <c r="DI38" s="4"/>
      <c r="DJ38" s="2"/>
      <c r="DK38" s="52"/>
      <c r="DL38" s="51"/>
      <c r="DM38" s="2"/>
      <c r="DN38" s="5"/>
      <c r="DO38" s="52">
        <v>42237</v>
      </c>
      <c r="DP38" s="51">
        <v>3.7359999999999998</v>
      </c>
      <c r="DQ38" s="4"/>
      <c r="DR38" s="2"/>
      <c r="DS38" s="52">
        <v>42237</v>
      </c>
      <c r="DT38" s="51">
        <v>4.07</v>
      </c>
      <c r="DU38" s="2"/>
      <c r="DV38" s="5"/>
      <c r="DW38" s="52">
        <v>42237</v>
      </c>
      <c r="DX38" s="51">
        <v>3.1549999999999998</v>
      </c>
      <c r="DY38" s="4"/>
      <c r="DZ38" s="5"/>
      <c r="EA38" s="52">
        <v>42237</v>
      </c>
      <c r="EB38" s="51">
        <v>3.3740000000000001</v>
      </c>
      <c r="EC38" s="4"/>
      <c r="ED38" s="5"/>
      <c r="EE38" s="52">
        <v>42237</v>
      </c>
      <c r="EF38" s="51">
        <v>3.5030000000000001</v>
      </c>
      <c r="EG38" s="4"/>
      <c r="EH38" s="2"/>
      <c r="EI38" s="52">
        <v>42237</v>
      </c>
      <c r="EJ38" s="51">
        <v>3.6189999999999998</v>
      </c>
      <c r="EK38" s="2"/>
      <c r="EL38" s="5"/>
      <c r="EM38" s="52">
        <v>42237</v>
      </c>
      <c r="EN38" s="51">
        <v>3.657</v>
      </c>
      <c r="EO38" s="4"/>
      <c r="EP38" s="271"/>
      <c r="EQ38" s="52">
        <v>42237</v>
      </c>
      <c r="ER38" s="51">
        <v>3.9449999999999998</v>
      </c>
      <c r="ES38" s="270"/>
      <c r="ET38" s="5"/>
      <c r="EU38" s="52">
        <v>42237</v>
      </c>
      <c r="EV38" s="51">
        <v>4.0750000000000002</v>
      </c>
      <c r="EW38" s="4"/>
      <c r="EX38" s="5"/>
      <c r="EY38" s="52">
        <v>42237</v>
      </c>
      <c r="EZ38" s="51">
        <v>4.6589999999999998</v>
      </c>
      <c r="FA38" s="4"/>
      <c r="FB38" s="2"/>
      <c r="FC38" s="52"/>
      <c r="FD38" s="51"/>
      <c r="FE38" s="2"/>
      <c r="FF38" s="5"/>
      <c r="FG38" s="52"/>
      <c r="FH38" s="51"/>
      <c r="FI38" s="4"/>
      <c r="FJ38" s="2"/>
      <c r="FK38" s="52"/>
      <c r="FL38" s="51"/>
      <c r="FM38" s="2"/>
      <c r="FN38" s="5"/>
      <c r="FO38" s="52">
        <v>42237</v>
      </c>
      <c r="FP38" s="51">
        <v>3.302</v>
      </c>
      <c r="FQ38" s="4"/>
      <c r="FR38" s="2"/>
      <c r="FS38" s="52">
        <v>42237</v>
      </c>
      <c r="FT38" s="51">
        <v>3.7</v>
      </c>
      <c r="FU38" s="2"/>
      <c r="FV38" s="5"/>
      <c r="FW38" s="52">
        <v>42237</v>
      </c>
      <c r="FX38" s="51">
        <v>4.101</v>
      </c>
      <c r="FY38" s="2"/>
      <c r="FZ38" s="5"/>
      <c r="GA38" s="52"/>
      <c r="GB38" s="51"/>
      <c r="GC38" s="4"/>
      <c r="GD38" s="2"/>
      <c r="GE38" s="52">
        <v>42237</v>
      </c>
      <c r="GF38" s="51">
        <v>3.3810000000000002</v>
      </c>
      <c r="GG38" s="2"/>
      <c r="GH38" s="5"/>
      <c r="GI38" s="52"/>
      <c r="GJ38" s="51"/>
      <c r="GK38" s="4"/>
      <c r="GL38" s="2"/>
      <c r="GM38" s="52"/>
      <c r="GN38" s="51"/>
      <c r="GO38" s="2"/>
      <c r="GP38" s="5"/>
      <c r="GQ38" s="52">
        <v>42237</v>
      </c>
      <c r="GR38" s="51">
        <v>3.1619999999999999</v>
      </c>
      <c r="GS38" s="4"/>
      <c r="GT38" s="5"/>
      <c r="GU38" s="52">
        <v>42237</v>
      </c>
      <c r="GV38" s="51">
        <v>3.3370000000000002</v>
      </c>
      <c r="GW38" s="4"/>
      <c r="GX38" s="2"/>
      <c r="GY38" s="52">
        <v>42237</v>
      </c>
      <c r="GZ38" s="51">
        <v>3.7690000000000001</v>
      </c>
      <c r="HA38" s="2"/>
      <c r="HB38" s="271"/>
      <c r="HC38" s="52">
        <v>42237</v>
      </c>
      <c r="HD38" s="51">
        <v>3.9449999999999998</v>
      </c>
      <c r="HE38" s="270"/>
      <c r="HF38" s="5"/>
      <c r="HG38" s="52">
        <v>42237</v>
      </c>
      <c r="HH38" s="51">
        <v>4.1189999999999998</v>
      </c>
      <c r="HI38" s="4"/>
      <c r="HJ38" s="271"/>
      <c r="HK38" s="52">
        <v>42237</v>
      </c>
      <c r="HL38" s="51">
        <v>4.6740000000000004</v>
      </c>
      <c r="HM38" s="270"/>
      <c r="HN38" s="2"/>
      <c r="HO38" s="52"/>
      <c r="HP38" s="51"/>
      <c r="HQ38" s="2"/>
      <c r="HR38" s="5"/>
      <c r="HS38" s="52">
        <v>42237</v>
      </c>
      <c r="HT38" s="51">
        <v>3.5179999999999998</v>
      </c>
      <c r="HU38" s="4"/>
      <c r="HV38" s="2"/>
      <c r="HW38" s="52">
        <v>42237</v>
      </c>
      <c r="HX38" s="51">
        <v>4.0389999999999997</v>
      </c>
      <c r="HY38" s="2"/>
      <c r="HZ38" s="5"/>
      <c r="IA38" s="52">
        <v>42237</v>
      </c>
      <c r="IB38" s="51">
        <v>4.3579999999999997</v>
      </c>
      <c r="IC38" s="4"/>
    </row>
    <row r="39" spans="2:248" x14ac:dyDescent="0.25">
      <c r="B39" s="5"/>
      <c r="C39" s="52">
        <v>42240</v>
      </c>
      <c r="D39" s="2">
        <v>3.26</v>
      </c>
      <c r="E39" s="2"/>
      <c r="F39" s="5"/>
      <c r="G39" s="52">
        <v>42240</v>
      </c>
      <c r="H39" s="2">
        <v>3.3380000000000001</v>
      </c>
      <c r="I39" s="4"/>
      <c r="J39" s="2"/>
      <c r="K39" s="52">
        <v>42240</v>
      </c>
      <c r="L39" s="51">
        <v>3.2130000000000001</v>
      </c>
      <c r="M39" s="4"/>
      <c r="N39" s="5"/>
      <c r="O39" s="52">
        <v>42240</v>
      </c>
      <c r="P39" s="2">
        <v>3.2879999999999998</v>
      </c>
      <c r="Q39" s="4"/>
      <c r="R39" s="2"/>
      <c r="S39" s="52">
        <v>42240</v>
      </c>
      <c r="T39" s="2">
        <v>3.617</v>
      </c>
      <c r="U39" s="2"/>
      <c r="V39" s="5"/>
      <c r="W39" s="52">
        <v>42240</v>
      </c>
      <c r="X39" s="2">
        <v>3.8890000000000002</v>
      </c>
      <c r="Y39" s="4"/>
      <c r="Z39" s="2"/>
      <c r="AA39" s="52"/>
      <c r="AB39" s="2"/>
      <c r="AC39" s="2"/>
      <c r="AD39" s="5"/>
      <c r="AE39" s="52">
        <v>42240</v>
      </c>
      <c r="AF39" s="2">
        <v>3.4699999999999998</v>
      </c>
      <c r="AG39" s="4"/>
      <c r="AH39" s="2"/>
      <c r="AI39" s="52">
        <v>42240</v>
      </c>
      <c r="AJ39" s="2">
        <v>3.4870000000000001</v>
      </c>
      <c r="AK39" s="4"/>
      <c r="AL39" s="2"/>
      <c r="AM39" s="52">
        <v>42240</v>
      </c>
      <c r="AN39" s="51">
        <v>4.0810000000000004</v>
      </c>
      <c r="AO39" s="4"/>
      <c r="AP39" s="2"/>
      <c r="AQ39" s="52">
        <v>42240</v>
      </c>
      <c r="AR39" s="2">
        <v>4.226</v>
      </c>
      <c r="AS39" s="2"/>
      <c r="AT39" s="5"/>
      <c r="AU39" s="52">
        <v>42240</v>
      </c>
      <c r="AV39" s="2">
        <v>4.6399999999999997</v>
      </c>
      <c r="AW39" s="4"/>
      <c r="AX39" s="2"/>
      <c r="AY39" s="52"/>
      <c r="AZ39" s="2"/>
      <c r="BA39" s="2"/>
      <c r="BB39" s="5"/>
      <c r="BC39" s="52">
        <v>42240</v>
      </c>
      <c r="BD39" s="2">
        <v>3.484</v>
      </c>
      <c r="BE39" s="4"/>
      <c r="BF39" s="2"/>
      <c r="BG39" s="52">
        <v>42240</v>
      </c>
      <c r="BH39" s="2">
        <v>3.9359999999999999</v>
      </c>
      <c r="BI39" s="2"/>
      <c r="BJ39" s="5"/>
      <c r="BK39" s="52">
        <v>42240</v>
      </c>
      <c r="BL39" s="2">
        <v>4.1639999999999997</v>
      </c>
      <c r="BM39" s="4"/>
      <c r="BN39" s="2"/>
      <c r="BO39" s="52">
        <v>42240</v>
      </c>
      <c r="BP39" s="2">
        <v>4.7249999999999996</v>
      </c>
      <c r="BQ39" s="2"/>
      <c r="BR39" s="5"/>
      <c r="BS39" s="52"/>
      <c r="BT39" s="2"/>
      <c r="BU39" s="4"/>
      <c r="BV39" s="2"/>
      <c r="BW39" s="52"/>
      <c r="BX39" s="2"/>
      <c r="BY39" s="2"/>
      <c r="BZ39" s="5"/>
      <c r="CA39" s="52">
        <v>42240</v>
      </c>
      <c r="CB39" s="2">
        <v>4.2379999999999995</v>
      </c>
      <c r="CC39" s="4"/>
      <c r="CD39" s="2"/>
      <c r="CE39" s="52">
        <v>42240</v>
      </c>
      <c r="CF39" s="51">
        <v>4.29</v>
      </c>
      <c r="CG39" s="2"/>
      <c r="CH39" s="5"/>
      <c r="CI39" s="52"/>
      <c r="CJ39" s="51"/>
      <c r="CK39" s="4"/>
      <c r="CL39" s="52"/>
      <c r="CM39" s="52">
        <v>42240</v>
      </c>
      <c r="CN39" s="51">
        <v>3.6879999999999997</v>
      </c>
      <c r="CO39" s="2"/>
      <c r="CP39" s="90"/>
      <c r="CQ39" s="52">
        <v>42240</v>
      </c>
      <c r="CR39" s="51">
        <v>3.9449999999999998</v>
      </c>
      <c r="CS39" s="4"/>
      <c r="CT39" s="90"/>
      <c r="CU39" s="52">
        <v>42240</v>
      </c>
      <c r="CV39" s="51">
        <v>3.9510000000000001</v>
      </c>
      <c r="CW39" s="4"/>
      <c r="CX39" s="52"/>
      <c r="CY39" s="52">
        <v>42240</v>
      </c>
      <c r="CZ39" s="51">
        <v>4.3520000000000003</v>
      </c>
      <c r="DA39" s="2"/>
      <c r="DB39" s="271"/>
      <c r="DC39" s="52"/>
      <c r="DD39" s="51"/>
      <c r="DE39" s="270"/>
      <c r="DF39" s="5"/>
      <c r="DG39" s="52"/>
      <c r="DH39" s="2"/>
      <c r="DI39" s="4"/>
      <c r="DJ39" s="2"/>
      <c r="DK39" s="52"/>
      <c r="DL39" s="51"/>
      <c r="DM39" s="2"/>
      <c r="DN39" s="5"/>
      <c r="DO39" s="52">
        <v>42240</v>
      </c>
      <c r="DP39" s="51">
        <v>3.7010000000000001</v>
      </c>
      <c r="DQ39" s="4"/>
      <c r="DR39" s="2"/>
      <c r="DS39" s="52">
        <v>42240</v>
      </c>
      <c r="DT39" s="51">
        <v>4.0369999999999999</v>
      </c>
      <c r="DU39" s="2"/>
      <c r="DV39" s="5"/>
      <c r="DW39" s="52">
        <v>42240</v>
      </c>
      <c r="DX39" s="51">
        <v>3.12</v>
      </c>
      <c r="DY39" s="4"/>
      <c r="DZ39" s="5"/>
      <c r="EA39" s="52">
        <v>42240</v>
      </c>
      <c r="EB39" s="51">
        <v>3.3410000000000002</v>
      </c>
      <c r="EC39" s="4"/>
      <c r="ED39" s="5"/>
      <c r="EE39" s="52">
        <v>42240</v>
      </c>
      <c r="EF39" s="51">
        <v>3.4590000000000001</v>
      </c>
      <c r="EG39" s="4"/>
      <c r="EH39" s="2"/>
      <c r="EI39" s="52">
        <v>42240</v>
      </c>
      <c r="EJ39" s="51">
        <v>3.577</v>
      </c>
      <c r="EK39" s="2"/>
      <c r="EL39" s="5"/>
      <c r="EM39" s="52">
        <v>42240</v>
      </c>
      <c r="EN39" s="51">
        <v>3.6120000000000001</v>
      </c>
      <c r="EO39" s="4"/>
      <c r="EP39" s="271"/>
      <c r="EQ39" s="52">
        <v>42240</v>
      </c>
      <c r="ER39" s="51">
        <v>3.8980000000000001</v>
      </c>
      <c r="ES39" s="270"/>
      <c r="ET39" s="5"/>
      <c r="EU39" s="52">
        <v>42240</v>
      </c>
      <c r="EV39" s="51">
        <v>4.0250000000000004</v>
      </c>
      <c r="EW39" s="4"/>
      <c r="EX39" s="5"/>
      <c r="EY39" s="52">
        <v>42240</v>
      </c>
      <c r="EZ39" s="51">
        <v>4.609</v>
      </c>
      <c r="FA39" s="4"/>
      <c r="FB39" s="2"/>
      <c r="FC39" s="52"/>
      <c r="FD39" s="51"/>
      <c r="FE39" s="2"/>
      <c r="FF39" s="5"/>
      <c r="FG39" s="52"/>
      <c r="FH39" s="51"/>
      <c r="FI39" s="4"/>
      <c r="FJ39" s="2"/>
      <c r="FK39" s="52"/>
      <c r="FL39" s="51"/>
      <c r="FM39" s="2"/>
      <c r="FN39" s="5"/>
      <c r="FO39" s="52">
        <v>42240</v>
      </c>
      <c r="FP39" s="51">
        <v>3.2839999999999998</v>
      </c>
      <c r="FQ39" s="4"/>
      <c r="FR39" s="2"/>
      <c r="FS39" s="52">
        <v>42240</v>
      </c>
      <c r="FT39" s="51">
        <v>3.6669999999999998</v>
      </c>
      <c r="FU39" s="2"/>
      <c r="FV39" s="5"/>
      <c r="FW39" s="52">
        <v>42240</v>
      </c>
      <c r="FX39" s="51">
        <v>4.0609999999999999</v>
      </c>
      <c r="FY39" s="2"/>
      <c r="FZ39" s="5"/>
      <c r="GA39" s="52"/>
      <c r="GB39" s="51"/>
      <c r="GC39" s="4"/>
      <c r="GD39" s="2"/>
      <c r="GE39" s="52">
        <v>42240</v>
      </c>
      <c r="GF39" s="51">
        <v>3.351</v>
      </c>
      <c r="GG39" s="2"/>
      <c r="GH39" s="5"/>
      <c r="GI39" s="52"/>
      <c r="GJ39" s="51"/>
      <c r="GK39" s="4"/>
      <c r="GL39" s="2"/>
      <c r="GM39" s="52"/>
      <c r="GN39" s="51"/>
      <c r="GO39" s="2"/>
      <c r="GP39" s="5"/>
      <c r="GQ39" s="52">
        <v>42240</v>
      </c>
      <c r="GR39" s="51">
        <v>3.15</v>
      </c>
      <c r="GS39" s="4"/>
      <c r="GT39" s="5"/>
      <c r="GU39" s="52">
        <v>42240</v>
      </c>
      <c r="GV39" s="51">
        <v>3.306</v>
      </c>
      <c r="GW39" s="4"/>
      <c r="GX39" s="2"/>
      <c r="GY39" s="52">
        <v>42240</v>
      </c>
      <c r="GZ39" s="51">
        <v>3.7279999999999998</v>
      </c>
      <c r="HA39" s="2"/>
      <c r="HB39" s="271"/>
      <c r="HC39" s="52">
        <v>42240</v>
      </c>
      <c r="HD39" s="51">
        <v>3.899</v>
      </c>
      <c r="HE39" s="270"/>
      <c r="HF39" s="5"/>
      <c r="HG39" s="52">
        <v>42240</v>
      </c>
      <c r="HH39" s="51">
        <v>4.1070000000000002</v>
      </c>
      <c r="HI39" s="4"/>
      <c r="HJ39" s="271"/>
      <c r="HK39" s="52">
        <v>42240</v>
      </c>
      <c r="HL39" s="51">
        <v>4.6230000000000002</v>
      </c>
      <c r="HM39" s="270"/>
      <c r="HN39" s="2"/>
      <c r="HO39" s="52"/>
      <c r="HP39" s="51"/>
      <c r="HQ39" s="2"/>
      <c r="HR39" s="5"/>
      <c r="HS39" s="52">
        <v>42240</v>
      </c>
      <c r="HT39" s="51">
        <v>3.48</v>
      </c>
      <c r="HU39" s="4"/>
      <c r="HV39" s="2"/>
      <c r="HW39" s="52">
        <v>42240</v>
      </c>
      <c r="HX39" s="51">
        <v>4.0019999999999998</v>
      </c>
      <c r="HY39" s="2"/>
      <c r="HZ39" s="5"/>
      <c r="IA39" s="52">
        <v>42240</v>
      </c>
      <c r="IB39" s="51">
        <v>4.3179999999999996</v>
      </c>
      <c r="IC39" s="4"/>
    </row>
    <row r="40" spans="2:248" x14ac:dyDescent="0.25">
      <c r="B40" s="5"/>
      <c r="C40" s="52">
        <v>42241</v>
      </c>
      <c r="D40" s="2">
        <v>3.3109999999999999</v>
      </c>
      <c r="E40" s="52"/>
      <c r="F40" s="5"/>
      <c r="G40" s="52">
        <v>42241</v>
      </c>
      <c r="H40" s="2">
        <v>3.3570000000000002</v>
      </c>
      <c r="I40" s="46"/>
      <c r="J40" s="2"/>
      <c r="K40" s="52">
        <v>42241</v>
      </c>
      <c r="L40" s="51">
        <v>3.23</v>
      </c>
      <c r="M40" s="46"/>
      <c r="N40" s="90"/>
      <c r="O40" s="52">
        <v>42241</v>
      </c>
      <c r="P40" s="2">
        <v>3.3029999999999999</v>
      </c>
      <c r="Q40" s="46"/>
      <c r="R40" s="52"/>
      <c r="S40" s="52">
        <v>42241</v>
      </c>
      <c r="T40" s="2">
        <v>3.6440000000000001</v>
      </c>
      <c r="U40" s="52"/>
      <c r="V40" s="90"/>
      <c r="W40" s="52">
        <v>42241</v>
      </c>
      <c r="X40" s="2">
        <v>3.923</v>
      </c>
      <c r="Y40" s="46"/>
      <c r="Z40" s="2"/>
      <c r="AA40" s="52"/>
      <c r="AB40" s="2"/>
      <c r="AC40" s="52"/>
      <c r="AD40" s="5"/>
      <c r="AE40" s="52">
        <v>42241</v>
      </c>
      <c r="AF40" s="2">
        <v>3.472</v>
      </c>
      <c r="AG40" s="46"/>
      <c r="AH40" s="2"/>
      <c r="AI40" s="52">
        <v>42241</v>
      </c>
      <c r="AJ40" s="2">
        <v>3.488</v>
      </c>
      <c r="AK40" s="46"/>
      <c r="AL40" s="52"/>
      <c r="AM40" s="52">
        <v>42241</v>
      </c>
      <c r="AN40" s="51">
        <v>4.1079999999999997</v>
      </c>
      <c r="AO40" s="46"/>
      <c r="AP40" s="2"/>
      <c r="AQ40" s="52">
        <v>42241</v>
      </c>
      <c r="AR40" s="2">
        <v>4.258</v>
      </c>
      <c r="AS40" s="52"/>
      <c r="AT40" s="5"/>
      <c r="AU40" s="52">
        <v>42241</v>
      </c>
      <c r="AV40" s="2">
        <v>4.6950000000000003</v>
      </c>
      <c r="AW40" s="46"/>
      <c r="AX40" s="2"/>
      <c r="AY40" s="52"/>
      <c r="AZ40" s="2"/>
      <c r="BA40" s="52"/>
      <c r="BB40" s="5"/>
      <c r="BC40" s="52">
        <v>42241</v>
      </c>
      <c r="BD40" s="2">
        <v>3.4889999999999999</v>
      </c>
      <c r="BE40" s="46"/>
      <c r="BF40" s="2"/>
      <c r="BG40" s="52">
        <v>42241</v>
      </c>
      <c r="BH40" s="2">
        <v>3.956</v>
      </c>
      <c r="BI40" s="52"/>
      <c r="BJ40" s="5"/>
      <c r="BK40" s="52">
        <v>42241</v>
      </c>
      <c r="BL40" s="2">
        <v>4.194</v>
      </c>
      <c r="BM40" s="46"/>
      <c r="BN40" s="2"/>
      <c r="BO40" s="52">
        <v>42241</v>
      </c>
      <c r="BP40" s="2">
        <v>4.7789999999999999</v>
      </c>
      <c r="BQ40" s="52"/>
      <c r="BR40" s="5"/>
      <c r="BS40" s="52"/>
      <c r="BT40" s="2"/>
      <c r="BU40" s="46"/>
      <c r="BV40" s="2"/>
      <c r="BW40" s="52"/>
      <c r="BX40" s="2"/>
      <c r="BY40" s="52"/>
      <c r="BZ40" s="5"/>
      <c r="CA40" s="52">
        <v>42241</v>
      </c>
      <c r="CB40" s="2">
        <v>4.266</v>
      </c>
      <c r="CC40" s="46"/>
      <c r="CD40" s="52"/>
      <c r="CE40" s="52">
        <v>42241</v>
      </c>
      <c r="CF40" s="51">
        <v>4.3179999999999996</v>
      </c>
      <c r="CG40" s="52"/>
      <c r="CH40" s="5"/>
      <c r="CI40" s="52"/>
      <c r="CJ40" s="51"/>
      <c r="CK40" s="46"/>
      <c r="CL40" s="52"/>
      <c r="CM40" s="52">
        <v>42241</v>
      </c>
      <c r="CN40" s="51">
        <v>3.6959999999999997</v>
      </c>
      <c r="CO40" s="52"/>
      <c r="CP40" s="90"/>
      <c r="CQ40" s="52">
        <v>42241</v>
      </c>
      <c r="CR40" s="51">
        <v>3.9649999999999999</v>
      </c>
      <c r="CS40" s="46"/>
      <c r="CT40" s="90"/>
      <c r="CU40" s="52">
        <v>42241</v>
      </c>
      <c r="CV40" s="51">
        <v>3.972</v>
      </c>
      <c r="CW40" s="46"/>
      <c r="CX40" s="52"/>
      <c r="CY40" s="52">
        <v>42241</v>
      </c>
      <c r="CZ40" s="51">
        <v>4.3879999999999999</v>
      </c>
      <c r="DA40" s="52"/>
      <c r="DB40" s="271"/>
      <c r="DC40" s="52"/>
      <c r="DD40" s="51"/>
      <c r="DE40" s="46"/>
      <c r="DF40" s="5"/>
      <c r="DG40" s="52"/>
      <c r="DH40" s="2"/>
      <c r="DI40" s="4"/>
      <c r="DJ40" s="2"/>
      <c r="DK40" s="52"/>
      <c r="DL40" s="51"/>
      <c r="DM40" s="52"/>
      <c r="DN40" s="5"/>
      <c r="DO40" s="52">
        <v>42241</v>
      </c>
      <c r="DP40" s="51">
        <v>3.7119999999999997</v>
      </c>
      <c r="DQ40" s="46"/>
      <c r="DR40" s="2"/>
      <c r="DS40" s="52">
        <v>42241</v>
      </c>
      <c r="DT40" s="51">
        <v>4.0540000000000003</v>
      </c>
      <c r="DU40" s="52"/>
      <c r="DV40" s="5"/>
      <c r="DW40" s="52">
        <v>42241</v>
      </c>
      <c r="DX40" s="51">
        <v>3.1230000000000002</v>
      </c>
      <c r="DY40" s="46"/>
      <c r="DZ40" s="5"/>
      <c r="EA40" s="52">
        <v>42241</v>
      </c>
      <c r="EB40" s="51">
        <v>3.3559999999999999</v>
      </c>
      <c r="EC40" s="46"/>
      <c r="ED40" s="5"/>
      <c r="EE40" s="52">
        <v>42241</v>
      </c>
      <c r="EF40" s="51">
        <v>3.4809999999999999</v>
      </c>
      <c r="EG40" s="46"/>
      <c r="EH40" s="2"/>
      <c r="EI40" s="52">
        <v>42241</v>
      </c>
      <c r="EJ40" s="51">
        <v>3.5840000000000001</v>
      </c>
      <c r="EK40" s="52"/>
      <c r="EL40" s="5"/>
      <c r="EM40" s="52">
        <v>42241</v>
      </c>
      <c r="EN40" s="51">
        <v>3.6379999999999999</v>
      </c>
      <c r="EO40" s="46"/>
      <c r="EP40" s="271"/>
      <c r="EQ40" s="52">
        <v>42241</v>
      </c>
      <c r="ER40" s="51">
        <v>3.9359999999999999</v>
      </c>
      <c r="ES40" s="46"/>
      <c r="ET40" s="5"/>
      <c r="EU40" s="52">
        <v>42241</v>
      </c>
      <c r="EV40" s="51">
        <v>4.0659999999999998</v>
      </c>
      <c r="EW40" s="46"/>
      <c r="EX40" s="5"/>
      <c r="EY40" s="52">
        <v>42241</v>
      </c>
      <c r="EZ40" s="51">
        <v>4.6589999999999998</v>
      </c>
      <c r="FA40" s="46"/>
      <c r="FB40" s="2"/>
      <c r="FC40" s="52"/>
      <c r="FD40" s="51"/>
      <c r="FE40" s="52"/>
      <c r="FF40" s="90"/>
      <c r="FG40" s="52"/>
      <c r="FH40" s="51"/>
      <c r="FI40" s="46"/>
      <c r="FJ40" s="52"/>
      <c r="FK40" s="52"/>
      <c r="FL40" s="51"/>
      <c r="FM40" s="52"/>
      <c r="FN40" s="5"/>
      <c r="FO40" s="52">
        <v>42241</v>
      </c>
      <c r="FP40" s="51">
        <v>3.2879999999999998</v>
      </c>
      <c r="FQ40" s="46"/>
      <c r="FR40" s="52"/>
      <c r="FS40" s="52">
        <v>42241</v>
      </c>
      <c r="FT40" s="51">
        <v>3.6879999999999997</v>
      </c>
      <c r="FU40" s="52"/>
      <c r="FV40" s="90"/>
      <c r="FW40" s="52">
        <v>42241</v>
      </c>
      <c r="FX40" s="51">
        <v>4.0979999999999999</v>
      </c>
      <c r="FY40" s="52"/>
      <c r="FZ40" s="90"/>
      <c r="GA40" s="52"/>
      <c r="GB40" s="51"/>
      <c r="GC40" s="46"/>
      <c r="GD40" s="2"/>
      <c r="GE40" s="52">
        <v>42241</v>
      </c>
      <c r="GF40" s="51">
        <v>3.359</v>
      </c>
      <c r="GG40" s="52"/>
      <c r="GH40" s="5"/>
      <c r="GI40" s="52"/>
      <c r="GJ40" s="51"/>
      <c r="GK40" s="46"/>
      <c r="GL40" s="2"/>
      <c r="GM40" s="52"/>
      <c r="GN40" s="51"/>
      <c r="GO40" s="52"/>
      <c r="GP40" s="5"/>
      <c r="GQ40" s="52">
        <v>42241</v>
      </c>
      <c r="GR40" s="51">
        <v>3.1520000000000001</v>
      </c>
      <c r="GS40" s="46"/>
      <c r="GT40" s="5"/>
      <c r="GU40" s="52">
        <v>42241</v>
      </c>
      <c r="GV40" s="51">
        <v>3.32</v>
      </c>
      <c r="GW40" s="46"/>
      <c r="GX40" s="2"/>
      <c r="GY40" s="52">
        <v>42241</v>
      </c>
      <c r="GZ40" s="51">
        <v>3.76</v>
      </c>
      <c r="HA40" s="52"/>
      <c r="HB40" s="271"/>
      <c r="HC40" s="52">
        <v>42241</v>
      </c>
      <c r="HD40" s="51">
        <v>3.9409999999999998</v>
      </c>
      <c r="HE40" s="46"/>
      <c r="HF40" s="5"/>
      <c r="HG40" s="52">
        <v>42241</v>
      </c>
      <c r="HH40" s="51">
        <v>4.1749999999999998</v>
      </c>
      <c r="HI40" s="46"/>
      <c r="HJ40" s="271"/>
      <c r="HK40" s="52">
        <v>42241</v>
      </c>
      <c r="HL40" s="51">
        <v>4.6790000000000003</v>
      </c>
      <c r="HM40" s="46"/>
      <c r="HN40" s="2"/>
      <c r="HO40" s="52"/>
      <c r="HP40" s="51"/>
      <c r="HQ40" s="52"/>
      <c r="HR40" s="5"/>
      <c r="HS40" s="52">
        <v>42241</v>
      </c>
      <c r="HT40" s="51">
        <v>3.4889999999999999</v>
      </c>
      <c r="HU40" s="46"/>
      <c r="HV40" s="2"/>
      <c r="HW40" s="52">
        <v>42241</v>
      </c>
      <c r="HX40" s="51">
        <v>4.0190000000000001</v>
      </c>
      <c r="HY40" s="52"/>
      <c r="HZ40" s="5"/>
      <c r="IA40" s="52">
        <v>42241</v>
      </c>
      <c r="IB40" s="51">
        <v>4.3469999999999995</v>
      </c>
      <c r="IC40" s="46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</row>
    <row r="41" spans="2:248" x14ac:dyDescent="0.25">
      <c r="B41" s="5"/>
      <c r="C41" s="52">
        <v>42242</v>
      </c>
      <c r="D41" s="2">
        <v>3.4060000000000001</v>
      </c>
      <c r="E41" s="52"/>
      <c r="F41" s="5"/>
      <c r="G41" s="52">
        <v>42242</v>
      </c>
      <c r="H41" s="2">
        <v>3.351</v>
      </c>
      <c r="I41" s="46"/>
      <c r="J41" s="2"/>
      <c r="K41" s="52">
        <v>42242</v>
      </c>
      <c r="L41" s="51">
        <v>3.2229999999999999</v>
      </c>
      <c r="M41" s="46"/>
      <c r="N41" s="90"/>
      <c r="O41" s="52">
        <v>42242</v>
      </c>
      <c r="P41" s="2">
        <v>3.2930000000000001</v>
      </c>
      <c r="Q41" s="46"/>
      <c r="R41" s="52"/>
      <c r="S41" s="52">
        <v>42242</v>
      </c>
      <c r="T41" s="2">
        <v>3.6349999999999998</v>
      </c>
      <c r="U41" s="52"/>
      <c r="V41" s="90"/>
      <c r="W41" s="52">
        <v>42242</v>
      </c>
      <c r="X41" s="2">
        <v>3.9210000000000003</v>
      </c>
      <c r="Y41" s="46"/>
      <c r="Z41" s="2"/>
      <c r="AA41" s="52"/>
      <c r="AB41" s="2"/>
      <c r="AC41" s="52"/>
      <c r="AD41" s="5"/>
      <c r="AE41" s="52">
        <v>42242</v>
      </c>
      <c r="AF41" s="2">
        <v>3.4740000000000002</v>
      </c>
      <c r="AG41" s="46"/>
      <c r="AH41" s="2"/>
      <c r="AI41" s="52">
        <v>42242</v>
      </c>
      <c r="AJ41" s="2">
        <v>3.4630000000000001</v>
      </c>
      <c r="AK41" s="46"/>
      <c r="AL41" s="52"/>
      <c r="AM41" s="52">
        <v>42242</v>
      </c>
      <c r="AN41" s="51">
        <v>4.0979999999999999</v>
      </c>
      <c r="AO41" s="46"/>
      <c r="AP41" s="2"/>
      <c r="AQ41" s="52">
        <v>42242</v>
      </c>
      <c r="AR41" s="2">
        <v>4.25</v>
      </c>
      <c r="AS41" s="52"/>
      <c r="AT41" s="5"/>
      <c r="AU41" s="52">
        <v>42242</v>
      </c>
      <c r="AV41" s="2">
        <v>4.694</v>
      </c>
      <c r="AW41" s="46"/>
      <c r="AX41" s="2"/>
      <c r="AY41" s="52"/>
      <c r="AZ41" s="2"/>
      <c r="BA41" s="52"/>
      <c r="BB41" s="5"/>
      <c r="BC41" s="52">
        <v>42242</v>
      </c>
      <c r="BD41" s="2">
        <v>3.468</v>
      </c>
      <c r="BE41" s="46"/>
      <c r="BF41" s="2"/>
      <c r="BG41" s="52">
        <v>42242</v>
      </c>
      <c r="BH41" s="2">
        <v>3.9449999999999998</v>
      </c>
      <c r="BI41" s="52"/>
      <c r="BJ41" s="5"/>
      <c r="BK41" s="52">
        <v>42242</v>
      </c>
      <c r="BL41" s="2">
        <v>4.1849999999999996</v>
      </c>
      <c r="BM41" s="46"/>
      <c r="BN41" s="2"/>
      <c r="BO41" s="52">
        <v>42242</v>
      </c>
      <c r="BP41" s="2">
        <v>4.7780000000000005</v>
      </c>
      <c r="BQ41" s="52"/>
      <c r="BR41" s="5"/>
      <c r="BS41" s="52"/>
      <c r="BT41" s="2"/>
      <c r="BU41" s="46"/>
      <c r="BV41" s="2"/>
      <c r="BW41" s="52"/>
      <c r="BX41" s="2"/>
      <c r="BY41" s="52"/>
      <c r="BZ41" s="5"/>
      <c r="CA41" s="52">
        <v>42242</v>
      </c>
      <c r="CB41" s="2">
        <v>4.2590000000000003</v>
      </c>
      <c r="CC41" s="46"/>
      <c r="CD41" s="52"/>
      <c r="CE41" s="52">
        <v>42242</v>
      </c>
      <c r="CF41" s="51">
        <v>4.3140000000000001</v>
      </c>
      <c r="CG41" s="52"/>
      <c r="CH41" s="5"/>
      <c r="CI41" s="52"/>
      <c r="CJ41" s="51"/>
      <c r="CK41" s="46"/>
      <c r="CL41" s="52"/>
      <c r="CM41" s="52">
        <v>42242</v>
      </c>
      <c r="CN41" s="51">
        <v>3.6819999999999999</v>
      </c>
      <c r="CO41" s="52"/>
      <c r="CP41" s="90"/>
      <c r="CQ41" s="52">
        <v>42242</v>
      </c>
      <c r="CR41" s="51">
        <v>3.9550000000000001</v>
      </c>
      <c r="CS41" s="46"/>
      <c r="CT41" s="90"/>
      <c r="CU41" s="52">
        <v>42242</v>
      </c>
      <c r="CV41" s="51">
        <v>3.9609999999999999</v>
      </c>
      <c r="CW41" s="46"/>
      <c r="CX41" s="52"/>
      <c r="CY41" s="52">
        <v>42242</v>
      </c>
      <c r="CZ41" s="51">
        <v>4.38</v>
      </c>
      <c r="DA41" s="52"/>
      <c r="DB41" s="271"/>
      <c r="DC41" s="52"/>
      <c r="DD41" s="51"/>
      <c r="DE41" s="46"/>
      <c r="DF41" s="5"/>
      <c r="DG41" s="52"/>
      <c r="DH41" s="2"/>
      <c r="DI41" s="4"/>
      <c r="DJ41" s="2"/>
      <c r="DK41" s="52"/>
      <c r="DL41" s="51"/>
      <c r="DM41" s="52"/>
      <c r="DN41" s="5"/>
      <c r="DO41" s="52">
        <v>42242</v>
      </c>
      <c r="DP41" s="51">
        <v>3.7039999999999997</v>
      </c>
      <c r="DQ41" s="46"/>
      <c r="DR41" s="2"/>
      <c r="DS41" s="52">
        <v>42242</v>
      </c>
      <c r="DT41" s="51">
        <v>4.0419999999999998</v>
      </c>
      <c r="DU41" s="52"/>
      <c r="DV41" s="5"/>
      <c r="DW41" s="52">
        <v>42242</v>
      </c>
      <c r="DX41" s="51">
        <v>3.1070000000000002</v>
      </c>
      <c r="DY41" s="46"/>
      <c r="DZ41" s="5"/>
      <c r="EA41" s="52">
        <v>42242</v>
      </c>
      <c r="EB41" s="51">
        <v>3.347</v>
      </c>
      <c r="EC41" s="46"/>
      <c r="ED41" s="5"/>
      <c r="EE41" s="52">
        <v>42242</v>
      </c>
      <c r="EF41" s="51">
        <v>3.4689999999999999</v>
      </c>
      <c r="EG41" s="46"/>
      <c r="EH41" s="2"/>
      <c r="EI41" s="52">
        <v>42242</v>
      </c>
      <c r="EJ41" s="51">
        <v>3.5750000000000002</v>
      </c>
      <c r="EK41" s="52"/>
      <c r="EL41" s="5"/>
      <c r="EM41" s="52">
        <v>42242</v>
      </c>
      <c r="EN41" s="51">
        <v>3.63</v>
      </c>
      <c r="EO41" s="46"/>
      <c r="EP41" s="271"/>
      <c r="EQ41" s="52">
        <v>42242</v>
      </c>
      <c r="ER41" s="51">
        <v>3.9329999999999998</v>
      </c>
      <c r="ES41" s="46"/>
      <c r="ET41" s="5"/>
      <c r="EU41" s="52">
        <v>42242</v>
      </c>
      <c r="EV41" s="51">
        <v>4.0679999999999996</v>
      </c>
      <c r="EW41" s="46"/>
      <c r="EX41" s="5"/>
      <c r="EY41" s="52">
        <v>42242</v>
      </c>
      <c r="EZ41" s="51">
        <v>4.6740000000000004</v>
      </c>
      <c r="FA41" s="46"/>
      <c r="FB41" s="2"/>
      <c r="FC41" s="52"/>
      <c r="FD41" s="51"/>
      <c r="FE41" s="52"/>
      <c r="FF41" s="90"/>
      <c r="FG41" s="52"/>
      <c r="FH41" s="51"/>
      <c r="FI41" s="46"/>
      <c r="FJ41" s="52"/>
      <c r="FK41" s="52"/>
      <c r="FL41" s="51"/>
      <c r="FM41" s="52"/>
      <c r="FN41" s="5"/>
      <c r="FO41" s="52">
        <v>42242</v>
      </c>
      <c r="FP41" s="51">
        <v>3.282</v>
      </c>
      <c r="FQ41" s="46"/>
      <c r="FR41" s="52"/>
      <c r="FS41" s="52">
        <v>42242</v>
      </c>
      <c r="FT41" s="51">
        <v>3.6790000000000003</v>
      </c>
      <c r="FU41" s="52"/>
      <c r="FV41" s="90"/>
      <c r="FW41" s="52">
        <v>42242</v>
      </c>
      <c r="FX41" s="51">
        <v>4.0949999999999998</v>
      </c>
      <c r="FY41" s="52"/>
      <c r="FZ41" s="90"/>
      <c r="GA41" s="52"/>
      <c r="GB41" s="51"/>
      <c r="GC41" s="46"/>
      <c r="GD41" s="2"/>
      <c r="GE41" s="52">
        <v>42242</v>
      </c>
      <c r="GF41" s="51">
        <v>3.3490000000000002</v>
      </c>
      <c r="GG41" s="52"/>
      <c r="GH41" s="5"/>
      <c r="GI41" s="52"/>
      <c r="GJ41" s="51"/>
      <c r="GK41" s="46"/>
      <c r="GL41" s="2"/>
      <c r="GM41" s="52"/>
      <c r="GN41" s="51"/>
      <c r="GO41" s="52"/>
      <c r="GP41" s="5"/>
      <c r="GQ41" s="52">
        <v>42242</v>
      </c>
      <c r="GR41" s="51">
        <v>3.15</v>
      </c>
      <c r="GS41" s="46"/>
      <c r="GT41" s="5"/>
      <c r="GU41" s="52">
        <v>42242</v>
      </c>
      <c r="GV41" s="51">
        <v>3.3130000000000002</v>
      </c>
      <c r="GW41" s="46"/>
      <c r="GX41" s="2"/>
      <c r="GY41" s="52">
        <v>42242</v>
      </c>
      <c r="GZ41" s="51">
        <v>3.7530000000000001</v>
      </c>
      <c r="HA41" s="52"/>
      <c r="HB41" s="271"/>
      <c r="HC41" s="52">
        <v>42242</v>
      </c>
      <c r="HD41" s="51">
        <v>3.952</v>
      </c>
      <c r="HE41" s="46"/>
      <c r="HF41" s="5"/>
      <c r="HG41" s="52">
        <v>42242</v>
      </c>
      <c r="HH41" s="51">
        <v>4.1749999999999998</v>
      </c>
      <c r="HI41" s="46"/>
      <c r="HJ41" s="271"/>
      <c r="HK41" s="52">
        <v>42242</v>
      </c>
      <c r="HL41" s="51">
        <v>4.6980000000000004</v>
      </c>
      <c r="HM41" s="46"/>
      <c r="HN41" s="2"/>
      <c r="HO41" s="52"/>
      <c r="HP41" s="51"/>
      <c r="HQ41" s="52"/>
      <c r="HR41" s="5"/>
      <c r="HS41" s="52">
        <v>42242</v>
      </c>
      <c r="HT41" s="51">
        <v>3.4750000000000001</v>
      </c>
      <c r="HU41" s="46"/>
      <c r="HV41" s="2"/>
      <c r="HW41" s="52">
        <v>42242</v>
      </c>
      <c r="HX41" s="51">
        <v>4.01</v>
      </c>
      <c r="HY41" s="52"/>
      <c r="HZ41" s="5"/>
      <c r="IA41" s="52">
        <v>42242</v>
      </c>
      <c r="IB41" s="51">
        <v>4.3449999999999998</v>
      </c>
      <c r="IC41" s="46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</row>
    <row r="42" spans="2:248" x14ac:dyDescent="0.25">
      <c r="B42" s="5"/>
      <c r="C42" s="52">
        <v>42243</v>
      </c>
      <c r="D42" s="2">
        <v>3.294</v>
      </c>
      <c r="E42" s="52"/>
      <c r="F42" s="5"/>
      <c r="G42" s="52">
        <v>42243</v>
      </c>
      <c r="H42" s="2">
        <v>3.3340000000000001</v>
      </c>
      <c r="I42" s="46"/>
      <c r="J42" s="2"/>
      <c r="K42" s="52">
        <v>42243</v>
      </c>
      <c r="L42" s="51">
        <v>3.21</v>
      </c>
      <c r="M42" s="46"/>
      <c r="N42" s="90"/>
      <c r="O42" s="52">
        <v>42243</v>
      </c>
      <c r="P42" s="2">
        <v>3.2759999999999998</v>
      </c>
      <c r="Q42" s="46"/>
      <c r="R42" s="52"/>
      <c r="S42" s="52">
        <v>42243</v>
      </c>
      <c r="T42" s="2">
        <v>3.645</v>
      </c>
      <c r="U42" s="52"/>
      <c r="V42" s="90"/>
      <c r="W42" s="52">
        <v>42243</v>
      </c>
      <c r="X42" s="2">
        <v>3.9239999999999999</v>
      </c>
      <c r="Y42" s="46"/>
      <c r="Z42" s="2"/>
      <c r="AA42" s="52"/>
      <c r="AB42" s="2"/>
      <c r="AC42" s="52"/>
      <c r="AD42" s="5"/>
      <c r="AE42" s="52">
        <v>42243</v>
      </c>
      <c r="AF42" s="2">
        <v>3.4470000000000001</v>
      </c>
      <c r="AG42" s="46"/>
      <c r="AH42" s="2"/>
      <c r="AI42" s="52">
        <v>42243</v>
      </c>
      <c r="AJ42" s="2">
        <v>3.4689999999999999</v>
      </c>
      <c r="AK42" s="46"/>
      <c r="AL42" s="52"/>
      <c r="AM42" s="52">
        <v>42243</v>
      </c>
      <c r="AN42" s="51">
        <v>4.0990000000000002</v>
      </c>
      <c r="AO42" s="46"/>
      <c r="AP42" s="2"/>
      <c r="AQ42" s="52">
        <v>42243</v>
      </c>
      <c r="AR42" s="2">
        <v>4.266</v>
      </c>
      <c r="AS42" s="52"/>
      <c r="AT42" s="5"/>
      <c r="AU42" s="52">
        <v>42243</v>
      </c>
      <c r="AV42" s="2">
        <v>4.7080000000000002</v>
      </c>
      <c r="AW42" s="46"/>
      <c r="AX42" s="2"/>
      <c r="AY42" s="52"/>
      <c r="AZ42" s="2"/>
      <c r="BA42" s="52"/>
      <c r="BB42" s="5"/>
      <c r="BC42" s="52">
        <v>42243</v>
      </c>
      <c r="BD42" s="2">
        <v>3.508</v>
      </c>
      <c r="BE42" s="46"/>
      <c r="BF42" s="2"/>
      <c r="BG42" s="52">
        <v>42243</v>
      </c>
      <c r="BH42" s="2">
        <v>3.9470000000000001</v>
      </c>
      <c r="BI42" s="52"/>
      <c r="BJ42" s="5"/>
      <c r="BK42" s="52">
        <v>42243</v>
      </c>
      <c r="BL42" s="2">
        <v>4.2050000000000001</v>
      </c>
      <c r="BM42" s="46"/>
      <c r="BN42" s="2"/>
      <c r="BO42" s="52">
        <v>42243</v>
      </c>
      <c r="BP42" s="2">
        <v>4.8070000000000004</v>
      </c>
      <c r="BQ42" s="52"/>
      <c r="BR42" s="5"/>
      <c r="BS42" s="52"/>
      <c r="BT42" s="2"/>
      <c r="BU42" s="46"/>
      <c r="BV42" s="2"/>
      <c r="BW42" s="52"/>
      <c r="BX42" s="2"/>
      <c r="BY42" s="52"/>
      <c r="BZ42" s="5"/>
      <c r="CA42" s="52">
        <v>42243</v>
      </c>
      <c r="CB42" s="2">
        <v>4.2930000000000001</v>
      </c>
      <c r="CC42" s="46"/>
      <c r="CD42" s="52"/>
      <c r="CE42" s="52">
        <v>42243</v>
      </c>
      <c r="CF42" s="51">
        <v>4.3380000000000001</v>
      </c>
      <c r="CG42" s="52"/>
      <c r="CH42" s="5"/>
      <c r="CI42" s="52"/>
      <c r="CJ42" s="51"/>
      <c r="CK42" s="46"/>
      <c r="CL42" s="52"/>
      <c r="CM42" s="52">
        <v>42243</v>
      </c>
      <c r="CN42" s="51">
        <v>3.6669999999999998</v>
      </c>
      <c r="CO42" s="52"/>
      <c r="CP42" s="90"/>
      <c r="CQ42" s="52">
        <v>42243</v>
      </c>
      <c r="CR42" s="51">
        <v>3.8769999999999998</v>
      </c>
      <c r="CS42" s="46"/>
      <c r="CT42" s="90"/>
      <c r="CU42" s="52">
        <v>42243</v>
      </c>
      <c r="CV42" s="51">
        <v>3.964</v>
      </c>
      <c r="CW42" s="46"/>
      <c r="CX42" s="52"/>
      <c r="CY42" s="52">
        <v>42243</v>
      </c>
      <c r="CZ42" s="51">
        <v>4.3780000000000001</v>
      </c>
      <c r="DA42" s="52"/>
      <c r="DB42" s="271"/>
      <c r="DC42" s="52"/>
      <c r="DD42" s="51"/>
      <c r="DE42" s="46"/>
      <c r="DF42" s="5"/>
      <c r="DG42" s="52"/>
      <c r="DH42" s="2"/>
      <c r="DI42" s="4"/>
      <c r="DJ42" s="2"/>
      <c r="DK42" s="52"/>
      <c r="DL42" s="51"/>
      <c r="DM42" s="52"/>
      <c r="DN42" s="5"/>
      <c r="DO42" s="52">
        <v>42243</v>
      </c>
      <c r="DP42" s="51">
        <v>3.68</v>
      </c>
      <c r="DQ42" s="46"/>
      <c r="DR42" s="2"/>
      <c r="DS42" s="52">
        <v>42243</v>
      </c>
      <c r="DT42" s="51">
        <v>4.0679999999999996</v>
      </c>
      <c r="DU42" s="52"/>
      <c r="DV42" s="5"/>
      <c r="DW42" s="52">
        <v>42243</v>
      </c>
      <c r="DX42" s="51">
        <v>3.0990000000000002</v>
      </c>
      <c r="DY42" s="46"/>
      <c r="DZ42" s="5"/>
      <c r="EA42" s="52">
        <v>42243</v>
      </c>
      <c r="EB42" s="51">
        <v>3.339</v>
      </c>
      <c r="EC42" s="46"/>
      <c r="ED42" s="5"/>
      <c r="EE42" s="52">
        <v>42243</v>
      </c>
      <c r="EF42" s="51">
        <v>3.4620000000000002</v>
      </c>
      <c r="EG42" s="46"/>
      <c r="EH42" s="2"/>
      <c r="EI42" s="52">
        <v>42243</v>
      </c>
      <c r="EJ42" s="51">
        <v>3.5949999999999998</v>
      </c>
      <c r="EK42" s="52"/>
      <c r="EL42" s="5"/>
      <c r="EM42" s="52">
        <v>42243</v>
      </c>
      <c r="EN42" s="51">
        <v>3.6360000000000001</v>
      </c>
      <c r="EO42" s="46"/>
      <c r="EP42" s="271"/>
      <c r="EQ42" s="52">
        <v>42243</v>
      </c>
      <c r="ER42" s="51">
        <v>3.9470000000000001</v>
      </c>
      <c r="ES42" s="46"/>
      <c r="ET42" s="5"/>
      <c r="EU42" s="52">
        <v>42243</v>
      </c>
      <c r="EV42" s="51">
        <v>4.1020000000000003</v>
      </c>
      <c r="EW42" s="46"/>
      <c r="EX42" s="5"/>
      <c r="EY42" s="52">
        <v>42243</v>
      </c>
      <c r="EZ42" s="51">
        <v>4.7169999999999996</v>
      </c>
      <c r="FA42" s="46"/>
      <c r="FB42" s="2"/>
      <c r="FC42" s="52"/>
      <c r="FD42" s="51"/>
      <c r="FE42" s="52"/>
      <c r="FF42" s="90"/>
      <c r="FG42" s="52"/>
      <c r="FH42" s="51"/>
      <c r="FI42" s="46"/>
      <c r="FJ42" s="52"/>
      <c r="FK42" s="52"/>
      <c r="FL42" s="51"/>
      <c r="FM42" s="52"/>
      <c r="FN42" s="5"/>
      <c r="FO42" s="52">
        <v>42243</v>
      </c>
      <c r="FP42" s="51">
        <v>3.2669999999999999</v>
      </c>
      <c r="FQ42" s="46"/>
      <c r="FR42" s="52"/>
      <c r="FS42" s="52">
        <v>42243</v>
      </c>
      <c r="FT42" s="51">
        <v>3.6840000000000002</v>
      </c>
      <c r="FU42" s="52"/>
      <c r="FV42" s="90"/>
      <c r="FW42" s="52">
        <v>42243</v>
      </c>
      <c r="FX42" s="51">
        <v>4.1109999999999998</v>
      </c>
      <c r="FY42" s="52"/>
      <c r="FZ42" s="90"/>
      <c r="GA42" s="52"/>
      <c r="GB42" s="51"/>
      <c r="GC42" s="46"/>
      <c r="GD42" s="2"/>
      <c r="GE42" s="52">
        <v>42243</v>
      </c>
      <c r="GF42" s="51">
        <v>3.3319999999999999</v>
      </c>
      <c r="GG42" s="52"/>
      <c r="GH42" s="5"/>
      <c r="GI42" s="52"/>
      <c r="GJ42" s="51"/>
      <c r="GK42" s="46"/>
      <c r="GL42" s="2"/>
      <c r="GM42" s="52"/>
      <c r="GN42" s="51"/>
      <c r="GO42" s="52"/>
      <c r="GP42" s="5"/>
      <c r="GQ42" s="52">
        <v>42243</v>
      </c>
      <c r="GR42" s="51">
        <v>3.1230000000000002</v>
      </c>
      <c r="GS42" s="46"/>
      <c r="GT42" s="5"/>
      <c r="GU42" s="52">
        <v>42243</v>
      </c>
      <c r="GV42" s="51">
        <v>3.2890000000000001</v>
      </c>
      <c r="GW42" s="46"/>
      <c r="GX42" s="2"/>
      <c r="GY42" s="52">
        <v>42243</v>
      </c>
      <c r="GZ42" s="51">
        <v>3.7589999999999999</v>
      </c>
      <c r="HA42" s="52"/>
      <c r="HB42" s="271"/>
      <c r="HC42" s="52">
        <v>42243</v>
      </c>
      <c r="HD42" s="51">
        <v>3.9630000000000001</v>
      </c>
      <c r="HE42" s="46"/>
      <c r="HF42" s="5"/>
      <c r="HG42" s="52">
        <v>42243</v>
      </c>
      <c r="HH42" s="51">
        <v>4.2</v>
      </c>
      <c r="HI42" s="46"/>
      <c r="HJ42" s="271"/>
      <c r="HK42" s="52">
        <v>42243</v>
      </c>
      <c r="HL42" s="51">
        <v>4.734</v>
      </c>
      <c r="HM42" s="46"/>
      <c r="HN42" s="2"/>
      <c r="HO42" s="52"/>
      <c r="HP42" s="51"/>
      <c r="HQ42" s="52"/>
      <c r="HR42" s="5"/>
      <c r="HS42" s="52">
        <v>42243</v>
      </c>
      <c r="HT42" s="51">
        <v>3.4460000000000002</v>
      </c>
      <c r="HU42" s="46"/>
      <c r="HV42" s="2"/>
      <c r="HW42" s="52">
        <v>42243</v>
      </c>
      <c r="HX42" s="51">
        <v>4.0110000000000001</v>
      </c>
      <c r="HY42" s="52"/>
      <c r="HZ42" s="5"/>
      <c r="IA42" s="52">
        <v>42243</v>
      </c>
      <c r="IB42" s="51">
        <v>4.359</v>
      </c>
      <c r="IC42" s="46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</row>
    <row r="43" spans="2:248" x14ac:dyDescent="0.25">
      <c r="B43" s="5"/>
      <c r="C43" s="52">
        <v>42244</v>
      </c>
      <c r="D43" s="2">
        <v>3.2519999999999998</v>
      </c>
      <c r="E43" s="2"/>
      <c r="F43" s="5"/>
      <c r="G43" s="52">
        <v>42244</v>
      </c>
      <c r="H43" s="2">
        <v>3.3260000000000001</v>
      </c>
      <c r="I43" s="4"/>
      <c r="J43" s="2"/>
      <c r="K43" s="52">
        <v>42244</v>
      </c>
      <c r="L43" s="51">
        <v>3.1850000000000001</v>
      </c>
      <c r="M43" s="4"/>
      <c r="N43" s="5"/>
      <c r="O43" s="52">
        <v>42244</v>
      </c>
      <c r="P43" s="2">
        <v>3.2810000000000001</v>
      </c>
      <c r="Q43" s="4"/>
      <c r="R43" s="2"/>
      <c r="S43" s="52">
        <v>42244</v>
      </c>
      <c r="T43" s="2">
        <v>3.6550000000000002</v>
      </c>
      <c r="U43" s="2"/>
      <c r="V43" s="5"/>
      <c r="W43" s="52">
        <v>42244</v>
      </c>
      <c r="X43" s="2">
        <v>3.9220000000000002</v>
      </c>
      <c r="Y43" s="4"/>
      <c r="Z43" s="2"/>
      <c r="AA43" s="52"/>
      <c r="AB43" s="2"/>
      <c r="AC43" s="2"/>
      <c r="AD43" s="5"/>
      <c r="AE43" s="52">
        <v>42244</v>
      </c>
      <c r="AF43" s="2">
        <v>3.4390000000000001</v>
      </c>
      <c r="AG43" s="4"/>
      <c r="AH43" s="2"/>
      <c r="AI43" s="52">
        <v>42244</v>
      </c>
      <c r="AJ43" s="2">
        <v>3.4470000000000001</v>
      </c>
      <c r="AK43" s="4"/>
      <c r="AL43" s="2"/>
      <c r="AM43" s="52">
        <v>42244</v>
      </c>
      <c r="AN43" s="51">
        <v>4.1070000000000002</v>
      </c>
      <c r="AO43" s="4"/>
      <c r="AP43" s="2"/>
      <c r="AQ43" s="52">
        <v>42244</v>
      </c>
      <c r="AR43" s="2">
        <v>4.2640000000000002</v>
      </c>
      <c r="AS43" s="2"/>
      <c r="AT43" s="5"/>
      <c r="AU43" s="52">
        <v>42244</v>
      </c>
      <c r="AV43" s="2">
        <v>4.74</v>
      </c>
      <c r="AW43" s="4"/>
      <c r="AX43" s="2"/>
      <c r="AY43" s="52"/>
      <c r="AZ43" s="2"/>
      <c r="BA43" s="2"/>
      <c r="BB43" s="5"/>
      <c r="BC43" s="52">
        <v>42244</v>
      </c>
      <c r="BD43" s="2">
        <v>3.4660000000000002</v>
      </c>
      <c r="BE43" s="4"/>
      <c r="BF43" s="2"/>
      <c r="BG43" s="52">
        <v>42244</v>
      </c>
      <c r="BH43" s="2">
        <v>3.9529999999999998</v>
      </c>
      <c r="BI43" s="2"/>
      <c r="BJ43" s="5"/>
      <c r="BK43" s="52">
        <v>42244</v>
      </c>
      <c r="BL43" s="2">
        <v>4.1890000000000001</v>
      </c>
      <c r="BM43" s="4"/>
      <c r="BN43" s="2"/>
      <c r="BO43" s="52">
        <v>42244</v>
      </c>
      <c r="BP43" s="2">
        <v>4.8250000000000002</v>
      </c>
      <c r="BQ43" s="2"/>
      <c r="BR43" s="5"/>
      <c r="BS43" s="52"/>
      <c r="BT43" s="2"/>
      <c r="BU43" s="4"/>
      <c r="BV43" s="2"/>
      <c r="BW43" s="52"/>
      <c r="BX43" s="2"/>
      <c r="BY43" s="2"/>
      <c r="BZ43" s="5"/>
      <c r="CA43" s="52">
        <v>42244</v>
      </c>
      <c r="CB43" s="2">
        <v>4.3120000000000003</v>
      </c>
      <c r="CC43" s="4"/>
      <c r="CD43" s="2"/>
      <c r="CE43" s="52">
        <v>42244</v>
      </c>
      <c r="CF43" s="51">
        <v>4.3380000000000001</v>
      </c>
      <c r="CG43" s="2"/>
      <c r="CH43" s="5"/>
      <c r="CI43" s="52"/>
      <c r="CJ43" s="51"/>
      <c r="CK43" s="4"/>
      <c r="CL43" s="52"/>
      <c r="CM43" s="52">
        <v>42244</v>
      </c>
      <c r="CN43" s="51">
        <v>3.661</v>
      </c>
      <c r="CO43" s="2"/>
      <c r="CP43" s="90"/>
      <c r="CQ43" s="52">
        <v>42244</v>
      </c>
      <c r="CR43" s="51">
        <v>3.931</v>
      </c>
      <c r="CS43" s="4"/>
      <c r="CT43" s="90"/>
      <c r="CU43" s="52">
        <v>42244</v>
      </c>
      <c r="CV43" s="51">
        <v>3.9580000000000002</v>
      </c>
      <c r="CW43" s="4"/>
      <c r="CX43" s="52"/>
      <c r="CY43" s="52">
        <v>42244</v>
      </c>
      <c r="CZ43" s="51">
        <v>4.3940000000000001</v>
      </c>
      <c r="DA43" s="2"/>
      <c r="DB43" s="271"/>
      <c r="DC43" s="52"/>
      <c r="DD43" s="51"/>
      <c r="DE43" s="270"/>
      <c r="DF43" s="5"/>
      <c r="DG43" s="52"/>
      <c r="DH43" s="2"/>
      <c r="DI43" s="4"/>
      <c r="DJ43" s="2"/>
      <c r="DK43" s="52"/>
      <c r="DL43" s="51"/>
      <c r="DM43" s="2"/>
      <c r="DN43" s="5"/>
      <c r="DO43" s="52">
        <v>42244</v>
      </c>
      <c r="DP43" s="51">
        <v>3.6850000000000001</v>
      </c>
      <c r="DQ43" s="4"/>
      <c r="DR43" s="2"/>
      <c r="DS43" s="52">
        <v>42244</v>
      </c>
      <c r="DT43" s="51">
        <v>4.0810000000000004</v>
      </c>
      <c r="DU43" s="2"/>
      <c r="DV43" s="5"/>
      <c r="DW43" s="52">
        <v>42244</v>
      </c>
      <c r="DX43" s="51">
        <v>3.09</v>
      </c>
      <c r="DY43" s="4"/>
      <c r="DZ43" s="5"/>
      <c r="EA43" s="52">
        <v>42244</v>
      </c>
      <c r="EB43" s="51">
        <v>3.3370000000000002</v>
      </c>
      <c r="EC43" s="4"/>
      <c r="ED43" s="5"/>
      <c r="EE43" s="52">
        <v>42244</v>
      </c>
      <c r="EF43" s="51">
        <v>3.4670000000000001</v>
      </c>
      <c r="EG43" s="4"/>
      <c r="EH43" s="2"/>
      <c r="EI43" s="52">
        <v>42244</v>
      </c>
      <c r="EJ43" s="51">
        <v>3.5709999999999997</v>
      </c>
      <c r="EK43" s="2"/>
      <c r="EL43" s="5"/>
      <c r="EM43" s="52">
        <v>42244</v>
      </c>
      <c r="EN43" s="51">
        <v>3.6419999999999999</v>
      </c>
      <c r="EO43" s="4"/>
      <c r="EP43" s="271"/>
      <c r="EQ43" s="52">
        <v>42244</v>
      </c>
      <c r="ER43" s="51">
        <v>3.9710000000000001</v>
      </c>
      <c r="ES43" s="270"/>
      <c r="ET43" s="5"/>
      <c r="EU43" s="52">
        <v>42244</v>
      </c>
      <c r="EV43" s="51">
        <v>4.117</v>
      </c>
      <c r="EW43" s="4"/>
      <c r="EX43" s="5"/>
      <c r="EY43" s="52">
        <v>42244</v>
      </c>
      <c r="EZ43" s="51">
        <v>4.7480000000000002</v>
      </c>
      <c r="FA43" s="4"/>
      <c r="FB43" s="2"/>
      <c r="FC43" s="52"/>
      <c r="FD43" s="51"/>
      <c r="FE43" s="2"/>
      <c r="FF43" s="5"/>
      <c r="FG43" s="52"/>
      <c r="FH43" s="51"/>
      <c r="FI43" s="4"/>
      <c r="FJ43" s="2"/>
      <c r="FK43" s="52"/>
      <c r="FL43" s="51"/>
      <c r="FM43" s="2"/>
      <c r="FN43" s="5"/>
      <c r="FO43" s="52">
        <v>42244</v>
      </c>
      <c r="FP43" s="51">
        <v>3.2509999999999999</v>
      </c>
      <c r="FQ43" s="4"/>
      <c r="FR43" s="2"/>
      <c r="FS43" s="52">
        <v>42244</v>
      </c>
      <c r="FT43" s="51">
        <v>3.6779999999999999</v>
      </c>
      <c r="FU43" s="2"/>
      <c r="FV43" s="5"/>
      <c r="FW43" s="52">
        <v>42244</v>
      </c>
      <c r="FX43" s="51">
        <v>4.1440000000000001</v>
      </c>
      <c r="FY43" s="2"/>
      <c r="FZ43" s="5"/>
      <c r="GA43" s="52"/>
      <c r="GB43" s="51"/>
      <c r="GC43" s="4"/>
      <c r="GD43" s="2"/>
      <c r="GE43" s="52">
        <v>42244</v>
      </c>
      <c r="GF43" s="51">
        <v>3.3220000000000001</v>
      </c>
      <c r="GG43" s="2"/>
      <c r="GH43" s="5"/>
      <c r="GI43" s="52"/>
      <c r="GJ43" s="51"/>
      <c r="GK43" s="4"/>
      <c r="GL43" s="2"/>
      <c r="GM43" s="52"/>
      <c r="GN43" s="51"/>
      <c r="GO43" s="2"/>
      <c r="GP43" s="5"/>
      <c r="GQ43" s="52">
        <v>42244</v>
      </c>
      <c r="GR43" s="51">
        <v>3.13</v>
      </c>
      <c r="GS43" s="4"/>
      <c r="GT43" s="5"/>
      <c r="GU43" s="52">
        <v>42244</v>
      </c>
      <c r="GV43" s="51">
        <v>3.3290000000000002</v>
      </c>
      <c r="GW43" s="270"/>
      <c r="GX43" s="2"/>
      <c r="GY43" s="52">
        <v>42244</v>
      </c>
      <c r="GZ43" s="51">
        <v>3.7610000000000001</v>
      </c>
      <c r="HA43" s="2"/>
      <c r="HB43" s="271"/>
      <c r="HC43" s="52">
        <v>42244</v>
      </c>
      <c r="HD43" s="51">
        <v>3.98</v>
      </c>
      <c r="HE43" s="270"/>
      <c r="HF43" s="5"/>
      <c r="HG43" s="52">
        <v>42244</v>
      </c>
      <c r="HH43" s="51">
        <v>4.2119999999999997</v>
      </c>
      <c r="HI43" s="4"/>
      <c r="HJ43" s="271"/>
      <c r="HK43" s="52">
        <v>42244</v>
      </c>
      <c r="HL43" s="51">
        <v>4.7720000000000002</v>
      </c>
      <c r="HM43" s="270"/>
      <c r="HN43" s="2"/>
      <c r="HO43" s="52"/>
      <c r="HP43" s="51"/>
      <c r="HQ43" s="2"/>
      <c r="HR43" s="5"/>
      <c r="HS43" s="52">
        <v>42244</v>
      </c>
      <c r="HT43" s="51">
        <v>3.452</v>
      </c>
      <c r="HU43" s="4"/>
      <c r="HV43" s="2"/>
      <c r="HW43" s="52">
        <v>42244</v>
      </c>
      <c r="HX43" s="51">
        <v>4.0119999999999996</v>
      </c>
      <c r="HY43" s="2"/>
      <c r="HZ43" s="5"/>
      <c r="IA43" s="52">
        <v>42244</v>
      </c>
      <c r="IB43" s="51">
        <v>4.3739999999999997</v>
      </c>
      <c r="IC43" s="4"/>
    </row>
    <row r="44" spans="2:248" x14ac:dyDescent="0.25">
      <c r="B44" s="5"/>
      <c r="C44" s="52">
        <v>42247</v>
      </c>
      <c r="D44" s="2">
        <v>3.31</v>
      </c>
      <c r="E44" s="2"/>
      <c r="F44" s="5"/>
      <c r="G44" s="52">
        <v>42247</v>
      </c>
      <c r="H44" s="2">
        <v>3.3210000000000002</v>
      </c>
      <c r="I44" s="4"/>
      <c r="J44" s="2"/>
      <c r="K44" s="52">
        <v>42247</v>
      </c>
      <c r="L44" s="51">
        <v>3.1709999999999998</v>
      </c>
      <c r="M44" s="4"/>
      <c r="N44" s="5"/>
      <c r="O44" s="52">
        <v>42247</v>
      </c>
      <c r="P44" s="2">
        <v>3.2589999999999999</v>
      </c>
      <c r="Q44" s="4"/>
      <c r="R44" s="2"/>
      <c r="S44" s="52">
        <v>42247</v>
      </c>
      <c r="T44" s="2">
        <v>3.629</v>
      </c>
      <c r="U44" s="2"/>
      <c r="V44" s="5"/>
      <c r="W44" s="52">
        <v>42247</v>
      </c>
      <c r="X44" s="2">
        <v>3.9</v>
      </c>
      <c r="Y44" s="4"/>
      <c r="Z44" s="2"/>
      <c r="AA44" s="52"/>
      <c r="AB44" s="2"/>
      <c r="AC44" s="2"/>
      <c r="AD44" s="5"/>
      <c r="AE44" s="52">
        <v>42247</v>
      </c>
      <c r="AF44" s="2">
        <v>3.427</v>
      </c>
      <c r="AG44" s="4"/>
      <c r="AH44" s="2"/>
      <c r="AI44" s="52">
        <v>42247</v>
      </c>
      <c r="AJ44" s="2">
        <v>3.4340000000000002</v>
      </c>
      <c r="AK44" s="4"/>
      <c r="AL44" s="2"/>
      <c r="AM44" s="52">
        <v>42247</v>
      </c>
      <c r="AN44" s="51">
        <v>4.0830000000000002</v>
      </c>
      <c r="AO44" s="4"/>
      <c r="AP44" s="2"/>
      <c r="AQ44" s="52">
        <v>42247</v>
      </c>
      <c r="AR44" s="2">
        <v>4.24</v>
      </c>
      <c r="AS44" s="2"/>
      <c r="AT44" s="5"/>
      <c r="AU44" s="52">
        <v>42247</v>
      </c>
      <c r="AV44" s="2">
        <v>4.7160000000000002</v>
      </c>
      <c r="AW44" s="4"/>
      <c r="AX44" s="2"/>
      <c r="AY44" s="52"/>
      <c r="AZ44" s="2"/>
      <c r="BA44" s="2"/>
      <c r="BB44" s="5"/>
      <c r="BC44" s="52">
        <v>42247</v>
      </c>
      <c r="BD44" s="2">
        <v>3.407</v>
      </c>
      <c r="BE44" s="4"/>
      <c r="BF44" s="2"/>
      <c r="BG44" s="52">
        <v>42247</v>
      </c>
      <c r="BH44" s="2">
        <v>3.93</v>
      </c>
      <c r="BI44" s="2"/>
      <c r="BJ44" s="5"/>
      <c r="BK44" s="52">
        <v>42247</v>
      </c>
      <c r="BL44" s="2">
        <v>4.1669999999999998</v>
      </c>
      <c r="BM44" s="4"/>
      <c r="BN44" s="2"/>
      <c r="BO44" s="52">
        <v>42247</v>
      </c>
      <c r="BP44" s="2">
        <v>4.8010000000000002</v>
      </c>
      <c r="BQ44" s="2"/>
      <c r="BR44" s="5"/>
      <c r="BS44" s="52"/>
      <c r="BT44" s="2"/>
      <c r="BU44" s="4"/>
      <c r="BV44" s="2"/>
      <c r="BW44" s="52"/>
      <c r="BX44" s="2"/>
      <c r="BY44" s="2"/>
      <c r="BZ44" s="5"/>
      <c r="CA44" s="52">
        <v>42247</v>
      </c>
      <c r="CB44" s="2">
        <v>4.2880000000000003</v>
      </c>
      <c r="CC44" s="4"/>
      <c r="CD44" s="2"/>
      <c r="CE44" s="52">
        <v>42247</v>
      </c>
      <c r="CF44" s="51">
        <v>4.3220000000000001</v>
      </c>
      <c r="CG44" s="2"/>
      <c r="CH44" s="5"/>
      <c r="CI44" s="52"/>
      <c r="CJ44" s="51"/>
      <c r="CK44" s="4"/>
      <c r="CL44" s="52"/>
      <c r="CM44" s="52">
        <v>42247</v>
      </c>
      <c r="CN44" s="51">
        <v>3.645</v>
      </c>
      <c r="CO44" s="2"/>
      <c r="CP44" s="90"/>
      <c r="CQ44" s="52">
        <v>42247</v>
      </c>
      <c r="CR44" s="51">
        <v>3.9079999999999999</v>
      </c>
      <c r="CS44" s="4"/>
      <c r="CT44" s="90"/>
      <c r="CU44" s="52">
        <v>42247</v>
      </c>
      <c r="CV44" s="51">
        <v>3.9379999999999997</v>
      </c>
      <c r="CW44" s="4"/>
      <c r="CX44" s="52"/>
      <c r="CY44" s="52">
        <v>42247</v>
      </c>
      <c r="CZ44" s="51">
        <v>4.3780000000000001</v>
      </c>
      <c r="DA44" s="2"/>
      <c r="DB44" s="271"/>
      <c r="DC44" s="52"/>
      <c r="DD44" s="51"/>
      <c r="DE44" s="270"/>
      <c r="DF44" s="5"/>
      <c r="DG44" s="52"/>
      <c r="DH44" s="2"/>
      <c r="DI44" s="4"/>
      <c r="DJ44" s="2"/>
      <c r="DK44" s="52"/>
      <c r="DL44" s="51"/>
      <c r="DM44" s="2"/>
      <c r="DN44" s="5"/>
      <c r="DO44" s="52">
        <v>42247</v>
      </c>
      <c r="DP44" s="51">
        <v>3.6509999999999998</v>
      </c>
      <c r="DQ44" s="4"/>
      <c r="DR44" s="2"/>
      <c r="DS44" s="52">
        <v>42247</v>
      </c>
      <c r="DT44" s="51">
        <v>4.0579999999999998</v>
      </c>
      <c r="DU44" s="2"/>
      <c r="DV44" s="5"/>
      <c r="DW44" s="52">
        <v>42247</v>
      </c>
      <c r="DX44" s="51">
        <v>3.077</v>
      </c>
      <c r="DY44" s="4"/>
      <c r="DZ44" s="5"/>
      <c r="EA44" s="52">
        <v>42247</v>
      </c>
      <c r="EB44" s="51">
        <v>3.3140000000000001</v>
      </c>
      <c r="EC44" s="4"/>
      <c r="ED44" s="5"/>
      <c r="EE44" s="52">
        <v>42247</v>
      </c>
      <c r="EF44" s="51">
        <v>3.444</v>
      </c>
      <c r="EG44" s="4"/>
      <c r="EH44" s="2"/>
      <c r="EI44" s="52">
        <v>42247</v>
      </c>
      <c r="EJ44" s="51">
        <v>3.5489999999999999</v>
      </c>
      <c r="EK44" s="2"/>
      <c r="EL44" s="5"/>
      <c r="EM44" s="52">
        <v>42247</v>
      </c>
      <c r="EN44" s="51">
        <v>3.6189999999999998</v>
      </c>
      <c r="EO44" s="4"/>
      <c r="EP44" s="271"/>
      <c r="EQ44" s="52">
        <v>42247</v>
      </c>
      <c r="ER44" s="51">
        <v>3.9489999999999998</v>
      </c>
      <c r="ES44" s="270"/>
      <c r="ET44" s="5"/>
      <c r="EU44" s="52">
        <v>42247</v>
      </c>
      <c r="EV44" s="51">
        <v>4.0910000000000002</v>
      </c>
      <c r="EW44" s="4"/>
      <c r="EX44" s="5"/>
      <c r="EY44" s="52">
        <v>42247</v>
      </c>
      <c r="EZ44" s="51">
        <v>4.718</v>
      </c>
      <c r="FA44" s="4"/>
      <c r="FB44" s="2"/>
      <c r="FC44" s="52"/>
      <c r="FD44" s="51"/>
      <c r="FE44" s="2"/>
      <c r="FF44" s="5"/>
      <c r="FG44" s="52"/>
      <c r="FH44" s="51"/>
      <c r="FI44" s="4"/>
      <c r="FJ44" s="2"/>
      <c r="FK44" s="52"/>
      <c r="FL44" s="51"/>
      <c r="FM44" s="2"/>
      <c r="FN44" s="5"/>
      <c r="FO44" s="52">
        <v>42247</v>
      </c>
      <c r="FP44" s="51">
        <v>3.2509999999999999</v>
      </c>
      <c r="FQ44" s="4"/>
      <c r="FR44" s="2"/>
      <c r="FS44" s="52">
        <v>42247</v>
      </c>
      <c r="FT44" s="51">
        <v>3.6550000000000002</v>
      </c>
      <c r="FU44" s="2"/>
      <c r="FV44" s="5"/>
      <c r="FW44" s="52">
        <v>42247</v>
      </c>
      <c r="FX44" s="51">
        <v>4.1219999999999999</v>
      </c>
      <c r="FY44" s="2"/>
      <c r="FZ44" s="5"/>
      <c r="GA44" s="52"/>
      <c r="GB44" s="51"/>
      <c r="GC44" s="4"/>
      <c r="GD44" s="2"/>
      <c r="GE44" s="52">
        <v>42247</v>
      </c>
      <c r="GF44" s="51">
        <v>3.302</v>
      </c>
      <c r="GG44" s="2"/>
      <c r="GH44" s="5"/>
      <c r="GI44" s="52"/>
      <c r="GJ44" s="51"/>
      <c r="GK44" s="4"/>
      <c r="GL44" s="2"/>
      <c r="GM44" s="52"/>
      <c r="GN44" s="51"/>
      <c r="GO44" s="2"/>
      <c r="GP44" s="5"/>
      <c r="GQ44" s="52">
        <v>42247</v>
      </c>
      <c r="GR44" s="51">
        <v>3.133</v>
      </c>
      <c r="GS44" s="4"/>
      <c r="GT44" s="2"/>
      <c r="GU44" s="52">
        <v>42247</v>
      </c>
      <c r="GV44" s="2">
        <v>3.3069999999999999</v>
      </c>
      <c r="GW44" s="270"/>
      <c r="GX44" s="2"/>
      <c r="GY44" s="52">
        <v>42247</v>
      </c>
      <c r="GZ44" s="51">
        <v>3.7410000000000001</v>
      </c>
      <c r="HA44" s="2"/>
      <c r="HB44" s="271"/>
      <c r="HC44" s="52">
        <v>42247</v>
      </c>
      <c r="HD44" s="51">
        <v>3.9619999999999997</v>
      </c>
      <c r="HE44" s="270"/>
      <c r="HF44" s="5"/>
      <c r="HG44" s="52">
        <v>42247</v>
      </c>
      <c r="HH44" s="51">
        <v>4.2</v>
      </c>
      <c r="HI44" s="4"/>
      <c r="HJ44" s="271"/>
      <c r="HK44" s="52">
        <v>42247</v>
      </c>
      <c r="HL44" s="51">
        <v>4.7460000000000004</v>
      </c>
      <c r="HM44" s="270"/>
      <c r="HN44" s="2"/>
      <c r="HO44" s="52"/>
      <c r="HP44" s="51"/>
      <c r="HQ44" s="2"/>
      <c r="HR44" s="5"/>
      <c r="HS44" s="52">
        <v>42247</v>
      </c>
      <c r="HT44" s="51">
        <v>3.4350000000000001</v>
      </c>
      <c r="HU44" s="4"/>
      <c r="HV44" s="2"/>
      <c r="HW44" s="52">
        <v>42247</v>
      </c>
      <c r="HX44" s="51">
        <v>3.988</v>
      </c>
      <c r="HY44" s="2"/>
      <c r="HZ44" s="5"/>
      <c r="IA44" s="52">
        <v>42247</v>
      </c>
      <c r="IB44" s="51">
        <v>4.351</v>
      </c>
      <c r="IC44" s="4"/>
    </row>
    <row r="45" spans="2:248" x14ac:dyDescent="0.25">
      <c r="B45" s="5"/>
      <c r="C45" s="52"/>
      <c r="D45" s="2"/>
      <c r="E45" s="2"/>
      <c r="F45" s="5"/>
      <c r="G45" s="52"/>
      <c r="H45" s="2"/>
      <c r="I45" s="4"/>
      <c r="J45" s="2"/>
      <c r="K45" s="52"/>
      <c r="L45" s="2"/>
      <c r="M45" s="4"/>
      <c r="N45" s="5"/>
      <c r="O45" s="52"/>
      <c r="P45" s="2"/>
      <c r="Q45" s="4"/>
      <c r="R45" s="2"/>
      <c r="S45" s="52"/>
      <c r="T45" s="2"/>
      <c r="U45" s="2"/>
      <c r="V45" s="5"/>
      <c r="W45" s="52"/>
      <c r="X45" s="2"/>
      <c r="Y45" s="4"/>
      <c r="Z45" s="2"/>
      <c r="AA45" s="52"/>
      <c r="AB45" s="2"/>
      <c r="AC45" s="2"/>
      <c r="AD45" s="5"/>
      <c r="AE45" s="52"/>
      <c r="AF45" s="2"/>
      <c r="AG45" s="4"/>
      <c r="AH45" s="2"/>
      <c r="AI45" s="52"/>
      <c r="AJ45" s="2"/>
      <c r="AK45" s="4"/>
      <c r="AL45" s="2"/>
      <c r="AM45" s="52"/>
      <c r="AN45" s="2"/>
      <c r="AO45" s="4"/>
      <c r="AP45" s="2"/>
      <c r="AQ45" s="52"/>
      <c r="AR45" s="2"/>
      <c r="AS45" s="2"/>
      <c r="AT45" s="5"/>
      <c r="AU45" s="52"/>
      <c r="AV45" s="2"/>
      <c r="AW45" s="4"/>
      <c r="AX45" s="2"/>
      <c r="AY45" s="52"/>
      <c r="AZ45" s="2"/>
      <c r="BA45" s="2"/>
      <c r="BB45" s="5"/>
      <c r="BC45" s="52"/>
      <c r="BD45" s="2"/>
      <c r="BE45" s="4"/>
      <c r="BF45" s="2"/>
      <c r="BG45" s="52"/>
      <c r="BH45" s="2"/>
      <c r="BI45" s="2"/>
      <c r="BJ45" s="5"/>
      <c r="BK45" s="52"/>
      <c r="BL45" s="2"/>
      <c r="BM45" s="4"/>
      <c r="BN45" s="2"/>
      <c r="BO45" s="52"/>
      <c r="BP45" s="2"/>
      <c r="BQ45" s="2"/>
      <c r="BR45" s="5"/>
      <c r="BS45" s="52"/>
      <c r="BT45" s="2"/>
      <c r="BU45" s="4"/>
      <c r="BV45" s="2"/>
      <c r="BW45" s="52"/>
      <c r="BX45" s="2"/>
      <c r="BY45" s="2"/>
      <c r="BZ45" s="5"/>
      <c r="CA45" s="52"/>
      <c r="CB45" s="2"/>
      <c r="CC45" s="4"/>
      <c r="CD45" s="2"/>
      <c r="CE45" s="52"/>
      <c r="CF45" s="2"/>
      <c r="CG45" s="2"/>
      <c r="CH45" s="5"/>
      <c r="CI45" s="52"/>
      <c r="CJ45" s="2"/>
      <c r="CK45" s="4"/>
      <c r="CL45" s="2"/>
      <c r="CM45" s="52"/>
      <c r="CN45" s="2"/>
      <c r="CO45" s="2"/>
      <c r="CP45" s="5"/>
      <c r="CQ45" s="52"/>
      <c r="CR45" s="2"/>
      <c r="CS45" s="4"/>
      <c r="CT45" s="5"/>
      <c r="CU45" s="52"/>
      <c r="CV45" s="2"/>
      <c r="CW45" s="4"/>
      <c r="CX45" s="2"/>
      <c r="CY45" s="52"/>
      <c r="CZ45" s="2"/>
      <c r="DA45" s="2"/>
      <c r="DB45" s="271"/>
      <c r="DC45" s="52"/>
      <c r="DD45" s="324"/>
      <c r="DE45" s="270"/>
      <c r="DF45" s="5"/>
      <c r="DG45" s="52"/>
      <c r="DH45" s="2"/>
      <c r="DI45" s="4"/>
      <c r="DJ45" s="2"/>
      <c r="DK45" s="52"/>
      <c r="DL45" s="2"/>
      <c r="DM45" s="2"/>
      <c r="DN45" s="5"/>
      <c r="DO45" s="52"/>
      <c r="DP45" s="2"/>
      <c r="DQ45" s="4"/>
      <c r="DR45" s="2"/>
      <c r="DS45" s="52"/>
      <c r="DT45" s="2"/>
      <c r="DU45" s="2"/>
      <c r="DV45" s="5"/>
      <c r="DW45" s="52"/>
      <c r="DX45" s="2"/>
      <c r="DY45" s="4"/>
      <c r="DZ45" s="5"/>
      <c r="EA45" s="52"/>
      <c r="EB45" s="2"/>
      <c r="EC45" s="4"/>
      <c r="ED45" s="5"/>
      <c r="EE45" s="52"/>
      <c r="EF45" s="2"/>
      <c r="EG45" s="4"/>
      <c r="EH45" s="2"/>
      <c r="EI45" s="52"/>
      <c r="EJ45" s="2"/>
      <c r="EK45" s="2"/>
      <c r="EL45" s="5"/>
      <c r="EM45" s="52"/>
      <c r="EN45" s="2"/>
      <c r="EO45" s="4"/>
      <c r="EP45" s="271"/>
      <c r="EQ45" s="52"/>
      <c r="ER45" s="324"/>
      <c r="ES45" s="270"/>
      <c r="ET45" s="5"/>
      <c r="EU45" s="52"/>
      <c r="EV45" s="2"/>
      <c r="EW45" s="4"/>
      <c r="EX45" s="5"/>
      <c r="EY45" s="52"/>
      <c r="EZ45" s="2"/>
      <c r="FA45" s="4"/>
      <c r="FB45" s="2"/>
      <c r="FC45" s="52"/>
      <c r="FD45" s="51"/>
      <c r="FE45" s="2"/>
      <c r="FF45" s="5"/>
      <c r="FG45" s="52"/>
      <c r="FH45" s="2"/>
      <c r="FI45" s="4"/>
      <c r="FJ45" s="2"/>
      <c r="FK45" s="52"/>
      <c r="FL45" s="2"/>
      <c r="FM45" s="2"/>
      <c r="FN45" s="5"/>
      <c r="FO45" s="52"/>
      <c r="FP45" s="2"/>
      <c r="FQ45" s="4"/>
      <c r="FR45" s="2"/>
      <c r="FS45" s="52"/>
      <c r="FT45" s="2"/>
      <c r="FU45" s="2"/>
      <c r="FV45" s="5"/>
      <c r="FW45" s="52"/>
      <c r="FX45" s="2"/>
      <c r="FY45" s="2"/>
      <c r="FZ45" s="5"/>
      <c r="GA45" s="52"/>
      <c r="GB45" s="2"/>
      <c r="GC45" s="4"/>
      <c r="GD45" s="2"/>
      <c r="GE45" s="52"/>
      <c r="GF45" s="2"/>
      <c r="GG45" s="2"/>
      <c r="GH45" s="5"/>
      <c r="GI45" s="52"/>
      <c r="GJ45" s="2"/>
      <c r="GK45" s="4"/>
      <c r="GL45" s="2"/>
      <c r="GM45" s="52"/>
      <c r="GN45" s="2"/>
      <c r="GO45" s="2"/>
      <c r="GP45" s="5"/>
      <c r="GQ45" s="52"/>
      <c r="GR45" s="2"/>
      <c r="GS45" s="4"/>
      <c r="GT45" s="2"/>
      <c r="GU45" s="52"/>
      <c r="GV45" s="2"/>
      <c r="GW45" s="270"/>
      <c r="GX45" s="2"/>
      <c r="GY45" s="52"/>
      <c r="GZ45" s="2"/>
      <c r="HA45" s="2"/>
      <c r="HB45" s="271"/>
      <c r="HC45" s="52"/>
      <c r="HD45" s="324"/>
      <c r="HE45" s="270"/>
      <c r="HF45" s="5"/>
      <c r="HG45" s="52"/>
      <c r="HH45" s="2"/>
      <c r="HI45" s="4"/>
      <c r="HJ45" s="271"/>
      <c r="HK45" s="52"/>
      <c r="HL45" s="324"/>
      <c r="HM45" s="270"/>
      <c r="HN45" s="2"/>
      <c r="HO45" s="52"/>
      <c r="HP45" s="2"/>
      <c r="HQ45" s="2"/>
      <c r="HR45" s="5"/>
      <c r="HS45" s="52"/>
      <c r="HT45" s="2"/>
      <c r="HU45" s="4"/>
      <c r="HV45" s="2"/>
      <c r="HW45" s="52"/>
      <c r="HX45" s="2"/>
      <c r="HY45" s="2"/>
      <c r="HZ45" s="5"/>
      <c r="IA45" s="52"/>
      <c r="IB45" s="2"/>
      <c r="IC45" s="4"/>
    </row>
    <row r="46" spans="2:248" x14ac:dyDescent="0.25">
      <c r="B46" s="5"/>
      <c r="C46" s="52"/>
      <c r="D46" s="2"/>
      <c r="E46" s="2"/>
      <c r="F46" s="5"/>
      <c r="G46" s="52"/>
      <c r="H46" s="2"/>
      <c r="I46" s="4"/>
      <c r="J46" s="2"/>
      <c r="K46" s="52"/>
      <c r="L46" s="2"/>
      <c r="M46" s="4"/>
      <c r="N46" s="5"/>
      <c r="O46" s="52"/>
      <c r="P46" s="2"/>
      <c r="Q46" s="4"/>
      <c r="R46" s="2"/>
      <c r="S46" s="52"/>
      <c r="T46" s="2"/>
      <c r="U46" s="2"/>
      <c r="V46" s="5"/>
      <c r="W46" s="52"/>
      <c r="X46" s="2"/>
      <c r="Y46" s="4"/>
      <c r="Z46" s="2"/>
      <c r="AA46" s="52"/>
      <c r="AB46" s="2"/>
      <c r="AC46" s="2"/>
      <c r="AD46" s="5"/>
      <c r="AE46" s="52"/>
      <c r="AF46" s="2"/>
      <c r="AG46" s="4"/>
      <c r="AH46" s="2"/>
      <c r="AI46" s="52"/>
      <c r="AJ46" s="2"/>
      <c r="AK46" s="4"/>
      <c r="AL46" s="2"/>
      <c r="AM46" s="52"/>
      <c r="AN46" s="2"/>
      <c r="AO46" s="4"/>
      <c r="AP46" s="2"/>
      <c r="AQ46" s="52"/>
      <c r="AR46" s="2"/>
      <c r="AS46" s="2"/>
      <c r="AT46" s="5"/>
      <c r="AU46" s="52"/>
      <c r="AV46" s="2"/>
      <c r="AW46" s="4"/>
      <c r="AX46" s="2"/>
      <c r="AY46" s="52"/>
      <c r="AZ46" s="2"/>
      <c r="BA46" s="2"/>
      <c r="BB46" s="5"/>
      <c r="BC46" s="52"/>
      <c r="BD46" s="2"/>
      <c r="BE46" s="4"/>
      <c r="BF46" s="2"/>
      <c r="BG46" s="52"/>
      <c r="BH46" s="2"/>
      <c r="BI46" s="2"/>
      <c r="BJ46" s="5"/>
      <c r="BK46" s="52"/>
      <c r="BL46" s="2"/>
      <c r="BM46" s="4"/>
      <c r="BN46" s="2"/>
      <c r="BO46" s="52"/>
      <c r="BP46" s="2"/>
      <c r="BQ46" s="2"/>
      <c r="BR46" s="5"/>
      <c r="BS46" s="52"/>
      <c r="BT46" s="2"/>
      <c r="BU46" s="4"/>
      <c r="BV46" s="2"/>
      <c r="BW46" s="52"/>
      <c r="BX46" s="2"/>
      <c r="BY46" s="2"/>
      <c r="BZ46" s="5"/>
      <c r="CA46" s="52"/>
      <c r="CB46" s="2"/>
      <c r="CC46" s="4"/>
      <c r="CD46" s="2"/>
      <c r="CE46" s="52"/>
      <c r="CF46" s="2"/>
      <c r="CG46" s="2"/>
      <c r="CH46" s="5"/>
      <c r="CI46" s="52"/>
      <c r="CJ46" s="2"/>
      <c r="CK46" s="4"/>
      <c r="CL46" s="2"/>
      <c r="CM46" s="52"/>
      <c r="CN46" s="2"/>
      <c r="CO46" s="2"/>
      <c r="CP46" s="5"/>
      <c r="CQ46" s="52"/>
      <c r="CR46" s="2"/>
      <c r="CS46" s="4"/>
      <c r="CT46" s="5"/>
      <c r="CU46" s="52"/>
      <c r="CV46" s="2"/>
      <c r="CW46" s="4"/>
      <c r="CX46" s="2"/>
      <c r="CY46" s="52"/>
      <c r="CZ46" s="2"/>
      <c r="DA46" s="2"/>
      <c r="DB46" s="271"/>
      <c r="DC46" s="52"/>
      <c r="DD46" s="324"/>
      <c r="DE46" s="270"/>
      <c r="DF46" s="5"/>
      <c r="DG46" s="52"/>
      <c r="DH46" s="2"/>
      <c r="DI46" s="4"/>
      <c r="DJ46" s="2"/>
      <c r="DK46" s="52"/>
      <c r="DL46" s="2"/>
      <c r="DM46" s="2"/>
      <c r="DN46" s="5"/>
      <c r="DO46" s="52"/>
      <c r="DP46" s="2"/>
      <c r="DQ46" s="4"/>
      <c r="DR46" s="2"/>
      <c r="DS46" s="52"/>
      <c r="DT46" s="2"/>
      <c r="DU46" s="2"/>
      <c r="DV46" s="5"/>
      <c r="DW46" s="52"/>
      <c r="DX46" s="2"/>
      <c r="DY46" s="4"/>
      <c r="DZ46" s="5"/>
      <c r="EA46" s="52"/>
      <c r="EB46" s="2"/>
      <c r="EC46" s="4"/>
      <c r="ED46" s="5"/>
      <c r="EE46" s="52"/>
      <c r="EF46" s="2"/>
      <c r="EG46" s="4"/>
      <c r="EH46" s="2"/>
      <c r="EI46" s="52"/>
      <c r="EJ46" s="2"/>
      <c r="EK46" s="2"/>
      <c r="EL46" s="5"/>
      <c r="EM46" s="52"/>
      <c r="EN46" s="2"/>
      <c r="EO46" s="4"/>
      <c r="EP46" s="271"/>
      <c r="EQ46" s="52"/>
      <c r="ER46" s="324"/>
      <c r="ES46" s="270"/>
      <c r="ET46" s="5"/>
      <c r="EU46" s="52"/>
      <c r="EV46" s="2"/>
      <c r="EW46" s="4"/>
      <c r="EX46" s="5"/>
      <c r="EY46" s="52"/>
      <c r="EZ46" s="2"/>
      <c r="FA46" s="4"/>
      <c r="FB46" s="2"/>
      <c r="FC46" s="52"/>
      <c r="FD46" s="51"/>
      <c r="FE46" s="2"/>
      <c r="FF46" s="5"/>
      <c r="FG46" s="52"/>
      <c r="FH46" s="2"/>
      <c r="FI46" s="4"/>
      <c r="FJ46" s="2"/>
      <c r="FK46" s="52"/>
      <c r="FL46" s="2"/>
      <c r="FM46" s="2"/>
      <c r="FN46" s="5"/>
      <c r="FO46" s="52"/>
      <c r="FP46" s="2"/>
      <c r="FQ46" s="4"/>
      <c r="FR46" s="2"/>
      <c r="FS46" s="52"/>
      <c r="FT46" s="2"/>
      <c r="FU46" s="2"/>
      <c r="FV46" s="5"/>
      <c r="FW46" s="2"/>
      <c r="FX46" s="2"/>
      <c r="FY46" s="2"/>
      <c r="FZ46" s="5"/>
      <c r="GA46" s="52"/>
      <c r="GB46" s="2"/>
      <c r="GC46" s="4"/>
      <c r="GD46" s="2"/>
      <c r="GE46" s="52"/>
      <c r="GF46" s="2"/>
      <c r="GG46" s="2"/>
      <c r="GH46" s="5"/>
      <c r="GI46" s="52"/>
      <c r="GJ46" s="2"/>
      <c r="GK46" s="4"/>
      <c r="GL46" s="2"/>
      <c r="GM46" s="52"/>
      <c r="GN46" s="2"/>
      <c r="GO46" s="2"/>
      <c r="GP46" s="5"/>
      <c r="GQ46" s="52"/>
      <c r="GR46" s="2"/>
      <c r="GS46" s="4"/>
      <c r="GT46" s="2"/>
      <c r="GU46" s="2"/>
      <c r="GV46" s="2"/>
      <c r="GW46" s="270"/>
      <c r="GX46" s="2"/>
      <c r="GY46" s="52"/>
      <c r="GZ46" s="2"/>
      <c r="HA46" s="2"/>
      <c r="HB46" s="271"/>
      <c r="HC46" s="52"/>
      <c r="HD46" s="324"/>
      <c r="HE46" s="270"/>
      <c r="HF46" s="5"/>
      <c r="HG46" s="52"/>
      <c r="HH46" s="2"/>
      <c r="HI46" s="4"/>
      <c r="HJ46" s="271"/>
      <c r="HK46" s="52"/>
      <c r="HL46" s="324"/>
      <c r="HM46" s="270"/>
      <c r="HN46" s="2"/>
      <c r="HO46" s="52"/>
      <c r="HP46" s="2"/>
      <c r="HQ46" s="2"/>
      <c r="HR46" s="5"/>
      <c r="HS46" s="52"/>
      <c r="HT46" s="2"/>
      <c r="HU46" s="4"/>
      <c r="HV46" s="2"/>
      <c r="HW46" s="52"/>
      <c r="HX46" s="2"/>
      <c r="HY46" s="2"/>
      <c r="HZ46" s="5"/>
      <c r="IA46" s="52"/>
      <c r="IB46" s="2"/>
      <c r="IC46" s="4"/>
    </row>
    <row r="47" spans="2:248" x14ac:dyDescent="0.25">
      <c r="B47" s="10"/>
      <c r="C47" s="47"/>
      <c r="D47" s="11"/>
      <c r="E47" s="11"/>
      <c r="F47" s="10"/>
      <c r="G47" s="47"/>
      <c r="H47" s="11"/>
      <c r="I47" s="14"/>
      <c r="J47" s="11"/>
      <c r="K47" s="47"/>
      <c r="L47" s="11"/>
      <c r="M47" s="14"/>
      <c r="N47" s="10"/>
      <c r="O47" s="47"/>
      <c r="P47" s="11"/>
      <c r="Q47" s="14"/>
      <c r="R47" s="11"/>
      <c r="S47" s="47"/>
      <c r="T47" s="11"/>
      <c r="U47" s="11"/>
      <c r="V47" s="10"/>
      <c r="W47" s="47"/>
      <c r="X47" s="11"/>
      <c r="Y47" s="14"/>
      <c r="Z47" s="11"/>
      <c r="AA47" s="47"/>
      <c r="AB47" s="11"/>
      <c r="AC47" s="11"/>
      <c r="AD47" s="10"/>
      <c r="AE47" s="47"/>
      <c r="AF47" s="11"/>
      <c r="AG47" s="14"/>
      <c r="AH47" s="11"/>
      <c r="AI47" s="47"/>
      <c r="AJ47" s="11"/>
      <c r="AK47" s="14"/>
      <c r="AL47" s="11"/>
      <c r="AM47" s="47"/>
      <c r="AN47" s="11"/>
      <c r="AO47" s="14"/>
      <c r="AP47" s="11"/>
      <c r="AQ47" s="47"/>
      <c r="AR47" s="11"/>
      <c r="AS47" s="11"/>
      <c r="AT47" s="10"/>
      <c r="AU47" s="47"/>
      <c r="AV47" s="11"/>
      <c r="AW47" s="14"/>
      <c r="AX47" s="11"/>
      <c r="AY47" s="47"/>
      <c r="AZ47" s="11"/>
      <c r="BA47" s="11"/>
      <c r="BB47" s="10"/>
      <c r="BC47" s="47"/>
      <c r="BD47" s="11"/>
      <c r="BE47" s="14"/>
      <c r="BF47" s="11"/>
      <c r="BG47" s="47"/>
      <c r="BH47" s="11"/>
      <c r="BI47" s="11"/>
      <c r="BJ47" s="10"/>
      <c r="BK47" s="47"/>
      <c r="BL47" s="11"/>
      <c r="BM47" s="14"/>
      <c r="BN47" s="11"/>
      <c r="BO47" s="47"/>
      <c r="BP47" s="11"/>
      <c r="BQ47" s="11"/>
      <c r="BR47" s="10"/>
      <c r="BS47" s="47"/>
      <c r="BT47" s="11"/>
      <c r="BU47" s="14"/>
      <c r="BV47" s="11"/>
      <c r="BW47" s="47"/>
      <c r="BX47" s="11"/>
      <c r="BY47" s="11"/>
      <c r="BZ47" s="10"/>
      <c r="CA47" s="47"/>
      <c r="CB47" s="11"/>
      <c r="CC47" s="14"/>
      <c r="CD47" s="11"/>
      <c r="CE47" s="11"/>
      <c r="CF47" s="11"/>
      <c r="CG47" s="11"/>
      <c r="CH47" s="10"/>
      <c r="CI47" s="47"/>
      <c r="CJ47" s="11"/>
      <c r="CK47" s="14"/>
      <c r="CL47" s="11"/>
      <c r="CM47" s="47"/>
      <c r="CN47" s="11"/>
      <c r="CO47" s="11"/>
      <c r="CP47" s="10"/>
      <c r="CQ47" s="47"/>
      <c r="CR47" s="11"/>
      <c r="CS47" s="14"/>
      <c r="CT47" s="10"/>
      <c r="CU47" s="47"/>
      <c r="CV47" s="11"/>
      <c r="CW47" s="14"/>
      <c r="CX47" s="11"/>
      <c r="CY47" s="47"/>
      <c r="CZ47" s="11"/>
      <c r="DA47" s="11"/>
      <c r="DB47" s="273"/>
      <c r="DC47" s="47"/>
      <c r="DD47" s="274"/>
      <c r="DE47" s="276"/>
      <c r="DF47" s="10"/>
      <c r="DG47" s="47"/>
      <c r="DH47" s="11"/>
      <c r="DI47" s="14"/>
      <c r="DJ47" s="11"/>
      <c r="DK47" s="47"/>
      <c r="DL47" s="11"/>
      <c r="DM47" s="11"/>
      <c r="DN47" s="10"/>
      <c r="DO47" s="47"/>
      <c r="DP47" s="11"/>
      <c r="DQ47" s="14"/>
      <c r="DR47" s="11"/>
      <c r="DS47" s="47"/>
      <c r="DT47" s="11"/>
      <c r="DU47" s="11"/>
      <c r="DV47" s="10"/>
      <c r="DW47" s="47"/>
      <c r="DX47" s="11"/>
      <c r="DY47" s="14"/>
      <c r="DZ47" s="10"/>
      <c r="EA47" s="47"/>
      <c r="EB47" s="11"/>
      <c r="EC47" s="14"/>
      <c r="ED47" s="10"/>
      <c r="EE47" s="47"/>
      <c r="EF47" s="11"/>
      <c r="EG47" s="14"/>
      <c r="EH47" s="11"/>
      <c r="EI47" s="47"/>
      <c r="EJ47" s="11"/>
      <c r="EK47" s="11"/>
      <c r="EL47" s="10"/>
      <c r="EM47" s="47"/>
      <c r="EN47" s="11"/>
      <c r="EO47" s="14"/>
      <c r="EP47" s="273"/>
      <c r="EQ47" s="47"/>
      <c r="ER47" s="274"/>
      <c r="ES47" s="276"/>
      <c r="ET47" s="10"/>
      <c r="EU47" s="47"/>
      <c r="EV47" s="11"/>
      <c r="EW47" s="14"/>
      <c r="EX47" s="10"/>
      <c r="EY47" s="47"/>
      <c r="EZ47" s="11"/>
      <c r="FA47" s="14"/>
      <c r="FB47" s="11"/>
      <c r="FC47" s="47"/>
      <c r="FD47" s="56"/>
      <c r="FE47" s="11"/>
      <c r="FF47" s="10"/>
      <c r="FG47" s="47"/>
      <c r="FH47" s="11"/>
      <c r="FI47" s="14"/>
      <c r="FJ47" s="11"/>
      <c r="FK47" s="47"/>
      <c r="FL47" s="11"/>
      <c r="FM47" s="11"/>
      <c r="FN47" s="10"/>
      <c r="FO47" s="47"/>
      <c r="FP47" s="11"/>
      <c r="FQ47" s="14"/>
      <c r="FR47" s="11"/>
      <c r="FS47" s="47"/>
      <c r="FT47" s="11"/>
      <c r="FU47" s="11"/>
      <c r="FV47" s="10"/>
      <c r="FW47" s="11"/>
      <c r="FX47" s="11"/>
      <c r="FY47" s="11"/>
      <c r="FZ47" s="10"/>
      <c r="GA47" s="47"/>
      <c r="GB47" s="11"/>
      <c r="GC47" s="14"/>
      <c r="GD47" s="11"/>
      <c r="GE47" s="47"/>
      <c r="GF47" s="11"/>
      <c r="GG47" s="11"/>
      <c r="GH47" s="10"/>
      <c r="GI47" s="47"/>
      <c r="GJ47" s="11"/>
      <c r="GK47" s="14"/>
      <c r="GL47" s="11"/>
      <c r="GM47" s="47"/>
      <c r="GN47" s="11"/>
      <c r="GO47" s="11"/>
      <c r="GP47" s="10"/>
      <c r="GQ47" s="47"/>
      <c r="GR47" s="11"/>
      <c r="GS47" s="14"/>
      <c r="GT47" s="11"/>
      <c r="GU47" s="11"/>
      <c r="GV47" s="11"/>
      <c r="GW47" s="276"/>
      <c r="GX47" s="11"/>
      <c r="GY47" s="47"/>
      <c r="GZ47" s="11"/>
      <c r="HA47" s="11"/>
      <c r="HB47" s="273"/>
      <c r="HC47" s="47"/>
      <c r="HD47" s="274"/>
      <c r="HE47" s="276"/>
      <c r="HF47" s="10"/>
      <c r="HG47" s="47"/>
      <c r="HH47" s="11"/>
      <c r="HI47" s="14"/>
      <c r="HJ47" s="273"/>
      <c r="HK47" s="47"/>
      <c r="HL47" s="274"/>
      <c r="HM47" s="276"/>
      <c r="HN47" s="11"/>
      <c r="HO47" s="47"/>
      <c r="HP47" s="11"/>
      <c r="HQ47" s="11"/>
      <c r="HR47" s="10"/>
      <c r="HS47" s="47"/>
      <c r="HT47" s="11"/>
      <c r="HU47" s="14"/>
      <c r="HV47" s="11"/>
      <c r="HW47" s="47"/>
      <c r="HX47" s="11"/>
      <c r="HY47" s="11"/>
      <c r="HZ47" s="10"/>
      <c r="IA47" s="47"/>
      <c r="IB47" s="11"/>
      <c r="IC47" s="14"/>
    </row>
    <row r="48" spans="2:248" x14ac:dyDescent="0.25">
      <c r="C48" s="27"/>
      <c r="F48" s="27"/>
      <c r="W48" s="57"/>
      <c r="AD48" s="27"/>
      <c r="AI48" s="27"/>
      <c r="BK48" s="27"/>
      <c r="BZ48" s="27"/>
      <c r="CM48" s="27"/>
      <c r="CX48" s="27"/>
      <c r="DJ48" s="27"/>
      <c r="EA48" s="27"/>
      <c r="FT48" s="27"/>
      <c r="GD48" s="27"/>
      <c r="GQ48" s="27"/>
      <c r="HP48" s="57"/>
      <c r="HR48" s="199"/>
    </row>
    <row r="49" spans="4:224" x14ac:dyDescent="0.25">
      <c r="D49" s="57"/>
      <c r="H49" s="57"/>
      <c r="L49" s="57"/>
      <c r="W49" s="57"/>
      <c r="BQ49" s="57"/>
      <c r="HP49" s="57"/>
    </row>
    <row r="50" spans="4:224" x14ac:dyDescent="0.25">
      <c r="W50" s="57"/>
      <c r="HP50" s="57"/>
    </row>
    <row r="51" spans="4:224" x14ac:dyDescent="0.25">
      <c r="W51" s="57"/>
      <c r="HP51" s="57"/>
    </row>
    <row r="52" spans="4:224" x14ac:dyDescent="0.25">
      <c r="W52" s="57"/>
      <c r="HP52" s="57"/>
    </row>
    <row r="53" spans="4:224" x14ac:dyDescent="0.25">
      <c r="D53" s="57"/>
      <c r="H53" s="57"/>
      <c r="L53" s="57"/>
      <c r="W53" s="57"/>
      <c r="BQ53" s="57"/>
      <c r="HP53" s="57"/>
    </row>
    <row r="54" spans="4:224" x14ac:dyDescent="0.25">
      <c r="W54" s="57"/>
      <c r="HP54" s="57"/>
    </row>
    <row r="55" spans="4:224" x14ac:dyDescent="0.25">
      <c r="W55" s="57"/>
      <c r="HP55" s="57"/>
    </row>
    <row r="56" spans="4:224" x14ac:dyDescent="0.25">
      <c r="W56" s="57"/>
      <c r="HP56" s="57"/>
    </row>
    <row r="57" spans="4:224" x14ac:dyDescent="0.25">
      <c r="D57" s="57"/>
      <c r="H57" s="57"/>
      <c r="L57" s="57"/>
      <c r="W57" s="57"/>
      <c r="BQ57" s="57"/>
      <c r="HP57" s="57"/>
    </row>
    <row r="58" spans="4:224" x14ac:dyDescent="0.25">
      <c r="W58" s="57"/>
      <c r="HP58" s="57"/>
    </row>
    <row r="59" spans="4:224" x14ac:dyDescent="0.25">
      <c r="W59" s="57"/>
      <c r="HP59" s="57"/>
    </row>
    <row r="60" spans="4:224" x14ac:dyDescent="0.25">
      <c r="W60" s="57"/>
      <c r="HP60" s="57"/>
    </row>
    <row r="61" spans="4:224" x14ac:dyDescent="0.25">
      <c r="D61" s="57"/>
      <c r="H61" s="57"/>
      <c r="L61" s="57"/>
      <c r="W61" s="57"/>
      <c r="BQ61" s="57"/>
      <c r="HP61" s="57"/>
    </row>
    <row r="62" spans="4:224" x14ac:dyDescent="0.25">
      <c r="HP62" s="57"/>
    </row>
    <row r="63" spans="4:224" x14ac:dyDescent="0.25">
      <c r="HP63" s="57"/>
    </row>
    <row r="64" spans="4:224" x14ac:dyDescent="0.25">
      <c r="HP64" s="57"/>
    </row>
    <row r="65" spans="4:224" x14ac:dyDescent="0.25">
      <c r="D65" s="57"/>
      <c r="H65" s="57"/>
      <c r="L65" s="57"/>
      <c r="BQ65" s="57"/>
      <c r="HP65" s="57"/>
    </row>
    <row r="66" spans="4:224" x14ac:dyDescent="0.25">
      <c r="HP66" s="57"/>
    </row>
    <row r="67" spans="4:224" x14ac:dyDescent="0.25">
      <c r="HP67" s="57"/>
    </row>
    <row r="68" spans="4:224" x14ac:dyDescent="0.25">
      <c r="HP68" s="57"/>
    </row>
    <row r="69" spans="4:224" x14ac:dyDescent="0.25">
      <c r="D69" s="57"/>
      <c r="H69" s="57"/>
      <c r="L69" s="57"/>
      <c r="BQ69" s="57"/>
      <c r="HP69" s="57"/>
    </row>
    <row r="70" spans="4:224" x14ac:dyDescent="0.25">
      <c r="HP70" s="57"/>
    </row>
    <row r="71" spans="4:224" x14ac:dyDescent="0.25">
      <c r="HP71" s="57"/>
    </row>
    <row r="72" spans="4:224" x14ac:dyDescent="0.25">
      <c r="HP72" s="57"/>
    </row>
    <row r="73" spans="4:224" x14ac:dyDescent="0.25">
      <c r="D73" s="57"/>
      <c r="H73" s="57"/>
      <c r="L73" s="57"/>
      <c r="BQ73" s="57"/>
      <c r="HP73" s="57"/>
    </row>
    <row r="74" spans="4:224" x14ac:dyDescent="0.25">
      <c r="HP74" s="57"/>
    </row>
    <row r="75" spans="4:224" x14ac:dyDescent="0.25">
      <c r="HP75" s="57"/>
    </row>
    <row r="76" spans="4:224" x14ac:dyDescent="0.25">
      <c r="HP76" s="57"/>
    </row>
    <row r="77" spans="4:224" x14ac:dyDescent="0.25">
      <c r="D77" s="57"/>
      <c r="H77" s="57"/>
      <c r="L77" s="57"/>
      <c r="BQ77" s="57"/>
      <c r="HP77" s="57"/>
    </row>
    <row r="78" spans="4:224" x14ac:dyDescent="0.25">
      <c r="HP78" s="57"/>
    </row>
    <row r="79" spans="4:224" x14ac:dyDescent="0.25">
      <c r="HP79" s="57"/>
    </row>
    <row r="80" spans="4:224" x14ac:dyDescent="0.25">
      <c r="HP80" s="57"/>
    </row>
    <row r="81" spans="4:224" x14ac:dyDescent="0.25">
      <c r="D81" s="57"/>
      <c r="H81" s="57"/>
      <c r="L81" s="57"/>
      <c r="BQ81" s="57"/>
      <c r="HP81" s="57"/>
    </row>
    <row r="82" spans="4:224" x14ac:dyDescent="0.25">
      <c r="HP82" s="57"/>
    </row>
    <row r="83" spans="4:224" x14ac:dyDescent="0.25">
      <c r="HP83" s="57"/>
    </row>
    <row r="84" spans="4:224" x14ac:dyDescent="0.25">
      <c r="HP84" s="57"/>
    </row>
    <row r="85" spans="4:224" x14ac:dyDescent="0.25">
      <c r="D85" s="57"/>
      <c r="H85" s="57"/>
      <c r="L85" s="57"/>
      <c r="BQ85" s="57"/>
      <c r="HP85" s="57"/>
    </row>
    <row r="86" spans="4:224" x14ac:dyDescent="0.25">
      <c r="HP86" s="57"/>
    </row>
    <row r="87" spans="4:224" x14ac:dyDescent="0.25">
      <c r="HP87" s="57"/>
    </row>
    <row r="88" spans="4:224" x14ac:dyDescent="0.25">
      <c r="HP88" s="57"/>
    </row>
    <row r="89" spans="4:224" x14ac:dyDescent="0.25">
      <c r="D89" s="57"/>
      <c r="H89" s="57"/>
      <c r="L89" s="57"/>
      <c r="BQ89" s="57"/>
      <c r="HP89" s="57"/>
    </row>
    <row r="90" spans="4:224" x14ac:dyDescent="0.25">
      <c r="HP90" s="57"/>
    </row>
    <row r="91" spans="4:224" x14ac:dyDescent="0.25">
      <c r="HP91" s="57"/>
    </row>
    <row r="92" spans="4:224" x14ac:dyDescent="0.25">
      <c r="HP92" s="57"/>
    </row>
    <row r="93" spans="4:224" x14ac:dyDescent="0.25">
      <c r="D93" s="57"/>
      <c r="H93" s="57"/>
      <c r="L93" s="57"/>
      <c r="BQ93" s="57"/>
      <c r="HP93" s="57"/>
    </row>
    <row r="94" spans="4:224" x14ac:dyDescent="0.25">
      <c r="HP94" s="57"/>
    </row>
    <row r="95" spans="4:224" x14ac:dyDescent="0.25">
      <c r="HP95" s="57"/>
    </row>
    <row r="96" spans="4:224" x14ac:dyDescent="0.25">
      <c r="HP96" s="57"/>
    </row>
    <row r="97" spans="4:248" x14ac:dyDescent="0.25">
      <c r="D97" s="57"/>
      <c r="E97" s="57"/>
      <c r="H97" s="57"/>
      <c r="I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</row>
    <row r="98" spans="4:248" x14ac:dyDescent="0.25">
      <c r="HP98" s="57"/>
    </row>
    <row r="99" spans="4:248" x14ac:dyDescent="0.25">
      <c r="HP99" s="57"/>
    </row>
    <row r="100" spans="4:248" x14ac:dyDescent="0.25">
      <c r="HP100" s="57"/>
    </row>
    <row r="101" spans="4:248" x14ac:dyDescent="0.25">
      <c r="D101" s="57"/>
      <c r="E101" s="57"/>
      <c r="H101" s="57"/>
      <c r="I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57"/>
      <c r="GW101" s="57"/>
      <c r="GX101" s="57"/>
      <c r="GY101" s="57"/>
      <c r="GZ101" s="57"/>
      <c r="HA101" s="57"/>
      <c r="HB101" s="57"/>
      <c r="HC101" s="57"/>
      <c r="HD101" s="57"/>
      <c r="HE101" s="57"/>
      <c r="HF101" s="57"/>
      <c r="HG101" s="57"/>
      <c r="HH101" s="57"/>
      <c r="HI101" s="57"/>
      <c r="HJ101" s="57"/>
      <c r="HK101" s="57"/>
      <c r="HL101" s="57"/>
      <c r="HM101" s="57"/>
      <c r="HN101" s="57"/>
      <c r="HO101" s="57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7"/>
      <c r="IJ101" s="57"/>
      <c r="IK101" s="57"/>
      <c r="IL101" s="57"/>
      <c r="IM101" s="57"/>
      <c r="IN101" s="57"/>
    </row>
    <row r="102" spans="4:248" x14ac:dyDescent="0.25">
      <c r="HP102" s="57"/>
    </row>
    <row r="103" spans="4:248" x14ac:dyDescent="0.25">
      <c r="HP103" s="57"/>
    </row>
    <row r="104" spans="4:248" x14ac:dyDescent="0.25">
      <c r="HP104" s="57"/>
    </row>
    <row r="105" spans="4:248" x14ac:dyDescent="0.25">
      <c r="HP105" s="57"/>
    </row>
    <row r="106" spans="4:248" x14ac:dyDescent="0.25">
      <c r="HP106" s="57"/>
    </row>
    <row r="107" spans="4:248" x14ac:dyDescent="0.25">
      <c r="HP107" s="57"/>
    </row>
    <row r="108" spans="4:248" x14ac:dyDescent="0.25">
      <c r="HP108" s="57"/>
    </row>
    <row r="109" spans="4:248" x14ac:dyDescent="0.25">
      <c r="HP109" s="57"/>
    </row>
    <row r="110" spans="4:248" x14ac:dyDescent="0.25">
      <c r="HP110" s="57"/>
    </row>
    <row r="111" spans="4:248" x14ac:dyDescent="0.25">
      <c r="HP111" s="57"/>
    </row>
    <row r="112" spans="4:248" x14ac:dyDescent="0.25">
      <c r="HP112" s="57"/>
    </row>
    <row r="113" spans="224:224" x14ac:dyDescent="0.25">
      <c r="HP113" s="57"/>
    </row>
    <row r="114" spans="224:224" x14ac:dyDescent="0.25">
      <c r="HP114" s="57"/>
    </row>
    <row r="115" spans="224:224" x14ac:dyDescent="0.25">
      <c r="HP115" s="57"/>
    </row>
    <row r="116" spans="224:224" x14ac:dyDescent="0.25">
      <c r="HP116" s="57"/>
    </row>
    <row r="117" spans="224:224" x14ac:dyDescent="0.25">
      <c r="HP117" s="57"/>
    </row>
    <row r="118" spans="224:224" x14ac:dyDescent="0.25">
      <c r="HP118" s="57"/>
    </row>
    <row r="119" spans="224:224" x14ac:dyDescent="0.25">
      <c r="HP119" s="57"/>
    </row>
    <row r="120" spans="224:224" x14ac:dyDescent="0.25">
      <c r="HP120" s="57"/>
    </row>
    <row r="121" spans="224:224" x14ac:dyDescent="0.25">
      <c r="HP121" s="57"/>
    </row>
    <row r="122" spans="224:224" x14ac:dyDescent="0.25">
      <c r="HP122" s="57"/>
    </row>
    <row r="123" spans="224:224" x14ac:dyDescent="0.25">
      <c r="HP123" s="57"/>
    </row>
    <row r="124" spans="224:224" x14ac:dyDescent="0.25">
      <c r="HP124" s="57"/>
    </row>
    <row r="125" spans="224:224" x14ac:dyDescent="0.25">
      <c r="HP125" s="57"/>
    </row>
    <row r="126" spans="224:224" x14ac:dyDescent="0.25">
      <c r="HP126" s="57"/>
    </row>
    <row r="127" spans="224:224" x14ac:dyDescent="0.25">
      <c r="HP127" s="57"/>
    </row>
    <row r="128" spans="224:224" x14ac:dyDescent="0.25">
      <c r="HP128" s="57"/>
    </row>
    <row r="129" spans="224:224" x14ac:dyDescent="0.25">
      <c r="HP129" s="57"/>
    </row>
    <row r="130" spans="224:224" x14ac:dyDescent="0.25">
      <c r="HP130" s="57"/>
    </row>
    <row r="131" spans="224:224" x14ac:dyDescent="0.25">
      <c r="HP131" s="57"/>
    </row>
    <row r="132" spans="224:224" x14ac:dyDescent="0.25">
      <c r="HP132" s="57"/>
    </row>
    <row r="133" spans="224:224" x14ac:dyDescent="0.25">
      <c r="HP133" s="57"/>
    </row>
    <row r="134" spans="224:224" x14ac:dyDescent="0.25">
      <c r="HP134" s="57"/>
    </row>
    <row r="135" spans="224:224" x14ac:dyDescent="0.25">
      <c r="HP135" s="57"/>
    </row>
    <row r="136" spans="224:224" x14ac:dyDescent="0.25">
      <c r="HP136" s="57"/>
    </row>
    <row r="137" spans="224:224" x14ac:dyDescent="0.25">
      <c r="HP137" s="57"/>
    </row>
    <row r="138" spans="224:224" x14ac:dyDescent="0.25">
      <c r="HP138" s="57"/>
    </row>
    <row r="139" spans="224:224" x14ac:dyDescent="0.25">
      <c r="HP139" s="57"/>
    </row>
    <row r="140" spans="224:224" x14ac:dyDescent="0.25">
      <c r="HP140" s="57"/>
    </row>
    <row r="141" spans="224:224" x14ac:dyDescent="0.25">
      <c r="HP141" s="57"/>
    </row>
    <row r="142" spans="224:224" x14ac:dyDescent="0.25">
      <c r="HP142" s="57"/>
    </row>
    <row r="143" spans="224:224" x14ac:dyDescent="0.25">
      <c r="HP143" s="57"/>
    </row>
    <row r="144" spans="224:224" x14ac:dyDescent="0.25">
      <c r="HP144" s="57"/>
    </row>
    <row r="145" spans="224:224" x14ac:dyDescent="0.25">
      <c r="HP145" s="57"/>
    </row>
    <row r="146" spans="224:224" x14ac:dyDescent="0.25">
      <c r="HP146" s="57"/>
    </row>
    <row r="147" spans="224:224" x14ac:dyDescent="0.25">
      <c r="HP147" s="57"/>
    </row>
    <row r="148" spans="224:224" x14ac:dyDescent="0.25">
      <c r="HP148" s="57"/>
    </row>
    <row r="149" spans="224:224" x14ac:dyDescent="0.25">
      <c r="HP149" s="57"/>
    </row>
    <row r="150" spans="224:224" x14ac:dyDescent="0.25">
      <c r="HP150" s="57"/>
    </row>
    <row r="151" spans="224:224" x14ac:dyDescent="0.25">
      <c r="HP151" s="57"/>
    </row>
    <row r="152" spans="224:224" x14ac:dyDescent="0.25">
      <c r="HP152" s="57"/>
    </row>
    <row r="153" spans="224:224" x14ac:dyDescent="0.25">
      <c r="HP153" s="57"/>
    </row>
    <row r="154" spans="224:224" x14ac:dyDescent="0.25">
      <c r="HP154" s="57"/>
    </row>
    <row r="155" spans="224:224" x14ac:dyDescent="0.25">
      <c r="HP155" s="57"/>
    </row>
    <row r="156" spans="224:224" x14ac:dyDescent="0.25">
      <c r="HP156" s="57"/>
    </row>
    <row r="157" spans="224:224" x14ac:dyDescent="0.25">
      <c r="HP157" s="57"/>
    </row>
    <row r="158" spans="224:224" x14ac:dyDescent="0.25">
      <c r="HP158" s="57"/>
    </row>
    <row r="159" spans="224:224" x14ac:dyDescent="0.25">
      <c r="HP159" s="57"/>
    </row>
    <row r="160" spans="224:224" x14ac:dyDescent="0.25">
      <c r="HP160" s="57"/>
    </row>
    <row r="161" spans="224:224" x14ac:dyDescent="0.25">
      <c r="HP161" s="57"/>
    </row>
    <row r="162" spans="224:224" x14ac:dyDescent="0.25">
      <c r="HP162" s="57"/>
    </row>
    <row r="163" spans="224:224" x14ac:dyDescent="0.25">
      <c r="HP163" s="57"/>
    </row>
    <row r="164" spans="224:224" x14ac:dyDescent="0.25">
      <c r="HP164" s="57"/>
    </row>
    <row r="165" spans="224:224" x14ac:dyDescent="0.25">
      <c r="HP165" s="57"/>
    </row>
    <row r="166" spans="224:224" x14ac:dyDescent="0.25">
      <c r="HP166" s="57"/>
    </row>
    <row r="167" spans="224:224" x14ac:dyDescent="0.25">
      <c r="HP167" s="57"/>
    </row>
    <row r="168" spans="224:224" x14ac:dyDescent="0.25">
      <c r="HP168" s="57"/>
    </row>
    <row r="169" spans="224:224" x14ac:dyDescent="0.25">
      <c r="HP169" s="57"/>
    </row>
    <row r="170" spans="224:224" x14ac:dyDescent="0.25">
      <c r="HP170" s="57"/>
    </row>
    <row r="171" spans="224:224" x14ac:dyDescent="0.25">
      <c r="HP171" s="57"/>
    </row>
    <row r="172" spans="224:224" x14ac:dyDescent="0.25">
      <c r="HP172" s="57"/>
    </row>
    <row r="173" spans="224:224" x14ac:dyDescent="0.25">
      <c r="HP173" s="57"/>
    </row>
    <row r="174" spans="224:224" x14ac:dyDescent="0.25">
      <c r="HP174" s="57"/>
    </row>
    <row r="175" spans="224:224" x14ac:dyDescent="0.25">
      <c r="HP175" s="57"/>
    </row>
    <row r="176" spans="224:224" x14ac:dyDescent="0.25">
      <c r="HP176" s="57"/>
    </row>
    <row r="177" spans="224:224" x14ac:dyDescent="0.25">
      <c r="HP177" s="57"/>
    </row>
    <row r="178" spans="224:224" x14ac:dyDescent="0.25">
      <c r="HP178" s="57"/>
    </row>
    <row r="179" spans="224:224" x14ac:dyDescent="0.25">
      <c r="HP179" s="57"/>
    </row>
    <row r="180" spans="224:224" x14ac:dyDescent="0.25">
      <c r="HP180" s="57"/>
    </row>
    <row r="181" spans="224:224" x14ac:dyDescent="0.25">
      <c r="HP181" s="57"/>
    </row>
    <row r="182" spans="224:224" x14ac:dyDescent="0.25">
      <c r="HP182" s="57"/>
    </row>
    <row r="183" spans="224:224" x14ac:dyDescent="0.25">
      <c r="HP183" s="57"/>
    </row>
    <row r="184" spans="224:224" x14ac:dyDescent="0.25">
      <c r="HP184" s="57"/>
    </row>
    <row r="185" spans="224:224" x14ac:dyDescent="0.25">
      <c r="HP185" s="57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WACC estimate</vt:lpstr>
      <vt:lpstr>RFR and DP</vt:lpstr>
      <vt:lpstr>Debt premium table</vt:lpstr>
      <vt:lpstr>Bloomberg data&gt;&gt;</vt:lpstr>
      <vt:lpstr>Govt bond yields</vt:lpstr>
      <vt:lpstr>Corp bond yields</vt:lpstr>
      <vt:lpstr>'Corp bond yields'!Print_Area</vt:lpstr>
      <vt:lpstr>'Govt bond yields'!Print_Area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2015-12-11T04:00:30Z</dcterms:created>
  <dcterms:modified xsi:type="dcterms:W3CDTF">2015-12-14T00:40:25Z</dcterms:modified>
</cp:coreProperties>
</file>